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anekL\Desktop\Opravy lávek O.hl.n\"/>
    </mc:Choice>
  </mc:AlternateContent>
  <bookViews>
    <workbookView xWindow="0" yWindow="0" windowWidth="21570" windowHeight="7590" firstSheet="7" activeTab="10"/>
  </bookViews>
  <sheets>
    <sheet name="Rekapitulace stavby" sheetId="1" r:id="rId1"/>
    <sheet name="SO 01 - 01 - lávka km 0,2..." sheetId="2" r:id="rId2"/>
    <sheet name="SO 02 - 01 - lávka km 267..." sheetId="3" r:id="rId3"/>
    <sheet name="SO 02 - 02.1 - lávka km 2..." sheetId="4" r:id="rId4"/>
    <sheet name="SO 02 - 02.2 - lávka km 2..." sheetId="5" r:id="rId5"/>
    <sheet name="SO 02 - 03.1 - lávka km 2..." sheetId="6" r:id="rId6"/>
    <sheet name="SO 02 - 03.2 - lávka km 2..." sheetId="7" r:id="rId7"/>
    <sheet name="SO 02 - 04.1 - lávka km 2..." sheetId="8" r:id="rId8"/>
    <sheet name="SO 02 - 04.2 - lávka km 2..." sheetId="9" r:id="rId9"/>
    <sheet name="SO 02 - 05 - lávka km 267..." sheetId="10" r:id="rId10"/>
    <sheet name="SO 03 - VRN" sheetId="11" r:id="rId11"/>
    <sheet name="Pokyny pro vyplnění" sheetId="12" r:id="rId12"/>
  </sheets>
  <definedNames>
    <definedName name="_xlnm._FilterDatabase" localSheetId="1" hidden="1">'SO 01 - 01 - lávka km 0,2...'!$C$93:$K$221</definedName>
    <definedName name="_xlnm._FilterDatabase" localSheetId="2" hidden="1">'SO 02 - 01 - lávka km 267...'!$C$96:$K$285</definedName>
    <definedName name="_xlnm._FilterDatabase" localSheetId="3" hidden="1">'SO 02 - 02.1 - lávka km 2...'!$C$101:$K$846</definedName>
    <definedName name="_xlnm._FilterDatabase" localSheetId="4" hidden="1">'SO 02 - 02.2 - lávka km 2...'!$C$99:$K$661</definedName>
    <definedName name="_xlnm._FilterDatabase" localSheetId="5" hidden="1">'SO 02 - 03.1 - lávka km 2...'!$C$101:$K$848</definedName>
    <definedName name="_xlnm._FilterDatabase" localSheetId="6" hidden="1">'SO 02 - 03.2 - lávka km 2...'!$C$99:$K$662</definedName>
    <definedName name="_xlnm._FilterDatabase" localSheetId="7" hidden="1">'SO 02 - 04.1 - lávka km 2...'!$C$91:$K$158</definedName>
    <definedName name="_xlnm._FilterDatabase" localSheetId="8" hidden="1">'SO 02 - 04.2 - lávka km 2...'!$C$92:$K$185</definedName>
    <definedName name="_xlnm._FilterDatabase" localSheetId="9" hidden="1">'SO 02 - 05 - lávka km 267...'!$C$92:$K$142</definedName>
    <definedName name="_xlnm._FilterDatabase" localSheetId="10" hidden="1">'SO 03 - VRN'!$C$83:$K$199</definedName>
    <definedName name="_xlnm.Print_Titles" localSheetId="0">'Rekapitulace stavby'!$52:$52</definedName>
    <definedName name="_xlnm.Print_Titles" localSheetId="1">'SO 01 - 01 - lávka km 0,2...'!$93:$93</definedName>
    <definedName name="_xlnm.Print_Titles" localSheetId="2">'SO 02 - 01 - lávka km 267...'!$96:$96</definedName>
    <definedName name="_xlnm.Print_Titles" localSheetId="3">'SO 02 - 02.1 - lávka km 2...'!$101:$101</definedName>
    <definedName name="_xlnm.Print_Titles" localSheetId="4">'SO 02 - 02.2 - lávka km 2...'!$99:$99</definedName>
    <definedName name="_xlnm.Print_Titles" localSheetId="5">'SO 02 - 03.1 - lávka km 2...'!$101:$101</definedName>
    <definedName name="_xlnm.Print_Titles" localSheetId="6">'SO 02 - 03.2 - lávka km 2...'!$99:$99</definedName>
    <definedName name="_xlnm.Print_Titles" localSheetId="7">'SO 02 - 04.1 - lávka km 2...'!$91:$91</definedName>
    <definedName name="_xlnm.Print_Titles" localSheetId="8">'SO 02 - 04.2 - lávka km 2...'!$92:$92</definedName>
    <definedName name="_xlnm.Print_Titles" localSheetId="9">'SO 02 - 05 - lávka km 267...'!$92:$92</definedName>
    <definedName name="_xlnm.Print_Titles" localSheetId="10">'SO 03 - VRN'!$83:$83</definedName>
    <definedName name="_xlnm.Print_Area" localSheetId="11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stavby'!$C$42:$AQ$67</definedName>
    <definedName name="_xlnm.Print_Area" localSheetId="1">'SO 01 - 01 - lávka km 0,2...'!$C$4:$J$41,'SO 01 - 01 - lávka km 0,2...'!$C$47:$J$73,'SO 01 - 01 - lávka km 0,2...'!$C$79:$K$221</definedName>
    <definedName name="_xlnm.Print_Area" localSheetId="2">'SO 02 - 01 - lávka km 267...'!$C$4:$J$41,'SO 02 - 01 - lávka km 267...'!$C$47:$J$76,'SO 02 - 01 - lávka km 267...'!$C$82:$K$285</definedName>
    <definedName name="_xlnm.Print_Area" localSheetId="3">'SO 02 - 02.1 - lávka km 2...'!$C$4:$J$41,'SO 02 - 02.1 - lávka km 2...'!$C$47:$J$81,'SO 02 - 02.1 - lávka km 2...'!$C$87:$K$846</definedName>
    <definedName name="_xlnm.Print_Area" localSheetId="4">'SO 02 - 02.2 - lávka km 2...'!$C$4:$J$41,'SO 02 - 02.2 - lávka km 2...'!$C$47:$J$79,'SO 02 - 02.2 - lávka km 2...'!$C$85:$K$661</definedName>
    <definedName name="_xlnm.Print_Area" localSheetId="5">'SO 02 - 03.1 - lávka km 2...'!$C$4:$J$41,'SO 02 - 03.1 - lávka km 2...'!$C$47:$J$81,'SO 02 - 03.1 - lávka km 2...'!$C$87:$K$848</definedName>
    <definedName name="_xlnm.Print_Area" localSheetId="6">'SO 02 - 03.2 - lávka km 2...'!$C$4:$J$41,'SO 02 - 03.2 - lávka km 2...'!$C$47:$J$79,'SO 02 - 03.2 - lávka km 2...'!$C$85:$K$662</definedName>
    <definedName name="_xlnm.Print_Area" localSheetId="7">'SO 02 - 04.1 - lávka km 2...'!$C$4:$J$41,'SO 02 - 04.1 - lávka km 2...'!$C$47:$J$71,'SO 02 - 04.1 - lávka km 2...'!$C$77:$K$158</definedName>
    <definedName name="_xlnm.Print_Area" localSheetId="8">'SO 02 - 04.2 - lávka km 2...'!$C$4:$J$41,'SO 02 - 04.2 - lávka km 2...'!$C$47:$J$72,'SO 02 - 04.2 - lávka km 2...'!$C$78:$K$185</definedName>
    <definedName name="_xlnm.Print_Area" localSheetId="9">'SO 02 - 05 - lávka km 267...'!$C$4:$J$41,'SO 02 - 05 - lávka km 267...'!$C$47:$J$72,'SO 02 - 05 - lávka km 267...'!$C$78:$K$142</definedName>
    <definedName name="_xlnm.Print_Area" localSheetId="10">'SO 03 - VRN'!$C$4:$J$39,'SO 03 - VRN'!$C$45:$J$65,'SO 03 - VRN'!$C$71:$K$199</definedName>
  </definedNames>
  <calcPr calcId="162913"/>
</workbook>
</file>

<file path=xl/calcChain.xml><?xml version="1.0" encoding="utf-8"?>
<calcChain xmlns="http://schemas.openxmlformats.org/spreadsheetml/2006/main">
  <c r="J37" i="11" l="1"/>
  <c r="J36" i="11"/>
  <c r="AY66" i="1" s="1"/>
  <c r="J35" i="11"/>
  <c r="AX66" i="1" s="1"/>
  <c r="BI194" i="11"/>
  <c r="BH194" i="11"/>
  <c r="BG194" i="11"/>
  <c r="BF194" i="11"/>
  <c r="T194" i="11"/>
  <c r="R194" i="11"/>
  <c r="P194" i="11"/>
  <c r="BI185" i="11"/>
  <c r="BH185" i="11"/>
  <c r="BG185" i="11"/>
  <c r="BF185" i="11"/>
  <c r="T185" i="11"/>
  <c r="R185" i="11"/>
  <c r="P185" i="11"/>
  <c r="BI182" i="11"/>
  <c r="BH182" i="11"/>
  <c r="BG182" i="11"/>
  <c r="BF182" i="11"/>
  <c r="T182" i="11"/>
  <c r="R182" i="11"/>
  <c r="P182" i="11"/>
  <c r="BI176" i="11"/>
  <c r="BH176" i="11"/>
  <c r="BG176" i="11"/>
  <c r="BF176" i="11"/>
  <c r="T176" i="11"/>
  <c r="R176" i="11"/>
  <c r="P176" i="11"/>
  <c r="BI170" i="11"/>
  <c r="BH170" i="11"/>
  <c r="BG170" i="11"/>
  <c r="BF170" i="11"/>
  <c r="T170" i="11"/>
  <c r="R170" i="11"/>
  <c r="P170" i="11"/>
  <c r="BI164" i="11"/>
  <c r="BH164" i="11"/>
  <c r="BG164" i="11"/>
  <c r="BF164" i="11"/>
  <c r="T164" i="11"/>
  <c r="R164" i="11"/>
  <c r="P164" i="11"/>
  <c r="BI156" i="11"/>
  <c r="BH156" i="11"/>
  <c r="BG156" i="11"/>
  <c r="BF156" i="11"/>
  <c r="T156" i="11"/>
  <c r="T149" i="11"/>
  <c r="R156" i="11"/>
  <c r="R149" i="11"/>
  <c r="P156" i="11"/>
  <c r="P149" i="11" s="1"/>
  <c r="BI150" i="11"/>
  <c r="BH150" i="11"/>
  <c r="BG150" i="11"/>
  <c r="BF150" i="11"/>
  <c r="T150" i="11"/>
  <c r="R150" i="11"/>
  <c r="P150" i="11"/>
  <c r="BI144" i="11"/>
  <c r="BH144" i="11"/>
  <c r="BG144" i="11"/>
  <c r="BF144" i="11"/>
  <c r="T144" i="11"/>
  <c r="R144" i="11"/>
  <c r="P144" i="11"/>
  <c r="BI139" i="11"/>
  <c r="BH139" i="11"/>
  <c r="BG139" i="11"/>
  <c r="BF139" i="11"/>
  <c r="T139" i="11"/>
  <c r="R139" i="11"/>
  <c r="P139" i="11"/>
  <c r="BI134" i="11"/>
  <c r="BH134" i="11"/>
  <c r="BG134" i="11"/>
  <c r="BF134" i="11"/>
  <c r="T134" i="11"/>
  <c r="R134" i="11"/>
  <c r="P134" i="11"/>
  <c r="BI127" i="11"/>
  <c r="BH127" i="11"/>
  <c r="BG127" i="11"/>
  <c r="BF127" i="11"/>
  <c r="T127" i="11"/>
  <c r="R127" i="11"/>
  <c r="P127" i="11"/>
  <c r="BI121" i="11"/>
  <c r="BH121" i="11"/>
  <c r="BG121" i="11"/>
  <c r="BF121" i="11"/>
  <c r="T121" i="11"/>
  <c r="R121" i="11"/>
  <c r="P121" i="11"/>
  <c r="BI115" i="11"/>
  <c r="BH115" i="11"/>
  <c r="BG115" i="11"/>
  <c r="BF115" i="11"/>
  <c r="T115" i="11"/>
  <c r="R115" i="11"/>
  <c r="P115" i="11"/>
  <c r="BI105" i="11"/>
  <c r="BH105" i="11"/>
  <c r="BG105" i="11"/>
  <c r="BF105" i="11"/>
  <c r="T105" i="11"/>
  <c r="R105" i="11"/>
  <c r="P105" i="11"/>
  <c r="BI99" i="11"/>
  <c r="BH99" i="11"/>
  <c r="BG99" i="11"/>
  <c r="BF99" i="11"/>
  <c r="T99" i="11"/>
  <c r="R99" i="11"/>
  <c r="P99" i="11"/>
  <c r="BI93" i="11"/>
  <c r="BH93" i="11"/>
  <c r="BG93" i="11"/>
  <c r="BF93" i="11"/>
  <c r="T93" i="11"/>
  <c r="R93" i="11"/>
  <c r="P93" i="11"/>
  <c r="BI87" i="11"/>
  <c r="BH87" i="11"/>
  <c r="BG87" i="11"/>
  <c r="BF87" i="11"/>
  <c r="T87" i="11"/>
  <c r="R87" i="11"/>
  <c r="P87" i="11"/>
  <c r="F80" i="11"/>
  <c r="F78" i="11"/>
  <c r="E76" i="11"/>
  <c r="F54" i="11"/>
  <c r="F52" i="11"/>
  <c r="E50" i="11"/>
  <c r="J24" i="11"/>
  <c r="E24" i="11"/>
  <c r="J81" i="11"/>
  <c r="J23" i="11"/>
  <c r="J21" i="11"/>
  <c r="E21" i="11"/>
  <c r="J54" i="11"/>
  <c r="J20" i="11"/>
  <c r="J18" i="11"/>
  <c r="E18" i="11"/>
  <c r="F55" i="11"/>
  <c r="J17" i="11"/>
  <c r="J12" i="11"/>
  <c r="J78" i="11" s="1"/>
  <c r="E7" i="11"/>
  <c r="E48" i="11"/>
  <c r="J39" i="10"/>
  <c r="J38" i="10"/>
  <c r="AY65" i="1"/>
  <c r="J37" i="10"/>
  <c r="AX65" i="1"/>
  <c r="BI141" i="10"/>
  <c r="BH141" i="10"/>
  <c r="BG141" i="10"/>
  <c r="BF141" i="10"/>
  <c r="T141" i="10"/>
  <c r="R141" i="10"/>
  <c r="P141" i="10"/>
  <c r="BI139" i="10"/>
  <c r="BH139" i="10"/>
  <c r="BG139" i="10"/>
  <c r="BF139" i="10"/>
  <c r="T139" i="10"/>
  <c r="R139" i="10"/>
  <c r="P139" i="10"/>
  <c r="BI137" i="10"/>
  <c r="BH137" i="10"/>
  <c r="BG137" i="10"/>
  <c r="BF137" i="10"/>
  <c r="T137" i="10"/>
  <c r="R137" i="10"/>
  <c r="P137" i="10"/>
  <c r="BI135" i="10"/>
  <c r="BH135" i="10"/>
  <c r="BG135" i="10"/>
  <c r="BF135" i="10"/>
  <c r="T135" i="10"/>
  <c r="R135" i="10"/>
  <c r="P135" i="10"/>
  <c r="BI133" i="10"/>
  <c r="BH133" i="10"/>
  <c r="BG133" i="10"/>
  <c r="BF133" i="10"/>
  <c r="T133" i="10"/>
  <c r="R133" i="10"/>
  <c r="P133" i="10"/>
  <c r="BI131" i="10"/>
  <c r="BH131" i="10"/>
  <c r="BG131" i="10"/>
  <c r="BF131" i="10"/>
  <c r="T131" i="10"/>
  <c r="R131" i="10"/>
  <c r="P131" i="10"/>
  <c r="BI129" i="10"/>
  <c r="BH129" i="10"/>
  <c r="BG129" i="10"/>
  <c r="BF129" i="10"/>
  <c r="T129" i="10"/>
  <c r="R129" i="10"/>
  <c r="P129" i="10"/>
  <c r="BI127" i="10"/>
  <c r="BH127" i="10"/>
  <c r="BG127" i="10"/>
  <c r="BF127" i="10"/>
  <c r="T127" i="10"/>
  <c r="R127" i="10"/>
  <c r="P127" i="10"/>
  <c r="BI125" i="10"/>
  <c r="BH125" i="10"/>
  <c r="BG125" i="10"/>
  <c r="BF125" i="10"/>
  <c r="T125" i="10"/>
  <c r="R125" i="10"/>
  <c r="P125" i="10"/>
  <c r="BI123" i="10"/>
  <c r="BH123" i="10"/>
  <c r="BG123" i="10"/>
  <c r="BF123" i="10"/>
  <c r="T123" i="10"/>
  <c r="R123" i="10"/>
  <c r="P123" i="10"/>
  <c r="BI120" i="10"/>
  <c r="BH120" i="10"/>
  <c r="BG120" i="10"/>
  <c r="BF120" i="10"/>
  <c r="T120" i="10"/>
  <c r="R120" i="10"/>
  <c r="P120" i="10"/>
  <c r="BI118" i="10"/>
  <c r="BH118" i="10"/>
  <c r="BG118" i="10"/>
  <c r="BF118" i="10"/>
  <c r="T118" i="10"/>
  <c r="R118" i="10"/>
  <c r="P118" i="10"/>
  <c r="BI112" i="10"/>
  <c r="BH112" i="10"/>
  <c r="BG112" i="10"/>
  <c r="BF112" i="10"/>
  <c r="T112" i="10"/>
  <c r="R112" i="10"/>
  <c r="P112" i="10"/>
  <c r="BI109" i="10"/>
  <c r="BH109" i="10"/>
  <c r="BG109" i="10"/>
  <c r="BF109" i="10"/>
  <c r="T109" i="10"/>
  <c r="R109" i="10"/>
  <c r="P109" i="10"/>
  <c r="BI107" i="10"/>
  <c r="BH107" i="10"/>
  <c r="BG107" i="10"/>
  <c r="BF107" i="10"/>
  <c r="T107" i="10"/>
  <c r="R107" i="10"/>
  <c r="P107" i="10"/>
  <c r="BI103" i="10"/>
  <c r="BH103" i="10"/>
  <c r="BG103" i="10"/>
  <c r="BF103" i="10"/>
  <c r="T103" i="10"/>
  <c r="R103" i="10"/>
  <c r="P103" i="10"/>
  <c r="BI101" i="10"/>
  <c r="BH101" i="10"/>
  <c r="BG101" i="10"/>
  <c r="BF101" i="10"/>
  <c r="T101" i="10"/>
  <c r="R101" i="10"/>
  <c r="P101" i="10"/>
  <c r="BI96" i="10"/>
  <c r="BH96" i="10"/>
  <c r="BG96" i="10"/>
  <c r="BF96" i="10"/>
  <c r="T96" i="10"/>
  <c r="T95" i="10" s="1"/>
  <c r="R96" i="10"/>
  <c r="R95" i="10"/>
  <c r="P96" i="10"/>
  <c r="P95" i="10" s="1"/>
  <c r="F89" i="10"/>
  <c r="F87" i="10"/>
  <c r="E85" i="10"/>
  <c r="F58" i="10"/>
  <c r="F56" i="10"/>
  <c r="E54" i="10"/>
  <c r="J26" i="10"/>
  <c r="E26" i="10"/>
  <c r="J90" i="10"/>
  <c r="J25" i="10"/>
  <c r="J23" i="10"/>
  <c r="E23" i="10"/>
  <c r="J58" i="10"/>
  <c r="J22" i="10"/>
  <c r="J20" i="10"/>
  <c r="E20" i="10"/>
  <c r="F90" i="10"/>
  <c r="J19" i="10"/>
  <c r="J14" i="10"/>
  <c r="J87" i="10" s="1"/>
  <c r="E7" i="10"/>
  <c r="E50" i="10"/>
  <c r="J39" i="9"/>
  <c r="J38" i="9"/>
  <c r="AY64" i="1"/>
  <c r="J37" i="9"/>
  <c r="AX64" i="1"/>
  <c r="BI181" i="9"/>
  <c r="BH181" i="9"/>
  <c r="BG181" i="9"/>
  <c r="BF181" i="9"/>
  <c r="T181" i="9"/>
  <c r="T180" i="9"/>
  <c r="T179" i="9" s="1"/>
  <c r="R181" i="9"/>
  <c r="R180" i="9" s="1"/>
  <c r="R179" i="9" s="1"/>
  <c r="P181" i="9"/>
  <c r="P180" i="9"/>
  <c r="P179" i="9"/>
  <c r="BI176" i="9"/>
  <c r="BH176" i="9"/>
  <c r="BG176" i="9"/>
  <c r="BF176" i="9"/>
  <c r="T176" i="9"/>
  <c r="T167" i="9"/>
  <c r="R176" i="9"/>
  <c r="P176" i="9"/>
  <c r="BI168" i="9"/>
  <c r="BH168" i="9"/>
  <c r="BG168" i="9"/>
  <c r="BF168" i="9"/>
  <c r="T168" i="9"/>
  <c r="R168" i="9"/>
  <c r="P168" i="9"/>
  <c r="BI162" i="9"/>
  <c r="BH162" i="9"/>
  <c r="BG162" i="9"/>
  <c r="BF162" i="9"/>
  <c r="T162" i="9"/>
  <c r="R162" i="9"/>
  <c r="P162" i="9"/>
  <c r="BI156" i="9"/>
  <c r="BH156" i="9"/>
  <c r="BG156" i="9"/>
  <c r="BF156" i="9"/>
  <c r="T156" i="9"/>
  <c r="R156" i="9"/>
  <c r="P156" i="9"/>
  <c r="BI151" i="9"/>
  <c r="BH151" i="9"/>
  <c r="BG151" i="9"/>
  <c r="BF151" i="9"/>
  <c r="T151" i="9"/>
  <c r="R151" i="9"/>
  <c r="P151" i="9"/>
  <c r="BI147" i="9"/>
  <c r="BH147" i="9"/>
  <c r="BG147" i="9"/>
  <c r="BF147" i="9"/>
  <c r="T147" i="9"/>
  <c r="R147" i="9"/>
  <c r="P147" i="9"/>
  <c r="BI144" i="9"/>
  <c r="BH144" i="9"/>
  <c r="BG144" i="9"/>
  <c r="BF144" i="9"/>
  <c r="T144" i="9"/>
  <c r="R144" i="9"/>
  <c r="P144" i="9"/>
  <c r="BI141" i="9"/>
  <c r="BH141" i="9"/>
  <c r="BG141" i="9"/>
  <c r="BF141" i="9"/>
  <c r="T141" i="9"/>
  <c r="R141" i="9"/>
  <c r="P141" i="9"/>
  <c r="BI137" i="9"/>
  <c r="BH137" i="9"/>
  <c r="BG137" i="9"/>
  <c r="BF137" i="9"/>
  <c r="T137" i="9"/>
  <c r="R137" i="9"/>
  <c r="P137" i="9"/>
  <c r="BI135" i="9"/>
  <c r="BH135" i="9"/>
  <c r="BG135" i="9"/>
  <c r="BF135" i="9"/>
  <c r="T135" i="9"/>
  <c r="R135" i="9"/>
  <c r="P135" i="9"/>
  <c r="BI133" i="9"/>
  <c r="BH133" i="9"/>
  <c r="BG133" i="9"/>
  <c r="BF133" i="9"/>
  <c r="T133" i="9"/>
  <c r="R133" i="9"/>
  <c r="P133" i="9"/>
  <c r="BI127" i="9"/>
  <c r="BH127" i="9"/>
  <c r="BG127" i="9"/>
  <c r="BF127" i="9"/>
  <c r="T127" i="9"/>
  <c r="R127" i="9"/>
  <c r="P127" i="9"/>
  <c r="BI122" i="9"/>
  <c r="BH122" i="9"/>
  <c r="BG122" i="9"/>
  <c r="BF122" i="9"/>
  <c r="T122" i="9"/>
  <c r="R122" i="9"/>
  <c r="P122" i="9"/>
  <c r="BI118" i="9"/>
  <c r="BH118" i="9"/>
  <c r="BG118" i="9"/>
  <c r="BF118" i="9"/>
  <c r="T118" i="9"/>
  <c r="R118" i="9"/>
  <c r="P118" i="9"/>
  <c r="BI113" i="9"/>
  <c r="BH113" i="9"/>
  <c r="BG113" i="9"/>
  <c r="BF113" i="9"/>
  <c r="T113" i="9"/>
  <c r="R113" i="9"/>
  <c r="P113" i="9"/>
  <c r="BI108" i="9"/>
  <c r="BH108" i="9"/>
  <c r="BG108" i="9"/>
  <c r="BF108" i="9"/>
  <c r="T108" i="9"/>
  <c r="R108" i="9"/>
  <c r="P108" i="9"/>
  <c r="BI105" i="9"/>
  <c r="BH105" i="9"/>
  <c r="BG105" i="9"/>
  <c r="BF105" i="9"/>
  <c r="T105" i="9"/>
  <c r="R105" i="9"/>
  <c r="P105" i="9"/>
  <c r="BI96" i="9"/>
  <c r="BH96" i="9"/>
  <c r="BG96" i="9"/>
  <c r="BF96" i="9"/>
  <c r="T96" i="9"/>
  <c r="R96" i="9"/>
  <c r="P96" i="9"/>
  <c r="F89" i="9"/>
  <c r="F87" i="9"/>
  <c r="E85" i="9"/>
  <c r="F58" i="9"/>
  <c r="F56" i="9"/>
  <c r="E54" i="9"/>
  <c r="J26" i="9"/>
  <c r="E26" i="9"/>
  <c r="J90" i="9" s="1"/>
  <c r="J25" i="9"/>
  <c r="J23" i="9"/>
  <c r="E23" i="9"/>
  <c r="J89" i="9" s="1"/>
  <c r="J22" i="9"/>
  <c r="J20" i="9"/>
  <c r="E20" i="9"/>
  <c r="F59" i="9" s="1"/>
  <c r="J19" i="9"/>
  <c r="J14" i="9"/>
  <c r="J87" i="9" s="1"/>
  <c r="E7" i="9"/>
  <c r="E81" i="9"/>
  <c r="J39" i="8"/>
  <c r="J38" i="8"/>
  <c r="AY63" i="1" s="1"/>
  <c r="J37" i="8"/>
  <c r="AX63" i="1" s="1"/>
  <c r="BI154" i="8"/>
  <c r="BH154" i="8"/>
  <c r="BG154" i="8"/>
  <c r="BF154" i="8"/>
  <c r="T154" i="8"/>
  <c r="T153" i="8" s="1"/>
  <c r="R154" i="8"/>
  <c r="R153" i="8"/>
  <c r="P154" i="8"/>
  <c r="P153" i="8" s="1"/>
  <c r="BI151" i="8"/>
  <c r="BH151" i="8"/>
  <c r="BG151" i="8"/>
  <c r="BF151" i="8"/>
  <c r="T151" i="8"/>
  <c r="R151" i="8"/>
  <c r="P151" i="8"/>
  <c r="BI148" i="8"/>
  <c r="BH148" i="8"/>
  <c r="BG148" i="8"/>
  <c r="BF148" i="8"/>
  <c r="T148" i="8"/>
  <c r="R148" i="8"/>
  <c r="P148" i="8"/>
  <c r="BI145" i="8"/>
  <c r="BH145" i="8"/>
  <c r="BG145" i="8"/>
  <c r="BF145" i="8"/>
  <c r="T145" i="8"/>
  <c r="R145" i="8"/>
  <c r="P145" i="8"/>
  <c r="BI142" i="8"/>
  <c r="BH142" i="8"/>
  <c r="BG142" i="8"/>
  <c r="BF142" i="8"/>
  <c r="T142" i="8"/>
  <c r="R142" i="8"/>
  <c r="P142" i="8"/>
  <c r="BI137" i="8"/>
  <c r="BH137" i="8"/>
  <c r="BG137" i="8"/>
  <c r="BF137" i="8"/>
  <c r="T137" i="8"/>
  <c r="R137" i="8"/>
  <c r="P137" i="8"/>
  <c r="BI133" i="8"/>
  <c r="BH133" i="8"/>
  <c r="BG133" i="8"/>
  <c r="BF133" i="8"/>
  <c r="T133" i="8"/>
  <c r="R133" i="8"/>
  <c r="P133" i="8"/>
  <c r="BI130" i="8"/>
  <c r="BH130" i="8"/>
  <c r="BG130" i="8"/>
  <c r="BF130" i="8"/>
  <c r="T130" i="8"/>
  <c r="R130" i="8"/>
  <c r="P130" i="8"/>
  <c r="BI128" i="8"/>
  <c r="BH128" i="8"/>
  <c r="BG128" i="8"/>
  <c r="BF128" i="8"/>
  <c r="T128" i="8"/>
  <c r="R128" i="8"/>
  <c r="P128" i="8"/>
  <c r="BI126" i="8"/>
  <c r="BH126" i="8"/>
  <c r="BG126" i="8"/>
  <c r="BF126" i="8"/>
  <c r="T126" i="8"/>
  <c r="R126" i="8"/>
  <c r="P126" i="8"/>
  <c r="BI124" i="8"/>
  <c r="BH124" i="8"/>
  <c r="BG124" i="8"/>
  <c r="BF124" i="8"/>
  <c r="T124" i="8"/>
  <c r="R124" i="8"/>
  <c r="P124" i="8"/>
  <c r="BI121" i="8"/>
  <c r="BH121" i="8"/>
  <c r="BG121" i="8"/>
  <c r="BF121" i="8"/>
  <c r="T121" i="8"/>
  <c r="R121" i="8"/>
  <c r="P121" i="8"/>
  <c r="BI118" i="8"/>
  <c r="BH118" i="8"/>
  <c r="BG118" i="8"/>
  <c r="BF118" i="8"/>
  <c r="T118" i="8"/>
  <c r="R118" i="8"/>
  <c r="P118" i="8"/>
  <c r="BI116" i="8"/>
  <c r="BH116" i="8"/>
  <c r="BG116" i="8"/>
  <c r="BF116" i="8"/>
  <c r="T116" i="8"/>
  <c r="R116" i="8"/>
  <c r="P116" i="8"/>
  <c r="BI114" i="8"/>
  <c r="BH114" i="8"/>
  <c r="BG114" i="8"/>
  <c r="BF114" i="8"/>
  <c r="T114" i="8"/>
  <c r="R114" i="8"/>
  <c r="P114" i="8"/>
  <c r="BI112" i="8"/>
  <c r="BH112" i="8"/>
  <c r="BG112" i="8"/>
  <c r="BF112" i="8"/>
  <c r="T112" i="8"/>
  <c r="R112" i="8"/>
  <c r="P112" i="8"/>
  <c r="BI107" i="8"/>
  <c r="BH107" i="8"/>
  <c r="BG107" i="8"/>
  <c r="BF107" i="8"/>
  <c r="T107" i="8"/>
  <c r="R107" i="8"/>
  <c r="P107" i="8"/>
  <c r="BI101" i="8"/>
  <c r="BH101" i="8"/>
  <c r="BG101" i="8"/>
  <c r="BF101" i="8"/>
  <c r="T101" i="8"/>
  <c r="R101" i="8"/>
  <c r="P101" i="8"/>
  <c r="BI95" i="8"/>
  <c r="BH95" i="8"/>
  <c r="BG95" i="8"/>
  <c r="BF95" i="8"/>
  <c r="T95" i="8"/>
  <c r="R95" i="8"/>
  <c r="P95" i="8"/>
  <c r="F88" i="8"/>
  <c r="F86" i="8"/>
  <c r="E84" i="8"/>
  <c r="F58" i="8"/>
  <c r="F56" i="8"/>
  <c r="E54" i="8"/>
  <c r="J26" i="8"/>
  <c r="E26" i="8"/>
  <c r="J59" i="8"/>
  <c r="J25" i="8"/>
  <c r="J23" i="8"/>
  <c r="E23" i="8"/>
  <c r="J58" i="8"/>
  <c r="J22" i="8"/>
  <c r="J20" i="8"/>
  <c r="E20" i="8"/>
  <c r="F89" i="8" s="1"/>
  <c r="J19" i="8"/>
  <c r="J14" i="8"/>
  <c r="J56" i="8" s="1"/>
  <c r="E7" i="8"/>
  <c r="E80" i="8" s="1"/>
  <c r="J39" i="7"/>
  <c r="J38" i="7"/>
  <c r="AY62" i="1"/>
  <c r="J37" i="7"/>
  <c r="AX62" i="1"/>
  <c r="BI657" i="7"/>
  <c r="BH657" i="7"/>
  <c r="BG657" i="7"/>
  <c r="BF657" i="7"/>
  <c r="T657" i="7"/>
  <c r="T656" i="7"/>
  <c r="R657" i="7"/>
  <c r="R656" i="7"/>
  <c r="P657" i="7"/>
  <c r="P656" i="7"/>
  <c r="BI653" i="7"/>
  <c r="BH653" i="7"/>
  <c r="BG653" i="7"/>
  <c r="BF653" i="7"/>
  <c r="T653" i="7"/>
  <c r="R653" i="7"/>
  <c r="P653" i="7"/>
  <c r="BI650" i="7"/>
  <c r="BH650" i="7"/>
  <c r="BG650" i="7"/>
  <c r="BF650" i="7"/>
  <c r="T650" i="7"/>
  <c r="R650" i="7"/>
  <c r="P650" i="7"/>
  <c r="BI646" i="7"/>
  <c r="BH646" i="7"/>
  <c r="BG646" i="7"/>
  <c r="BF646" i="7"/>
  <c r="T646" i="7"/>
  <c r="R646" i="7"/>
  <c r="P646" i="7"/>
  <c r="BI640" i="7"/>
  <c r="BH640" i="7"/>
  <c r="BG640" i="7"/>
  <c r="BF640" i="7"/>
  <c r="T640" i="7"/>
  <c r="R640" i="7"/>
  <c r="P640" i="7"/>
  <c r="BI635" i="7"/>
  <c r="BH635" i="7"/>
  <c r="BG635" i="7"/>
  <c r="BF635" i="7"/>
  <c r="T635" i="7"/>
  <c r="R635" i="7"/>
  <c r="P635" i="7"/>
  <c r="BI630" i="7"/>
  <c r="BH630" i="7"/>
  <c r="BG630" i="7"/>
  <c r="BF630" i="7"/>
  <c r="T630" i="7"/>
  <c r="R630" i="7"/>
  <c r="P630" i="7"/>
  <c r="BI625" i="7"/>
  <c r="BH625" i="7"/>
  <c r="BG625" i="7"/>
  <c r="BF625" i="7"/>
  <c r="T625" i="7"/>
  <c r="R625" i="7"/>
  <c r="P625" i="7"/>
  <c r="BI581" i="7"/>
  <c r="BH581" i="7"/>
  <c r="BG581" i="7"/>
  <c r="BF581" i="7"/>
  <c r="T581" i="7"/>
  <c r="R581" i="7"/>
  <c r="P581" i="7"/>
  <c r="BI569" i="7"/>
  <c r="BH569" i="7"/>
  <c r="BG569" i="7"/>
  <c r="BF569" i="7"/>
  <c r="T569" i="7"/>
  <c r="R569" i="7"/>
  <c r="P569" i="7"/>
  <c r="BI557" i="7"/>
  <c r="BH557" i="7"/>
  <c r="BG557" i="7"/>
  <c r="BF557" i="7"/>
  <c r="T557" i="7"/>
  <c r="R557" i="7"/>
  <c r="P557" i="7"/>
  <c r="BI551" i="7"/>
  <c r="BH551" i="7"/>
  <c r="BG551" i="7"/>
  <c r="BF551" i="7"/>
  <c r="T551" i="7"/>
  <c r="R551" i="7"/>
  <c r="P551" i="7"/>
  <c r="BI545" i="7"/>
  <c r="BH545" i="7"/>
  <c r="BG545" i="7"/>
  <c r="BF545" i="7"/>
  <c r="T545" i="7"/>
  <c r="R545" i="7"/>
  <c r="P545" i="7"/>
  <c r="BI510" i="7"/>
  <c r="BH510" i="7"/>
  <c r="BG510" i="7"/>
  <c r="BF510" i="7"/>
  <c r="T510" i="7"/>
  <c r="R510" i="7"/>
  <c r="P510" i="7"/>
  <c r="BI501" i="7"/>
  <c r="BH501" i="7"/>
  <c r="BG501" i="7"/>
  <c r="BF501" i="7"/>
  <c r="T501" i="7"/>
  <c r="R501" i="7"/>
  <c r="P501" i="7"/>
  <c r="BI493" i="7"/>
  <c r="BH493" i="7"/>
  <c r="BG493" i="7"/>
  <c r="BF493" i="7"/>
  <c r="T493" i="7"/>
  <c r="R493" i="7"/>
  <c r="P493" i="7"/>
  <c r="BI490" i="7"/>
  <c r="BH490" i="7"/>
  <c r="BG490" i="7"/>
  <c r="BF490" i="7"/>
  <c r="T490" i="7"/>
  <c r="R490" i="7"/>
  <c r="P490" i="7"/>
  <c r="BI487" i="7"/>
  <c r="BH487" i="7"/>
  <c r="BG487" i="7"/>
  <c r="BF487" i="7"/>
  <c r="T487" i="7"/>
  <c r="R487" i="7"/>
  <c r="P487" i="7"/>
  <c r="BI484" i="7"/>
  <c r="BH484" i="7"/>
  <c r="BG484" i="7"/>
  <c r="BF484" i="7"/>
  <c r="T484" i="7"/>
  <c r="R484" i="7"/>
  <c r="P484" i="7"/>
  <c r="BI481" i="7"/>
  <c r="BH481" i="7"/>
  <c r="BG481" i="7"/>
  <c r="BF481" i="7"/>
  <c r="T481" i="7"/>
  <c r="R481" i="7"/>
  <c r="P481" i="7"/>
  <c r="BI472" i="7"/>
  <c r="BH472" i="7"/>
  <c r="BG472" i="7"/>
  <c r="BF472" i="7"/>
  <c r="T472" i="7"/>
  <c r="R472" i="7"/>
  <c r="P472" i="7"/>
  <c r="BI464" i="7"/>
  <c r="BH464" i="7"/>
  <c r="BG464" i="7"/>
  <c r="BF464" i="7"/>
  <c r="T464" i="7"/>
  <c r="R464" i="7"/>
  <c r="P464" i="7"/>
  <c r="BI456" i="7"/>
  <c r="BH456" i="7"/>
  <c r="BG456" i="7"/>
  <c r="BF456" i="7"/>
  <c r="T456" i="7"/>
  <c r="R456" i="7"/>
  <c r="P456" i="7"/>
  <c r="BI453" i="7"/>
  <c r="BH453" i="7"/>
  <c r="BG453" i="7"/>
  <c r="BF453" i="7"/>
  <c r="T453" i="7"/>
  <c r="R453" i="7"/>
  <c r="P453" i="7"/>
  <c r="BI445" i="7"/>
  <c r="BH445" i="7"/>
  <c r="BG445" i="7"/>
  <c r="BF445" i="7"/>
  <c r="T445" i="7"/>
  <c r="R445" i="7"/>
  <c r="P445" i="7"/>
  <c r="BI436" i="7"/>
  <c r="BH436" i="7"/>
  <c r="BG436" i="7"/>
  <c r="BF436" i="7"/>
  <c r="T436" i="7"/>
  <c r="R436" i="7"/>
  <c r="P436" i="7"/>
  <c r="BI429" i="7"/>
  <c r="BH429" i="7"/>
  <c r="BG429" i="7"/>
  <c r="BF429" i="7"/>
  <c r="T429" i="7"/>
  <c r="R429" i="7"/>
  <c r="P429" i="7"/>
  <c r="BI422" i="7"/>
  <c r="BH422" i="7"/>
  <c r="BG422" i="7"/>
  <c r="BF422" i="7"/>
  <c r="T422" i="7"/>
  <c r="R422" i="7"/>
  <c r="P422" i="7"/>
  <c r="BI414" i="7"/>
  <c r="BH414" i="7"/>
  <c r="BG414" i="7"/>
  <c r="BF414" i="7"/>
  <c r="T414" i="7"/>
  <c r="R414" i="7"/>
  <c r="P414" i="7"/>
  <c r="BI410" i="7"/>
  <c r="BH410" i="7"/>
  <c r="BG410" i="7"/>
  <c r="BF410" i="7"/>
  <c r="T410" i="7"/>
  <c r="R410" i="7"/>
  <c r="P410" i="7"/>
  <c r="BI407" i="7"/>
  <c r="BH407" i="7"/>
  <c r="BG407" i="7"/>
  <c r="BF407" i="7"/>
  <c r="T407" i="7"/>
  <c r="R407" i="7"/>
  <c r="P407" i="7"/>
  <c r="BI404" i="7"/>
  <c r="BH404" i="7"/>
  <c r="BG404" i="7"/>
  <c r="BF404" i="7"/>
  <c r="T404" i="7"/>
  <c r="R404" i="7"/>
  <c r="P404" i="7"/>
  <c r="BI399" i="7"/>
  <c r="BH399" i="7"/>
  <c r="BG399" i="7"/>
  <c r="BF399" i="7"/>
  <c r="T399" i="7"/>
  <c r="R399" i="7"/>
  <c r="P399" i="7"/>
  <c r="BI394" i="7"/>
  <c r="BH394" i="7"/>
  <c r="BG394" i="7"/>
  <c r="BF394" i="7"/>
  <c r="T394" i="7"/>
  <c r="R394" i="7"/>
  <c r="P394" i="7"/>
  <c r="BI389" i="7"/>
  <c r="BH389" i="7"/>
  <c r="BG389" i="7"/>
  <c r="BF389" i="7"/>
  <c r="T389" i="7"/>
  <c r="R389" i="7"/>
  <c r="P389" i="7"/>
  <c r="BI384" i="7"/>
  <c r="BH384" i="7"/>
  <c r="BG384" i="7"/>
  <c r="BF384" i="7"/>
  <c r="T384" i="7"/>
  <c r="R384" i="7"/>
  <c r="P384" i="7"/>
  <c r="BI376" i="7"/>
  <c r="BH376" i="7"/>
  <c r="BG376" i="7"/>
  <c r="BF376" i="7"/>
  <c r="T376" i="7"/>
  <c r="R376" i="7"/>
  <c r="P376" i="7"/>
  <c r="BI368" i="7"/>
  <c r="BH368" i="7"/>
  <c r="BG368" i="7"/>
  <c r="BF368" i="7"/>
  <c r="T368" i="7"/>
  <c r="R368" i="7"/>
  <c r="P368" i="7"/>
  <c r="BI363" i="7"/>
  <c r="BH363" i="7"/>
  <c r="BG363" i="7"/>
  <c r="BF363" i="7"/>
  <c r="T363" i="7"/>
  <c r="R363" i="7"/>
  <c r="P363" i="7"/>
  <c r="BI358" i="7"/>
  <c r="BH358" i="7"/>
  <c r="BG358" i="7"/>
  <c r="BF358" i="7"/>
  <c r="T358" i="7"/>
  <c r="R358" i="7"/>
  <c r="P358" i="7"/>
  <c r="BI353" i="7"/>
  <c r="BH353" i="7"/>
  <c r="BG353" i="7"/>
  <c r="BF353" i="7"/>
  <c r="T353" i="7"/>
  <c r="R353" i="7"/>
  <c r="P353" i="7"/>
  <c r="BI348" i="7"/>
  <c r="BH348" i="7"/>
  <c r="BG348" i="7"/>
  <c r="BF348" i="7"/>
  <c r="T348" i="7"/>
  <c r="R348" i="7"/>
  <c r="P348" i="7"/>
  <c r="BI343" i="7"/>
  <c r="BH343" i="7"/>
  <c r="BG343" i="7"/>
  <c r="BF343" i="7"/>
  <c r="T343" i="7"/>
  <c r="R343" i="7"/>
  <c r="P343" i="7"/>
  <c r="BI338" i="7"/>
  <c r="BH338" i="7"/>
  <c r="BG338" i="7"/>
  <c r="BF338" i="7"/>
  <c r="T338" i="7"/>
  <c r="R338" i="7"/>
  <c r="P338" i="7"/>
  <c r="BI332" i="7"/>
  <c r="BH332" i="7"/>
  <c r="BG332" i="7"/>
  <c r="BF332" i="7"/>
  <c r="T332" i="7"/>
  <c r="R332" i="7"/>
  <c r="P332" i="7"/>
  <c r="BI329" i="7"/>
  <c r="BH329" i="7"/>
  <c r="BG329" i="7"/>
  <c r="BF329" i="7"/>
  <c r="T329" i="7"/>
  <c r="R329" i="7"/>
  <c r="P329" i="7"/>
  <c r="BI323" i="7"/>
  <c r="BH323" i="7"/>
  <c r="BG323" i="7"/>
  <c r="BF323" i="7"/>
  <c r="T323" i="7"/>
  <c r="R323" i="7"/>
  <c r="P323" i="7"/>
  <c r="BI317" i="7"/>
  <c r="BH317" i="7"/>
  <c r="BG317" i="7"/>
  <c r="BF317" i="7"/>
  <c r="T317" i="7"/>
  <c r="T316" i="7" s="1"/>
  <c r="R317" i="7"/>
  <c r="R316" i="7"/>
  <c r="P317" i="7"/>
  <c r="P316" i="7"/>
  <c r="BI313" i="7"/>
  <c r="BH313" i="7"/>
  <c r="BG313" i="7"/>
  <c r="BF313" i="7"/>
  <c r="T313" i="7"/>
  <c r="R313" i="7"/>
  <c r="P313" i="7"/>
  <c r="BI310" i="7"/>
  <c r="BH310" i="7"/>
  <c r="BG310" i="7"/>
  <c r="BF310" i="7"/>
  <c r="T310" i="7"/>
  <c r="R310" i="7"/>
  <c r="P310" i="7"/>
  <c r="BI306" i="7"/>
  <c r="BH306" i="7"/>
  <c r="BG306" i="7"/>
  <c r="BF306" i="7"/>
  <c r="T306" i="7"/>
  <c r="R306" i="7"/>
  <c r="P306" i="7"/>
  <c r="BI300" i="7"/>
  <c r="BH300" i="7"/>
  <c r="BG300" i="7"/>
  <c r="BF300" i="7"/>
  <c r="T300" i="7"/>
  <c r="R300" i="7"/>
  <c r="P300" i="7"/>
  <c r="BI294" i="7"/>
  <c r="BH294" i="7"/>
  <c r="BG294" i="7"/>
  <c r="BF294" i="7"/>
  <c r="T294" i="7"/>
  <c r="R294" i="7"/>
  <c r="P294" i="7"/>
  <c r="BI289" i="7"/>
  <c r="BH289" i="7"/>
  <c r="BG289" i="7"/>
  <c r="BF289" i="7"/>
  <c r="T289" i="7"/>
  <c r="R289" i="7"/>
  <c r="P289" i="7"/>
  <c r="BI286" i="7"/>
  <c r="BH286" i="7"/>
  <c r="BG286" i="7"/>
  <c r="BF286" i="7"/>
  <c r="T286" i="7"/>
  <c r="R286" i="7"/>
  <c r="P286" i="7"/>
  <c r="BI280" i="7"/>
  <c r="BH280" i="7"/>
  <c r="BG280" i="7"/>
  <c r="BF280" i="7"/>
  <c r="T280" i="7"/>
  <c r="R280" i="7"/>
  <c r="P280" i="7"/>
  <c r="BI274" i="7"/>
  <c r="BH274" i="7"/>
  <c r="BG274" i="7"/>
  <c r="BF274" i="7"/>
  <c r="T274" i="7"/>
  <c r="R274" i="7"/>
  <c r="P274" i="7"/>
  <c r="BI268" i="7"/>
  <c r="BH268" i="7"/>
  <c r="BG268" i="7"/>
  <c r="BF268" i="7"/>
  <c r="T268" i="7"/>
  <c r="R268" i="7"/>
  <c r="P268" i="7"/>
  <c r="BI265" i="7"/>
  <c r="BH265" i="7"/>
  <c r="BG265" i="7"/>
  <c r="BF265" i="7"/>
  <c r="T265" i="7"/>
  <c r="R265" i="7"/>
  <c r="P265" i="7"/>
  <c r="BI262" i="7"/>
  <c r="BH262" i="7"/>
  <c r="BG262" i="7"/>
  <c r="BF262" i="7"/>
  <c r="T262" i="7"/>
  <c r="R262" i="7"/>
  <c r="P262" i="7"/>
  <c r="BI257" i="7"/>
  <c r="BH257" i="7"/>
  <c r="BG257" i="7"/>
  <c r="BF257" i="7"/>
  <c r="T257" i="7"/>
  <c r="R257" i="7"/>
  <c r="P257" i="7"/>
  <c r="BI249" i="7"/>
  <c r="BH249" i="7"/>
  <c r="BG249" i="7"/>
  <c r="BF249" i="7"/>
  <c r="T249" i="7"/>
  <c r="R249" i="7"/>
  <c r="P249" i="7"/>
  <c r="BI245" i="7"/>
  <c r="BH245" i="7"/>
  <c r="BG245" i="7"/>
  <c r="BF245" i="7"/>
  <c r="T245" i="7"/>
  <c r="R245" i="7"/>
  <c r="P245" i="7"/>
  <c r="BI242" i="7"/>
  <c r="BH242" i="7"/>
  <c r="BG242" i="7"/>
  <c r="BF242" i="7"/>
  <c r="T242" i="7"/>
  <c r="R242" i="7"/>
  <c r="P242" i="7"/>
  <c r="BI235" i="7"/>
  <c r="BH235" i="7"/>
  <c r="BG235" i="7"/>
  <c r="BF235" i="7"/>
  <c r="T235" i="7"/>
  <c r="R235" i="7"/>
  <c r="P235" i="7"/>
  <c r="BI232" i="7"/>
  <c r="BH232" i="7"/>
  <c r="BG232" i="7"/>
  <c r="BF232" i="7"/>
  <c r="T232" i="7"/>
  <c r="R232" i="7"/>
  <c r="P232" i="7"/>
  <c r="BI226" i="7"/>
  <c r="BH226" i="7"/>
  <c r="BG226" i="7"/>
  <c r="BF226" i="7"/>
  <c r="T226" i="7"/>
  <c r="R226" i="7"/>
  <c r="P226" i="7"/>
  <c r="BI223" i="7"/>
  <c r="BH223" i="7"/>
  <c r="BG223" i="7"/>
  <c r="BF223" i="7"/>
  <c r="T223" i="7"/>
  <c r="R223" i="7"/>
  <c r="P223" i="7"/>
  <c r="BI217" i="7"/>
  <c r="BH217" i="7"/>
  <c r="BG217" i="7"/>
  <c r="BF217" i="7"/>
  <c r="T217" i="7"/>
  <c r="R217" i="7"/>
  <c r="P217" i="7"/>
  <c r="BI211" i="7"/>
  <c r="BH211" i="7"/>
  <c r="BG211" i="7"/>
  <c r="BF211" i="7"/>
  <c r="T211" i="7"/>
  <c r="R211" i="7"/>
  <c r="P211" i="7"/>
  <c r="BI208" i="7"/>
  <c r="BH208" i="7"/>
  <c r="BG208" i="7"/>
  <c r="BF208" i="7"/>
  <c r="T208" i="7"/>
  <c r="R208" i="7"/>
  <c r="P208" i="7"/>
  <c r="BI202" i="7"/>
  <c r="BH202" i="7"/>
  <c r="BG202" i="7"/>
  <c r="BF202" i="7"/>
  <c r="T202" i="7"/>
  <c r="R202" i="7"/>
  <c r="P202" i="7"/>
  <c r="BI192" i="7"/>
  <c r="BH192" i="7"/>
  <c r="BG192" i="7"/>
  <c r="BF192" i="7"/>
  <c r="T192" i="7"/>
  <c r="R192" i="7"/>
  <c r="P192" i="7"/>
  <c r="BI186" i="7"/>
  <c r="BH186" i="7"/>
  <c r="BG186" i="7"/>
  <c r="BF186" i="7"/>
  <c r="T186" i="7"/>
  <c r="R186" i="7"/>
  <c r="P186" i="7"/>
  <c r="BI180" i="7"/>
  <c r="BH180" i="7"/>
  <c r="BG180" i="7"/>
  <c r="BF180" i="7"/>
  <c r="T180" i="7"/>
  <c r="R180" i="7"/>
  <c r="P180" i="7"/>
  <c r="BI174" i="7"/>
  <c r="BH174" i="7"/>
  <c r="BG174" i="7"/>
  <c r="BF174" i="7"/>
  <c r="T174" i="7"/>
  <c r="R174" i="7"/>
  <c r="P174" i="7"/>
  <c r="BI148" i="7"/>
  <c r="BH148" i="7"/>
  <c r="BG148" i="7"/>
  <c r="BF148" i="7"/>
  <c r="T148" i="7"/>
  <c r="R148" i="7"/>
  <c r="P148" i="7"/>
  <c r="P142" i="7"/>
  <c r="BI143" i="7"/>
  <c r="BH143" i="7"/>
  <c r="BG143" i="7"/>
  <c r="BF143" i="7"/>
  <c r="T143" i="7"/>
  <c r="T142" i="7" s="1"/>
  <c r="R143" i="7"/>
  <c r="R142" i="7" s="1"/>
  <c r="P143" i="7"/>
  <c r="BI133" i="7"/>
  <c r="BH133" i="7"/>
  <c r="BG133" i="7"/>
  <c r="BF133" i="7"/>
  <c r="T133" i="7"/>
  <c r="R133" i="7"/>
  <c r="P133" i="7"/>
  <c r="BI128" i="7"/>
  <c r="BH128" i="7"/>
  <c r="BG128" i="7"/>
  <c r="BF128" i="7"/>
  <c r="T128" i="7"/>
  <c r="R128" i="7"/>
  <c r="P128" i="7"/>
  <c r="BI119" i="7"/>
  <c r="BH119" i="7"/>
  <c r="BG119" i="7"/>
  <c r="BF119" i="7"/>
  <c r="T119" i="7"/>
  <c r="R119" i="7"/>
  <c r="P119" i="7"/>
  <c r="BI115" i="7"/>
  <c r="BH115" i="7"/>
  <c r="BG115" i="7"/>
  <c r="BF115" i="7"/>
  <c r="T115" i="7"/>
  <c r="R115" i="7"/>
  <c r="P115" i="7"/>
  <c r="BI103" i="7"/>
  <c r="BH103" i="7"/>
  <c r="BG103" i="7"/>
  <c r="BF103" i="7"/>
  <c r="T103" i="7"/>
  <c r="R103" i="7"/>
  <c r="P103" i="7"/>
  <c r="F96" i="7"/>
  <c r="F94" i="7"/>
  <c r="E92" i="7"/>
  <c r="F58" i="7"/>
  <c r="F56" i="7"/>
  <c r="E54" i="7"/>
  <c r="J26" i="7"/>
  <c r="E26" i="7"/>
  <c r="J97" i="7" s="1"/>
  <c r="J25" i="7"/>
  <c r="J23" i="7"/>
  <c r="E23" i="7"/>
  <c r="J96" i="7" s="1"/>
  <c r="J22" i="7"/>
  <c r="J20" i="7"/>
  <c r="E20" i="7"/>
  <c r="F59" i="7"/>
  <c r="J19" i="7"/>
  <c r="J14" i="7"/>
  <c r="J56" i="7"/>
  <c r="E7" i="7"/>
  <c r="E50" i="7"/>
  <c r="J39" i="6"/>
  <c r="J38" i="6"/>
  <c r="AY61" i="1" s="1"/>
  <c r="J37" i="6"/>
  <c r="AX61" i="1" s="1"/>
  <c r="BI843" i="6"/>
  <c r="BH843" i="6"/>
  <c r="BG843" i="6"/>
  <c r="BF843" i="6"/>
  <c r="T843" i="6"/>
  <c r="T842" i="6" s="1"/>
  <c r="R843" i="6"/>
  <c r="R842" i="6"/>
  <c r="P843" i="6"/>
  <c r="P842" i="6" s="1"/>
  <c r="BI839" i="6"/>
  <c r="BH839" i="6"/>
  <c r="BG839" i="6"/>
  <c r="BF839" i="6"/>
  <c r="T839" i="6"/>
  <c r="R839" i="6"/>
  <c r="P839" i="6"/>
  <c r="BI836" i="6"/>
  <c r="BH836" i="6"/>
  <c r="BG836" i="6"/>
  <c r="BF836" i="6"/>
  <c r="T836" i="6"/>
  <c r="R836" i="6"/>
  <c r="P836" i="6"/>
  <c r="BI833" i="6"/>
  <c r="BH833" i="6"/>
  <c r="BG833" i="6"/>
  <c r="BF833" i="6"/>
  <c r="T833" i="6"/>
  <c r="R833" i="6"/>
  <c r="P833" i="6"/>
  <c r="BI827" i="6"/>
  <c r="BH827" i="6"/>
  <c r="BG827" i="6"/>
  <c r="BF827" i="6"/>
  <c r="T827" i="6"/>
  <c r="R827" i="6"/>
  <c r="P827" i="6"/>
  <c r="BI822" i="6"/>
  <c r="BH822" i="6"/>
  <c r="BG822" i="6"/>
  <c r="BF822" i="6"/>
  <c r="T822" i="6"/>
  <c r="R822" i="6"/>
  <c r="P822" i="6"/>
  <c r="BI817" i="6"/>
  <c r="BH817" i="6"/>
  <c r="BG817" i="6"/>
  <c r="BF817" i="6"/>
  <c r="T817" i="6"/>
  <c r="R817" i="6"/>
  <c r="P817" i="6"/>
  <c r="BI812" i="6"/>
  <c r="BH812" i="6"/>
  <c r="BG812" i="6"/>
  <c r="BF812" i="6"/>
  <c r="T812" i="6"/>
  <c r="R812" i="6"/>
  <c r="P812" i="6"/>
  <c r="BI767" i="6"/>
  <c r="BH767" i="6"/>
  <c r="BG767" i="6"/>
  <c r="BF767" i="6"/>
  <c r="T767" i="6"/>
  <c r="R767" i="6"/>
  <c r="P767" i="6"/>
  <c r="BI754" i="6"/>
  <c r="BH754" i="6"/>
  <c r="BG754" i="6"/>
  <c r="BF754" i="6"/>
  <c r="T754" i="6"/>
  <c r="R754" i="6"/>
  <c r="P754" i="6"/>
  <c r="BI733" i="6"/>
  <c r="BH733" i="6"/>
  <c r="BG733" i="6"/>
  <c r="BF733" i="6"/>
  <c r="T733" i="6"/>
  <c r="R733" i="6"/>
  <c r="P733" i="6"/>
  <c r="BI721" i="6"/>
  <c r="BH721" i="6"/>
  <c r="BG721" i="6"/>
  <c r="BF721" i="6"/>
  <c r="T721" i="6"/>
  <c r="R721" i="6"/>
  <c r="P721" i="6"/>
  <c r="BI715" i="6"/>
  <c r="BH715" i="6"/>
  <c r="BG715" i="6"/>
  <c r="BF715" i="6"/>
  <c r="T715" i="6"/>
  <c r="R715" i="6"/>
  <c r="P715" i="6"/>
  <c r="BI674" i="6"/>
  <c r="BH674" i="6"/>
  <c r="BG674" i="6"/>
  <c r="BF674" i="6"/>
  <c r="T674" i="6"/>
  <c r="R674" i="6"/>
  <c r="P674" i="6"/>
  <c r="BI665" i="6"/>
  <c r="BH665" i="6"/>
  <c r="BG665" i="6"/>
  <c r="BF665" i="6"/>
  <c r="T665" i="6"/>
  <c r="R665" i="6"/>
  <c r="P665" i="6"/>
  <c r="BI659" i="6"/>
  <c r="BH659" i="6"/>
  <c r="BG659" i="6"/>
  <c r="BF659" i="6"/>
  <c r="T659" i="6"/>
  <c r="R659" i="6"/>
  <c r="P659" i="6"/>
  <c r="BI651" i="6"/>
  <c r="BH651" i="6"/>
  <c r="BG651" i="6"/>
  <c r="BF651" i="6"/>
  <c r="T651" i="6"/>
  <c r="R651" i="6"/>
  <c r="P651" i="6"/>
  <c r="BI645" i="6"/>
  <c r="BH645" i="6"/>
  <c r="BG645" i="6"/>
  <c r="BF645" i="6"/>
  <c r="T645" i="6"/>
  <c r="R645" i="6"/>
  <c r="P645" i="6"/>
  <c r="BI642" i="6"/>
  <c r="BH642" i="6"/>
  <c r="BG642" i="6"/>
  <c r="BF642" i="6"/>
  <c r="T642" i="6"/>
  <c r="R642" i="6"/>
  <c r="P642" i="6"/>
  <c r="BI639" i="6"/>
  <c r="BH639" i="6"/>
  <c r="BG639" i="6"/>
  <c r="BF639" i="6"/>
  <c r="T639" i="6"/>
  <c r="R639" i="6"/>
  <c r="P639" i="6"/>
  <c r="BI636" i="6"/>
  <c r="BH636" i="6"/>
  <c r="BG636" i="6"/>
  <c r="BF636" i="6"/>
  <c r="T636" i="6"/>
  <c r="R636" i="6"/>
  <c r="P636" i="6"/>
  <c r="BI633" i="6"/>
  <c r="BH633" i="6"/>
  <c r="BG633" i="6"/>
  <c r="BF633" i="6"/>
  <c r="T633" i="6"/>
  <c r="R633" i="6"/>
  <c r="P633" i="6"/>
  <c r="BI624" i="6"/>
  <c r="BH624" i="6"/>
  <c r="BG624" i="6"/>
  <c r="BF624" i="6"/>
  <c r="T624" i="6"/>
  <c r="R624" i="6"/>
  <c r="P624" i="6"/>
  <c r="BI621" i="6"/>
  <c r="BH621" i="6"/>
  <c r="BG621" i="6"/>
  <c r="BF621" i="6"/>
  <c r="T621" i="6"/>
  <c r="R621" i="6"/>
  <c r="P621" i="6"/>
  <c r="BI618" i="6"/>
  <c r="BH618" i="6"/>
  <c r="BG618" i="6"/>
  <c r="BF618" i="6"/>
  <c r="T618" i="6"/>
  <c r="R618" i="6"/>
  <c r="P618" i="6"/>
  <c r="BI610" i="6"/>
  <c r="BH610" i="6"/>
  <c r="BG610" i="6"/>
  <c r="BF610" i="6"/>
  <c r="T610" i="6"/>
  <c r="R610" i="6"/>
  <c r="P610" i="6"/>
  <c r="BI603" i="6"/>
  <c r="BH603" i="6"/>
  <c r="BG603" i="6"/>
  <c r="BF603" i="6"/>
  <c r="T603" i="6"/>
  <c r="R603" i="6"/>
  <c r="P603" i="6"/>
  <c r="BI597" i="6"/>
  <c r="BH597" i="6"/>
  <c r="BG597" i="6"/>
  <c r="BF597" i="6"/>
  <c r="T597" i="6"/>
  <c r="R597" i="6"/>
  <c r="P597" i="6"/>
  <c r="BI589" i="6"/>
  <c r="BH589" i="6"/>
  <c r="BG589" i="6"/>
  <c r="BF589" i="6"/>
  <c r="T589" i="6"/>
  <c r="R589" i="6"/>
  <c r="P589" i="6"/>
  <c r="BI585" i="6"/>
  <c r="BH585" i="6"/>
  <c r="BG585" i="6"/>
  <c r="BF585" i="6"/>
  <c r="T585" i="6"/>
  <c r="R585" i="6"/>
  <c r="P585" i="6"/>
  <c r="BI582" i="6"/>
  <c r="BH582" i="6"/>
  <c r="BG582" i="6"/>
  <c r="BF582" i="6"/>
  <c r="T582" i="6"/>
  <c r="R582" i="6"/>
  <c r="P582" i="6"/>
  <c r="BI579" i="6"/>
  <c r="BH579" i="6"/>
  <c r="BG579" i="6"/>
  <c r="BF579" i="6"/>
  <c r="T579" i="6"/>
  <c r="R579" i="6"/>
  <c r="P579" i="6"/>
  <c r="BI573" i="6"/>
  <c r="BH573" i="6"/>
  <c r="BG573" i="6"/>
  <c r="BF573" i="6"/>
  <c r="T573" i="6"/>
  <c r="R573" i="6"/>
  <c r="P573" i="6"/>
  <c r="BI567" i="6"/>
  <c r="BH567" i="6"/>
  <c r="BG567" i="6"/>
  <c r="BF567" i="6"/>
  <c r="T567" i="6"/>
  <c r="R567" i="6"/>
  <c r="P567" i="6"/>
  <c r="BI563" i="6"/>
  <c r="BH563" i="6"/>
  <c r="BG563" i="6"/>
  <c r="BF563" i="6"/>
  <c r="T563" i="6"/>
  <c r="R563" i="6"/>
  <c r="P563" i="6"/>
  <c r="BI560" i="6"/>
  <c r="BH560" i="6"/>
  <c r="BG560" i="6"/>
  <c r="BF560" i="6"/>
  <c r="T560" i="6"/>
  <c r="R560" i="6"/>
  <c r="P560" i="6"/>
  <c r="BI557" i="6"/>
  <c r="BH557" i="6"/>
  <c r="BG557" i="6"/>
  <c r="BF557" i="6"/>
  <c r="T557" i="6"/>
  <c r="R557" i="6"/>
  <c r="P557" i="6"/>
  <c r="BI548" i="6"/>
  <c r="BH548" i="6"/>
  <c r="BG548" i="6"/>
  <c r="BF548" i="6"/>
  <c r="T548" i="6"/>
  <c r="R548" i="6"/>
  <c r="P548" i="6"/>
  <c r="BI543" i="6"/>
  <c r="BH543" i="6"/>
  <c r="BG543" i="6"/>
  <c r="BF543" i="6"/>
  <c r="T543" i="6"/>
  <c r="R543" i="6"/>
  <c r="P543" i="6"/>
  <c r="BI538" i="6"/>
  <c r="BH538" i="6"/>
  <c r="BG538" i="6"/>
  <c r="BF538" i="6"/>
  <c r="T538" i="6"/>
  <c r="R538" i="6"/>
  <c r="P538" i="6"/>
  <c r="BI533" i="6"/>
  <c r="BH533" i="6"/>
  <c r="BG533" i="6"/>
  <c r="BF533" i="6"/>
  <c r="T533" i="6"/>
  <c r="R533" i="6"/>
  <c r="P533" i="6"/>
  <c r="BI528" i="6"/>
  <c r="BH528" i="6"/>
  <c r="BG528" i="6"/>
  <c r="BF528" i="6"/>
  <c r="T528" i="6"/>
  <c r="R528" i="6"/>
  <c r="P528" i="6"/>
  <c r="BI523" i="6"/>
  <c r="BH523" i="6"/>
  <c r="BG523" i="6"/>
  <c r="BF523" i="6"/>
  <c r="T523" i="6"/>
  <c r="R523" i="6"/>
  <c r="P523" i="6"/>
  <c r="BI518" i="6"/>
  <c r="BH518" i="6"/>
  <c r="BG518" i="6"/>
  <c r="BF518" i="6"/>
  <c r="T518" i="6"/>
  <c r="R518" i="6"/>
  <c r="P518" i="6"/>
  <c r="BI510" i="6"/>
  <c r="BH510" i="6"/>
  <c r="BG510" i="6"/>
  <c r="BF510" i="6"/>
  <c r="T510" i="6"/>
  <c r="R510" i="6"/>
  <c r="P510" i="6"/>
  <c r="BI502" i="6"/>
  <c r="BH502" i="6"/>
  <c r="BG502" i="6"/>
  <c r="BF502" i="6"/>
  <c r="T502" i="6"/>
  <c r="R502" i="6"/>
  <c r="P502" i="6"/>
  <c r="BI497" i="6"/>
  <c r="BH497" i="6"/>
  <c r="BG497" i="6"/>
  <c r="BF497" i="6"/>
  <c r="T497" i="6"/>
  <c r="R497" i="6"/>
  <c r="P497" i="6"/>
  <c r="BI492" i="6"/>
  <c r="BH492" i="6"/>
  <c r="BG492" i="6"/>
  <c r="BF492" i="6"/>
  <c r="T492" i="6"/>
  <c r="R492" i="6"/>
  <c r="P492" i="6"/>
  <c r="BI487" i="6"/>
  <c r="BH487" i="6"/>
  <c r="BG487" i="6"/>
  <c r="BF487" i="6"/>
  <c r="T487" i="6"/>
  <c r="R487" i="6"/>
  <c r="P487" i="6"/>
  <c r="BI482" i="6"/>
  <c r="BH482" i="6"/>
  <c r="BG482" i="6"/>
  <c r="BF482" i="6"/>
  <c r="T482" i="6"/>
  <c r="R482" i="6"/>
  <c r="P482" i="6"/>
  <c r="BI476" i="6"/>
  <c r="BH476" i="6"/>
  <c r="BG476" i="6"/>
  <c r="BF476" i="6"/>
  <c r="T476" i="6"/>
  <c r="R476" i="6"/>
  <c r="P476" i="6"/>
  <c r="BI473" i="6"/>
  <c r="BH473" i="6"/>
  <c r="BG473" i="6"/>
  <c r="BF473" i="6"/>
  <c r="T473" i="6"/>
  <c r="R473" i="6"/>
  <c r="P473" i="6"/>
  <c r="BI467" i="6"/>
  <c r="BH467" i="6"/>
  <c r="BG467" i="6"/>
  <c r="BF467" i="6"/>
  <c r="T467" i="6"/>
  <c r="R467" i="6"/>
  <c r="P467" i="6"/>
  <c r="BI461" i="6"/>
  <c r="BH461" i="6"/>
  <c r="BG461" i="6"/>
  <c r="BF461" i="6"/>
  <c r="T461" i="6"/>
  <c r="R461" i="6"/>
  <c r="P461" i="6"/>
  <c r="BI458" i="6"/>
  <c r="BH458" i="6"/>
  <c r="BG458" i="6"/>
  <c r="BF458" i="6"/>
  <c r="T458" i="6"/>
  <c r="R458" i="6"/>
  <c r="P458" i="6"/>
  <c r="BI452" i="6"/>
  <c r="BH452" i="6"/>
  <c r="BG452" i="6"/>
  <c r="BF452" i="6"/>
  <c r="T452" i="6"/>
  <c r="T451" i="6" s="1"/>
  <c r="R452" i="6"/>
  <c r="R451" i="6" s="1"/>
  <c r="P452" i="6"/>
  <c r="P451" i="6"/>
  <c r="BI448" i="6"/>
  <c r="BH448" i="6"/>
  <c r="BG448" i="6"/>
  <c r="BF448" i="6"/>
  <c r="T448" i="6"/>
  <c r="R448" i="6"/>
  <c r="P448" i="6"/>
  <c r="BI445" i="6"/>
  <c r="BH445" i="6"/>
  <c r="BG445" i="6"/>
  <c r="BF445" i="6"/>
  <c r="T445" i="6"/>
  <c r="R445" i="6"/>
  <c r="P445" i="6"/>
  <c r="BI442" i="6"/>
  <c r="BH442" i="6"/>
  <c r="BG442" i="6"/>
  <c r="BF442" i="6"/>
  <c r="T442" i="6"/>
  <c r="R442" i="6"/>
  <c r="P442" i="6"/>
  <c r="BI436" i="6"/>
  <c r="BH436" i="6"/>
  <c r="BG436" i="6"/>
  <c r="BF436" i="6"/>
  <c r="T436" i="6"/>
  <c r="R436" i="6"/>
  <c r="P436" i="6"/>
  <c r="BI433" i="6"/>
  <c r="BH433" i="6"/>
  <c r="BG433" i="6"/>
  <c r="BF433" i="6"/>
  <c r="T433" i="6"/>
  <c r="R433" i="6"/>
  <c r="P433" i="6"/>
  <c r="BI428" i="6"/>
  <c r="BH428" i="6"/>
  <c r="BG428" i="6"/>
  <c r="BF428" i="6"/>
  <c r="T428" i="6"/>
  <c r="R428" i="6"/>
  <c r="P428" i="6"/>
  <c r="BI422" i="6"/>
  <c r="BH422" i="6"/>
  <c r="BG422" i="6"/>
  <c r="BF422" i="6"/>
  <c r="T422" i="6"/>
  <c r="R422" i="6"/>
  <c r="P422" i="6"/>
  <c r="BI416" i="6"/>
  <c r="BH416" i="6"/>
  <c r="BG416" i="6"/>
  <c r="BF416" i="6"/>
  <c r="T416" i="6"/>
  <c r="R416" i="6"/>
  <c r="P416" i="6"/>
  <c r="BI411" i="6"/>
  <c r="BH411" i="6"/>
  <c r="BG411" i="6"/>
  <c r="BF411" i="6"/>
  <c r="T411" i="6"/>
  <c r="R411" i="6"/>
  <c r="P411" i="6"/>
  <c r="BI408" i="6"/>
  <c r="BH408" i="6"/>
  <c r="BG408" i="6"/>
  <c r="BF408" i="6"/>
  <c r="T408" i="6"/>
  <c r="R408" i="6"/>
  <c r="P408" i="6"/>
  <c r="BI402" i="6"/>
  <c r="BH402" i="6"/>
  <c r="BG402" i="6"/>
  <c r="BF402" i="6"/>
  <c r="T402" i="6"/>
  <c r="R402" i="6"/>
  <c r="P402" i="6"/>
  <c r="BI395" i="6"/>
  <c r="BH395" i="6"/>
  <c r="BG395" i="6"/>
  <c r="BF395" i="6"/>
  <c r="T395" i="6"/>
  <c r="R395" i="6"/>
  <c r="P395" i="6"/>
  <c r="BI389" i="6"/>
  <c r="BH389" i="6"/>
  <c r="BG389" i="6"/>
  <c r="BF389" i="6"/>
  <c r="T389" i="6"/>
  <c r="R389" i="6"/>
  <c r="P389" i="6"/>
  <c r="BI386" i="6"/>
  <c r="BH386" i="6"/>
  <c r="BG386" i="6"/>
  <c r="BF386" i="6"/>
  <c r="T386" i="6"/>
  <c r="R386" i="6"/>
  <c r="P386" i="6"/>
  <c r="BI383" i="6"/>
  <c r="BH383" i="6"/>
  <c r="BG383" i="6"/>
  <c r="BF383" i="6"/>
  <c r="T383" i="6"/>
  <c r="R383" i="6"/>
  <c r="P383" i="6"/>
  <c r="BI377" i="6"/>
  <c r="BH377" i="6"/>
  <c r="BG377" i="6"/>
  <c r="BF377" i="6"/>
  <c r="T377" i="6"/>
  <c r="R377" i="6"/>
  <c r="P377" i="6"/>
  <c r="BI369" i="6"/>
  <c r="BH369" i="6"/>
  <c r="BG369" i="6"/>
  <c r="BF369" i="6"/>
  <c r="T369" i="6"/>
  <c r="R369" i="6"/>
  <c r="P369" i="6"/>
  <c r="BI366" i="6"/>
  <c r="BH366" i="6"/>
  <c r="BG366" i="6"/>
  <c r="BF366" i="6"/>
  <c r="T366" i="6"/>
  <c r="R366" i="6"/>
  <c r="P366" i="6"/>
  <c r="BI362" i="6"/>
  <c r="BH362" i="6"/>
  <c r="BG362" i="6"/>
  <c r="BF362" i="6"/>
  <c r="T362" i="6"/>
  <c r="R362" i="6"/>
  <c r="P362" i="6"/>
  <c r="BI359" i="6"/>
  <c r="BH359" i="6"/>
  <c r="BG359" i="6"/>
  <c r="BF359" i="6"/>
  <c r="T359" i="6"/>
  <c r="R359" i="6"/>
  <c r="P359" i="6"/>
  <c r="BI352" i="6"/>
  <c r="BH352" i="6"/>
  <c r="BG352" i="6"/>
  <c r="BF352" i="6"/>
  <c r="T352" i="6"/>
  <c r="R352" i="6"/>
  <c r="P352" i="6"/>
  <c r="BI340" i="6"/>
  <c r="BH340" i="6"/>
  <c r="BG340" i="6"/>
  <c r="BF340" i="6"/>
  <c r="T340" i="6"/>
  <c r="R340" i="6"/>
  <c r="P340" i="6"/>
  <c r="BI328" i="6"/>
  <c r="BH328" i="6"/>
  <c r="BG328" i="6"/>
  <c r="BF328" i="6"/>
  <c r="T328" i="6"/>
  <c r="R328" i="6"/>
  <c r="P328" i="6"/>
  <c r="BI325" i="6"/>
  <c r="BH325" i="6"/>
  <c r="BG325" i="6"/>
  <c r="BF325" i="6"/>
  <c r="T325" i="6"/>
  <c r="R325" i="6"/>
  <c r="P325" i="6"/>
  <c r="BI319" i="6"/>
  <c r="BH319" i="6"/>
  <c r="BG319" i="6"/>
  <c r="BF319" i="6"/>
  <c r="T319" i="6"/>
  <c r="R319" i="6"/>
  <c r="P319" i="6"/>
  <c r="BI316" i="6"/>
  <c r="BH316" i="6"/>
  <c r="BG316" i="6"/>
  <c r="BF316" i="6"/>
  <c r="T316" i="6"/>
  <c r="R316" i="6"/>
  <c r="P316" i="6"/>
  <c r="BI310" i="6"/>
  <c r="BH310" i="6"/>
  <c r="BG310" i="6"/>
  <c r="BF310" i="6"/>
  <c r="T310" i="6"/>
  <c r="R310" i="6"/>
  <c r="P310" i="6"/>
  <c r="BI304" i="6"/>
  <c r="BH304" i="6"/>
  <c r="BG304" i="6"/>
  <c r="BF304" i="6"/>
  <c r="T304" i="6"/>
  <c r="R304" i="6"/>
  <c r="P304" i="6"/>
  <c r="BI301" i="6"/>
  <c r="BH301" i="6"/>
  <c r="BG301" i="6"/>
  <c r="BF301" i="6"/>
  <c r="T301" i="6"/>
  <c r="R301" i="6"/>
  <c r="P301" i="6"/>
  <c r="BI295" i="6"/>
  <c r="BH295" i="6"/>
  <c r="BG295" i="6"/>
  <c r="BF295" i="6"/>
  <c r="T295" i="6"/>
  <c r="R295" i="6"/>
  <c r="P295" i="6"/>
  <c r="BI285" i="6"/>
  <c r="BH285" i="6"/>
  <c r="BG285" i="6"/>
  <c r="BF285" i="6"/>
  <c r="T285" i="6"/>
  <c r="R285" i="6"/>
  <c r="P285" i="6"/>
  <c r="BI279" i="6"/>
  <c r="BH279" i="6"/>
  <c r="BG279" i="6"/>
  <c r="BF279" i="6"/>
  <c r="T279" i="6"/>
  <c r="R279" i="6"/>
  <c r="P279" i="6"/>
  <c r="BI273" i="6"/>
  <c r="BH273" i="6"/>
  <c r="BG273" i="6"/>
  <c r="BF273" i="6"/>
  <c r="T273" i="6"/>
  <c r="R273" i="6"/>
  <c r="P273" i="6"/>
  <c r="BI261" i="6"/>
  <c r="BH261" i="6"/>
  <c r="BG261" i="6"/>
  <c r="BF261" i="6"/>
  <c r="T261" i="6"/>
  <c r="R261" i="6"/>
  <c r="P261" i="6"/>
  <c r="BI255" i="6"/>
  <c r="BH255" i="6"/>
  <c r="BG255" i="6"/>
  <c r="BF255" i="6"/>
  <c r="T255" i="6"/>
  <c r="R255" i="6"/>
  <c r="P255" i="6"/>
  <c r="BI247" i="6"/>
  <c r="BH247" i="6"/>
  <c r="BG247" i="6"/>
  <c r="BF247" i="6"/>
  <c r="T247" i="6"/>
  <c r="R247" i="6"/>
  <c r="P247" i="6"/>
  <c r="BI242" i="6"/>
  <c r="BH242" i="6"/>
  <c r="BG242" i="6"/>
  <c r="BF242" i="6"/>
  <c r="T242" i="6"/>
  <c r="R242" i="6"/>
  <c r="P242" i="6"/>
  <c r="BI212" i="6"/>
  <c r="BH212" i="6"/>
  <c r="BG212" i="6"/>
  <c r="BF212" i="6"/>
  <c r="T212" i="6"/>
  <c r="R212" i="6"/>
  <c r="P212" i="6"/>
  <c r="BI206" i="6"/>
  <c r="BH206" i="6"/>
  <c r="BG206" i="6"/>
  <c r="BF206" i="6"/>
  <c r="T206" i="6"/>
  <c r="R206" i="6"/>
  <c r="P206" i="6"/>
  <c r="BI193" i="6"/>
  <c r="BH193" i="6"/>
  <c r="BG193" i="6"/>
  <c r="BF193" i="6"/>
  <c r="T193" i="6"/>
  <c r="R193" i="6"/>
  <c r="P193" i="6"/>
  <c r="BI177" i="6"/>
  <c r="BH177" i="6"/>
  <c r="BG177" i="6"/>
  <c r="BF177" i="6"/>
  <c r="T177" i="6"/>
  <c r="R177" i="6"/>
  <c r="P177" i="6"/>
  <c r="BI172" i="6"/>
  <c r="BH172" i="6"/>
  <c r="BG172" i="6"/>
  <c r="BF172" i="6"/>
  <c r="T172" i="6"/>
  <c r="R172" i="6"/>
  <c r="P172" i="6"/>
  <c r="BI167" i="6"/>
  <c r="BH167" i="6"/>
  <c r="BG167" i="6"/>
  <c r="BF167" i="6"/>
  <c r="T167" i="6"/>
  <c r="R167" i="6"/>
  <c r="P167" i="6"/>
  <c r="BI158" i="6"/>
  <c r="BH158" i="6"/>
  <c r="BG158" i="6"/>
  <c r="BF158" i="6"/>
  <c r="T158" i="6"/>
  <c r="R158" i="6"/>
  <c r="P158" i="6"/>
  <c r="BI142" i="6"/>
  <c r="BH142" i="6"/>
  <c r="BG142" i="6"/>
  <c r="BF142" i="6"/>
  <c r="T142" i="6"/>
  <c r="R142" i="6"/>
  <c r="P142" i="6"/>
  <c r="BI139" i="6"/>
  <c r="BH139" i="6"/>
  <c r="BG139" i="6"/>
  <c r="BF139" i="6"/>
  <c r="T139" i="6"/>
  <c r="R139" i="6"/>
  <c r="P139" i="6"/>
  <c r="BI136" i="6"/>
  <c r="BH136" i="6"/>
  <c r="BG136" i="6"/>
  <c r="BF136" i="6"/>
  <c r="T136" i="6"/>
  <c r="R136" i="6"/>
  <c r="P136" i="6"/>
  <c r="BI130" i="6"/>
  <c r="BH130" i="6"/>
  <c r="BG130" i="6"/>
  <c r="BF130" i="6"/>
  <c r="T130" i="6"/>
  <c r="R130" i="6"/>
  <c r="P130" i="6"/>
  <c r="BI124" i="6"/>
  <c r="BH124" i="6"/>
  <c r="BG124" i="6"/>
  <c r="BF124" i="6"/>
  <c r="T124" i="6"/>
  <c r="T118" i="6"/>
  <c r="R124" i="6"/>
  <c r="P124" i="6"/>
  <c r="BI119" i="6"/>
  <c r="BH119" i="6"/>
  <c r="BG119" i="6"/>
  <c r="BF119" i="6"/>
  <c r="T119" i="6"/>
  <c r="R119" i="6"/>
  <c r="R118" i="6" s="1"/>
  <c r="P119" i="6"/>
  <c r="BI115" i="6"/>
  <c r="BH115" i="6"/>
  <c r="BG115" i="6"/>
  <c r="BF115" i="6"/>
  <c r="T115" i="6"/>
  <c r="R115" i="6"/>
  <c r="P115" i="6"/>
  <c r="BI105" i="6"/>
  <c r="BH105" i="6"/>
  <c r="BG105" i="6"/>
  <c r="BF105" i="6"/>
  <c r="T105" i="6"/>
  <c r="R105" i="6"/>
  <c r="P105" i="6"/>
  <c r="F98" i="6"/>
  <c r="F96" i="6"/>
  <c r="E94" i="6"/>
  <c r="F58" i="6"/>
  <c r="F56" i="6"/>
  <c r="E54" i="6"/>
  <c r="J26" i="6"/>
  <c r="E26" i="6"/>
  <c r="J59" i="6"/>
  <c r="J25" i="6"/>
  <c r="J23" i="6"/>
  <c r="E23" i="6"/>
  <c r="J98" i="6" s="1"/>
  <c r="J22" i="6"/>
  <c r="J20" i="6"/>
  <c r="E20" i="6"/>
  <c r="F99" i="6"/>
  <c r="J19" i="6"/>
  <c r="J14" i="6"/>
  <c r="J96" i="6" s="1"/>
  <c r="E7" i="6"/>
  <c r="E50" i="6" s="1"/>
  <c r="J39" i="5"/>
  <c r="J38" i="5"/>
  <c r="AY60" i="1" s="1"/>
  <c r="J37" i="5"/>
  <c r="AX60" i="1"/>
  <c r="BI656" i="5"/>
  <c r="BH656" i="5"/>
  <c r="BG656" i="5"/>
  <c r="BF656" i="5"/>
  <c r="T656" i="5"/>
  <c r="T655" i="5"/>
  <c r="R656" i="5"/>
  <c r="R655" i="5"/>
  <c r="P656" i="5"/>
  <c r="P655" i="5" s="1"/>
  <c r="BI652" i="5"/>
  <c r="BH652" i="5"/>
  <c r="BG652" i="5"/>
  <c r="BF652" i="5"/>
  <c r="T652" i="5"/>
  <c r="R652" i="5"/>
  <c r="P652" i="5"/>
  <c r="BI649" i="5"/>
  <c r="BH649" i="5"/>
  <c r="BG649" i="5"/>
  <c r="BF649" i="5"/>
  <c r="T649" i="5"/>
  <c r="R649" i="5"/>
  <c r="P649" i="5"/>
  <c r="BI645" i="5"/>
  <c r="BH645" i="5"/>
  <c r="BG645" i="5"/>
  <c r="BF645" i="5"/>
  <c r="T645" i="5"/>
  <c r="R645" i="5"/>
  <c r="P645" i="5"/>
  <c r="BI639" i="5"/>
  <c r="BH639" i="5"/>
  <c r="BG639" i="5"/>
  <c r="BF639" i="5"/>
  <c r="T639" i="5"/>
  <c r="R639" i="5"/>
  <c r="P639" i="5"/>
  <c r="BI634" i="5"/>
  <c r="BH634" i="5"/>
  <c r="BG634" i="5"/>
  <c r="BF634" i="5"/>
  <c r="T634" i="5"/>
  <c r="R634" i="5"/>
  <c r="P634" i="5"/>
  <c r="BI629" i="5"/>
  <c r="BH629" i="5"/>
  <c r="BG629" i="5"/>
  <c r="BF629" i="5"/>
  <c r="T629" i="5"/>
  <c r="R629" i="5"/>
  <c r="P629" i="5"/>
  <c r="BI624" i="5"/>
  <c r="BH624" i="5"/>
  <c r="BG624" i="5"/>
  <c r="BF624" i="5"/>
  <c r="T624" i="5"/>
  <c r="R624" i="5"/>
  <c r="P624" i="5"/>
  <c r="BI580" i="5"/>
  <c r="BH580" i="5"/>
  <c r="BG580" i="5"/>
  <c r="BF580" i="5"/>
  <c r="T580" i="5"/>
  <c r="R580" i="5"/>
  <c r="P580" i="5"/>
  <c r="BI568" i="5"/>
  <c r="BH568" i="5"/>
  <c r="BG568" i="5"/>
  <c r="BF568" i="5"/>
  <c r="T568" i="5"/>
  <c r="R568" i="5"/>
  <c r="P568" i="5"/>
  <c r="BI556" i="5"/>
  <c r="BH556" i="5"/>
  <c r="BG556" i="5"/>
  <c r="BF556" i="5"/>
  <c r="T556" i="5"/>
  <c r="R556" i="5"/>
  <c r="P556" i="5"/>
  <c r="BI550" i="5"/>
  <c r="BH550" i="5"/>
  <c r="BG550" i="5"/>
  <c r="BF550" i="5"/>
  <c r="T550" i="5"/>
  <c r="R550" i="5"/>
  <c r="P550" i="5"/>
  <c r="BI544" i="5"/>
  <c r="BH544" i="5"/>
  <c r="BG544" i="5"/>
  <c r="BF544" i="5"/>
  <c r="T544" i="5"/>
  <c r="R544" i="5"/>
  <c r="P544" i="5"/>
  <c r="BI509" i="5"/>
  <c r="BH509" i="5"/>
  <c r="BG509" i="5"/>
  <c r="BF509" i="5"/>
  <c r="T509" i="5"/>
  <c r="R509" i="5"/>
  <c r="P509" i="5"/>
  <c r="BI505" i="5"/>
  <c r="BH505" i="5"/>
  <c r="BG505" i="5"/>
  <c r="BF505" i="5"/>
  <c r="T505" i="5"/>
  <c r="R505" i="5"/>
  <c r="P505" i="5"/>
  <c r="BI502" i="5"/>
  <c r="BH502" i="5"/>
  <c r="BG502" i="5"/>
  <c r="BF502" i="5"/>
  <c r="T502" i="5"/>
  <c r="R502" i="5"/>
  <c r="P502" i="5"/>
  <c r="BI499" i="5"/>
  <c r="BH499" i="5"/>
  <c r="BG499" i="5"/>
  <c r="BF499" i="5"/>
  <c r="T499" i="5"/>
  <c r="R499" i="5"/>
  <c r="P499" i="5"/>
  <c r="BI491" i="5"/>
  <c r="BH491" i="5"/>
  <c r="BG491" i="5"/>
  <c r="BF491" i="5"/>
  <c r="T491" i="5"/>
  <c r="R491" i="5"/>
  <c r="P491" i="5"/>
  <c r="BI483" i="5"/>
  <c r="BH483" i="5"/>
  <c r="BG483" i="5"/>
  <c r="BF483" i="5"/>
  <c r="T483" i="5"/>
  <c r="R483" i="5"/>
  <c r="P483" i="5"/>
  <c r="BI480" i="5"/>
  <c r="BH480" i="5"/>
  <c r="BG480" i="5"/>
  <c r="BF480" i="5"/>
  <c r="T480" i="5"/>
  <c r="R480" i="5"/>
  <c r="P480" i="5"/>
  <c r="BI471" i="5"/>
  <c r="BH471" i="5"/>
  <c r="BG471" i="5"/>
  <c r="BF471" i="5"/>
  <c r="T471" i="5"/>
  <c r="R471" i="5"/>
  <c r="P471" i="5"/>
  <c r="BI463" i="5"/>
  <c r="BH463" i="5"/>
  <c r="BG463" i="5"/>
  <c r="BF463" i="5"/>
  <c r="T463" i="5"/>
  <c r="R463" i="5"/>
  <c r="P463" i="5"/>
  <c r="BI455" i="5"/>
  <c r="BH455" i="5"/>
  <c r="BG455" i="5"/>
  <c r="BF455" i="5"/>
  <c r="T455" i="5"/>
  <c r="R455" i="5"/>
  <c r="P455" i="5"/>
  <c r="BI447" i="5"/>
  <c r="BH447" i="5"/>
  <c r="BG447" i="5"/>
  <c r="BF447" i="5"/>
  <c r="T447" i="5"/>
  <c r="R447" i="5"/>
  <c r="P447" i="5"/>
  <c r="BI444" i="5"/>
  <c r="BH444" i="5"/>
  <c r="BG444" i="5"/>
  <c r="BF444" i="5"/>
  <c r="T444" i="5"/>
  <c r="R444" i="5"/>
  <c r="P444" i="5"/>
  <c r="BI435" i="5"/>
  <c r="BH435" i="5"/>
  <c r="BG435" i="5"/>
  <c r="BF435" i="5"/>
  <c r="T435" i="5"/>
  <c r="R435" i="5"/>
  <c r="P435" i="5"/>
  <c r="BI428" i="5"/>
  <c r="BH428" i="5"/>
  <c r="BG428" i="5"/>
  <c r="BF428" i="5"/>
  <c r="T428" i="5"/>
  <c r="R428" i="5"/>
  <c r="P428" i="5"/>
  <c r="BI421" i="5"/>
  <c r="BH421" i="5"/>
  <c r="BG421" i="5"/>
  <c r="BF421" i="5"/>
  <c r="T421" i="5"/>
  <c r="R421" i="5"/>
  <c r="P421" i="5"/>
  <c r="BI413" i="5"/>
  <c r="BH413" i="5"/>
  <c r="BG413" i="5"/>
  <c r="BF413" i="5"/>
  <c r="T413" i="5"/>
  <c r="R413" i="5"/>
  <c r="P413" i="5"/>
  <c r="BI409" i="5"/>
  <c r="BH409" i="5"/>
  <c r="BG409" i="5"/>
  <c r="BF409" i="5"/>
  <c r="T409" i="5"/>
  <c r="R409" i="5"/>
  <c r="P409" i="5"/>
  <c r="BI406" i="5"/>
  <c r="BH406" i="5"/>
  <c r="BG406" i="5"/>
  <c r="BF406" i="5"/>
  <c r="T406" i="5"/>
  <c r="R406" i="5"/>
  <c r="P406" i="5"/>
  <c r="BI403" i="5"/>
  <c r="BH403" i="5"/>
  <c r="BG403" i="5"/>
  <c r="BF403" i="5"/>
  <c r="T403" i="5"/>
  <c r="R403" i="5"/>
  <c r="P403" i="5"/>
  <c r="BI398" i="5"/>
  <c r="BH398" i="5"/>
  <c r="BG398" i="5"/>
  <c r="BF398" i="5"/>
  <c r="T398" i="5"/>
  <c r="R398" i="5"/>
  <c r="P398" i="5"/>
  <c r="BI393" i="5"/>
  <c r="BH393" i="5"/>
  <c r="BG393" i="5"/>
  <c r="BF393" i="5"/>
  <c r="T393" i="5"/>
  <c r="R393" i="5"/>
  <c r="P393" i="5"/>
  <c r="BI388" i="5"/>
  <c r="BH388" i="5"/>
  <c r="BG388" i="5"/>
  <c r="BF388" i="5"/>
  <c r="T388" i="5"/>
  <c r="R388" i="5"/>
  <c r="P388" i="5"/>
  <c r="BI383" i="5"/>
  <c r="BH383" i="5"/>
  <c r="BG383" i="5"/>
  <c r="BF383" i="5"/>
  <c r="T383" i="5"/>
  <c r="R383" i="5"/>
  <c r="P383" i="5"/>
  <c r="BI375" i="5"/>
  <c r="BH375" i="5"/>
  <c r="BG375" i="5"/>
  <c r="BF375" i="5"/>
  <c r="T375" i="5"/>
  <c r="R375" i="5"/>
  <c r="P375" i="5"/>
  <c r="BI367" i="5"/>
  <c r="BH367" i="5"/>
  <c r="BG367" i="5"/>
  <c r="BF367" i="5"/>
  <c r="T367" i="5"/>
  <c r="R367" i="5"/>
  <c r="P367" i="5"/>
  <c r="BI362" i="5"/>
  <c r="BH362" i="5"/>
  <c r="BG362" i="5"/>
  <c r="BF362" i="5"/>
  <c r="T362" i="5"/>
  <c r="R362" i="5"/>
  <c r="P362" i="5"/>
  <c r="BI357" i="5"/>
  <c r="BH357" i="5"/>
  <c r="BG357" i="5"/>
  <c r="BF357" i="5"/>
  <c r="T357" i="5"/>
  <c r="R357" i="5"/>
  <c r="P357" i="5"/>
  <c r="BI352" i="5"/>
  <c r="BH352" i="5"/>
  <c r="BG352" i="5"/>
  <c r="BF352" i="5"/>
  <c r="T352" i="5"/>
  <c r="R352" i="5"/>
  <c r="P352" i="5"/>
  <c r="BI347" i="5"/>
  <c r="BH347" i="5"/>
  <c r="BG347" i="5"/>
  <c r="BF347" i="5"/>
  <c r="T347" i="5"/>
  <c r="R347" i="5"/>
  <c r="P347" i="5"/>
  <c r="BI342" i="5"/>
  <c r="BH342" i="5"/>
  <c r="BG342" i="5"/>
  <c r="BF342" i="5"/>
  <c r="T342" i="5"/>
  <c r="R342" i="5"/>
  <c r="P342" i="5"/>
  <c r="BI337" i="5"/>
  <c r="BH337" i="5"/>
  <c r="BG337" i="5"/>
  <c r="BF337" i="5"/>
  <c r="T337" i="5"/>
  <c r="R337" i="5"/>
  <c r="P337" i="5"/>
  <c r="BI331" i="5"/>
  <c r="BH331" i="5"/>
  <c r="BG331" i="5"/>
  <c r="BF331" i="5"/>
  <c r="T331" i="5"/>
  <c r="R331" i="5"/>
  <c r="P331" i="5"/>
  <c r="BI328" i="5"/>
  <c r="BH328" i="5"/>
  <c r="BG328" i="5"/>
  <c r="BF328" i="5"/>
  <c r="T328" i="5"/>
  <c r="R328" i="5"/>
  <c r="P328" i="5"/>
  <c r="BI322" i="5"/>
  <c r="BH322" i="5"/>
  <c r="BG322" i="5"/>
  <c r="BF322" i="5"/>
  <c r="T322" i="5"/>
  <c r="R322" i="5"/>
  <c r="P322" i="5"/>
  <c r="BI316" i="5"/>
  <c r="BH316" i="5"/>
  <c r="BG316" i="5"/>
  <c r="BF316" i="5"/>
  <c r="T316" i="5"/>
  <c r="T315" i="5"/>
  <c r="R316" i="5"/>
  <c r="R315" i="5" s="1"/>
  <c r="P316" i="5"/>
  <c r="P315" i="5"/>
  <c r="BI312" i="5"/>
  <c r="BH312" i="5"/>
  <c r="BG312" i="5"/>
  <c r="BF312" i="5"/>
  <c r="T312" i="5"/>
  <c r="R312" i="5"/>
  <c r="P312" i="5"/>
  <c r="BI309" i="5"/>
  <c r="BH309" i="5"/>
  <c r="BG309" i="5"/>
  <c r="BF309" i="5"/>
  <c r="T309" i="5"/>
  <c r="R309" i="5"/>
  <c r="P309" i="5"/>
  <c r="BI305" i="5"/>
  <c r="BH305" i="5"/>
  <c r="BG305" i="5"/>
  <c r="BF305" i="5"/>
  <c r="T305" i="5"/>
  <c r="R305" i="5"/>
  <c r="P305" i="5"/>
  <c r="BI299" i="5"/>
  <c r="BH299" i="5"/>
  <c r="BG299" i="5"/>
  <c r="BF299" i="5"/>
  <c r="T299" i="5"/>
  <c r="R299" i="5"/>
  <c r="P299" i="5"/>
  <c r="BI293" i="5"/>
  <c r="BH293" i="5"/>
  <c r="BG293" i="5"/>
  <c r="BF293" i="5"/>
  <c r="T293" i="5"/>
  <c r="R293" i="5"/>
  <c r="P293" i="5"/>
  <c r="BI288" i="5"/>
  <c r="BH288" i="5"/>
  <c r="BG288" i="5"/>
  <c r="BF288" i="5"/>
  <c r="T288" i="5"/>
  <c r="R288" i="5"/>
  <c r="P288" i="5"/>
  <c r="BI285" i="5"/>
  <c r="BH285" i="5"/>
  <c r="BG285" i="5"/>
  <c r="BF285" i="5"/>
  <c r="T285" i="5"/>
  <c r="R285" i="5"/>
  <c r="P285" i="5"/>
  <c r="BI279" i="5"/>
  <c r="BH279" i="5"/>
  <c r="BG279" i="5"/>
  <c r="BF279" i="5"/>
  <c r="T279" i="5"/>
  <c r="R279" i="5"/>
  <c r="P279" i="5"/>
  <c r="BI273" i="5"/>
  <c r="BH273" i="5"/>
  <c r="BG273" i="5"/>
  <c r="BF273" i="5"/>
  <c r="T273" i="5"/>
  <c r="R273" i="5"/>
  <c r="P273" i="5"/>
  <c r="BI267" i="5"/>
  <c r="BH267" i="5"/>
  <c r="BG267" i="5"/>
  <c r="BF267" i="5"/>
  <c r="T267" i="5"/>
  <c r="R267" i="5"/>
  <c r="P267" i="5"/>
  <c r="BI264" i="5"/>
  <c r="BH264" i="5"/>
  <c r="BG264" i="5"/>
  <c r="BF264" i="5"/>
  <c r="T264" i="5"/>
  <c r="R264" i="5"/>
  <c r="P264" i="5"/>
  <c r="BI261" i="5"/>
  <c r="BH261" i="5"/>
  <c r="BG261" i="5"/>
  <c r="BF261" i="5"/>
  <c r="T261" i="5"/>
  <c r="R261" i="5"/>
  <c r="P261" i="5"/>
  <c r="BI256" i="5"/>
  <c r="BH256" i="5"/>
  <c r="BG256" i="5"/>
  <c r="BF256" i="5"/>
  <c r="T256" i="5"/>
  <c r="R256" i="5"/>
  <c r="P256" i="5"/>
  <c r="BI248" i="5"/>
  <c r="BH248" i="5"/>
  <c r="BG248" i="5"/>
  <c r="BF248" i="5"/>
  <c r="T248" i="5"/>
  <c r="R248" i="5"/>
  <c r="P248" i="5"/>
  <c r="BI244" i="5"/>
  <c r="BH244" i="5"/>
  <c r="BG244" i="5"/>
  <c r="BF244" i="5"/>
  <c r="T244" i="5"/>
  <c r="R244" i="5"/>
  <c r="P244" i="5"/>
  <c r="BI241" i="5"/>
  <c r="BH241" i="5"/>
  <c r="BG241" i="5"/>
  <c r="BF241" i="5"/>
  <c r="T241" i="5"/>
  <c r="R241" i="5"/>
  <c r="P241" i="5"/>
  <c r="BI234" i="5"/>
  <c r="BH234" i="5"/>
  <c r="BG234" i="5"/>
  <c r="BF234" i="5"/>
  <c r="T234" i="5"/>
  <c r="R234" i="5"/>
  <c r="P234" i="5"/>
  <c r="BI231" i="5"/>
  <c r="BH231" i="5"/>
  <c r="BG231" i="5"/>
  <c r="BF231" i="5"/>
  <c r="T231" i="5"/>
  <c r="R231" i="5"/>
  <c r="P231" i="5"/>
  <c r="BI225" i="5"/>
  <c r="BH225" i="5"/>
  <c r="BG225" i="5"/>
  <c r="BF225" i="5"/>
  <c r="T225" i="5"/>
  <c r="R225" i="5"/>
  <c r="P225" i="5"/>
  <c r="BI222" i="5"/>
  <c r="BH222" i="5"/>
  <c r="BG222" i="5"/>
  <c r="BF222" i="5"/>
  <c r="T222" i="5"/>
  <c r="R222" i="5"/>
  <c r="P222" i="5"/>
  <c r="BI216" i="5"/>
  <c r="BH216" i="5"/>
  <c r="BG216" i="5"/>
  <c r="BF216" i="5"/>
  <c r="T216" i="5"/>
  <c r="R216" i="5"/>
  <c r="P216" i="5"/>
  <c r="BI210" i="5"/>
  <c r="BH210" i="5"/>
  <c r="BG210" i="5"/>
  <c r="BF210" i="5"/>
  <c r="T210" i="5"/>
  <c r="R210" i="5"/>
  <c r="P210" i="5"/>
  <c r="BI207" i="5"/>
  <c r="BH207" i="5"/>
  <c r="BG207" i="5"/>
  <c r="BF207" i="5"/>
  <c r="T207" i="5"/>
  <c r="R207" i="5"/>
  <c r="P207" i="5"/>
  <c r="BI201" i="5"/>
  <c r="BH201" i="5"/>
  <c r="BG201" i="5"/>
  <c r="BF201" i="5"/>
  <c r="T201" i="5"/>
  <c r="R201" i="5"/>
  <c r="P201" i="5"/>
  <c r="BI191" i="5"/>
  <c r="BH191" i="5"/>
  <c r="BG191" i="5"/>
  <c r="BF191" i="5"/>
  <c r="T191" i="5"/>
  <c r="R191" i="5"/>
  <c r="P191" i="5"/>
  <c r="BI185" i="5"/>
  <c r="BH185" i="5"/>
  <c r="BG185" i="5"/>
  <c r="BF185" i="5"/>
  <c r="T185" i="5"/>
  <c r="R185" i="5"/>
  <c r="P185" i="5"/>
  <c r="BI180" i="5"/>
  <c r="BH180" i="5"/>
  <c r="BG180" i="5"/>
  <c r="BF180" i="5"/>
  <c r="T180" i="5"/>
  <c r="R180" i="5"/>
  <c r="P180" i="5"/>
  <c r="BI174" i="5"/>
  <c r="BH174" i="5"/>
  <c r="BG174" i="5"/>
  <c r="BF174" i="5"/>
  <c r="T174" i="5"/>
  <c r="R174" i="5"/>
  <c r="P174" i="5"/>
  <c r="BI148" i="5"/>
  <c r="BH148" i="5"/>
  <c r="BG148" i="5"/>
  <c r="BF148" i="5"/>
  <c r="T148" i="5"/>
  <c r="T142" i="5" s="1"/>
  <c r="R148" i="5"/>
  <c r="P148" i="5"/>
  <c r="BI143" i="5"/>
  <c r="BH143" i="5"/>
  <c r="BG143" i="5"/>
  <c r="BF143" i="5"/>
  <c r="T143" i="5"/>
  <c r="R143" i="5"/>
  <c r="P143" i="5"/>
  <c r="BI133" i="5"/>
  <c r="BH133" i="5"/>
  <c r="BG133" i="5"/>
  <c r="BF133" i="5"/>
  <c r="T133" i="5"/>
  <c r="R133" i="5"/>
  <c r="P133" i="5"/>
  <c r="BI128" i="5"/>
  <c r="BH128" i="5"/>
  <c r="BG128" i="5"/>
  <c r="BF128" i="5"/>
  <c r="T128" i="5"/>
  <c r="R128" i="5"/>
  <c r="P128" i="5"/>
  <c r="BI119" i="5"/>
  <c r="BH119" i="5"/>
  <c r="BG119" i="5"/>
  <c r="BF119" i="5"/>
  <c r="T119" i="5"/>
  <c r="R119" i="5"/>
  <c r="P119" i="5"/>
  <c r="BI115" i="5"/>
  <c r="BH115" i="5"/>
  <c r="BG115" i="5"/>
  <c r="BF115" i="5"/>
  <c r="T115" i="5"/>
  <c r="R115" i="5"/>
  <c r="P115" i="5"/>
  <c r="BI103" i="5"/>
  <c r="BH103" i="5"/>
  <c r="BG103" i="5"/>
  <c r="BF103" i="5"/>
  <c r="T103" i="5"/>
  <c r="R103" i="5"/>
  <c r="P103" i="5"/>
  <c r="F96" i="5"/>
  <c r="F94" i="5"/>
  <c r="E92" i="5"/>
  <c r="F58" i="5"/>
  <c r="F56" i="5"/>
  <c r="E54" i="5"/>
  <c r="J26" i="5"/>
  <c r="E26" i="5"/>
  <c r="J97" i="5"/>
  <c r="J25" i="5"/>
  <c r="J23" i="5"/>
  <c r="E23" i="5"/>
  <c r="J96" i="5"/>
  <c r="J22" i="5"/>
  <c r="J20" i="5"/>
  <c r="E20" i="5"/>
  <c r="F59" i="5" s="1"/>
  <c r="J19" i="5"/>
  <c r="J14" i="5"/>
  <c r="J56" i="5"/>
  <c r="E7" i="5"/>
  <c r="E88" i="5" s="1"/>
  <c r="J39" i="4"/>
  <c r="J38" i="4"/>
  <c r="AY59" i="1"/>
  <c r="J37" i="4"/>
  <c r="AX59" i="1"/>
  <c r="BI841" i="4"/>
  <c r="BH841" i="4"/>
  <c r="BG841" i="4"/>
  <c r="BF841" i="4"/>
  <c r="T841" i="4"/>
  <c r="T840" i="4"/>
  <c r="R841" i="4"/>
  <c r="R840" i="4" s="1"/>
  <c r="P841" i="4"/>
  <c r="P840" i="4"/>
  <c r="BI837" i="4"/>
  <c r="BH837" i="4"/>
  <c r="BG837" i="4"/>
  <c r="BF837" i="4"/>
  <c r="T837" i="4"/>
  <c r="R837" i="4"/>
  <c r="P837" i="4"/>
  <c r="BI834" i="4"/>
  <c r="BH834" i="4"/>
  <c r="BG834" i="4"/>
  <c r="BF834" i="4"/>
  <c r="T834" i="4"/>
  <c r="R834" i="4"/>
  <c r="P834" i="4"/>
  <c r="BI831" i="4"/>
  <c r="BH831" i="4"/>
  <c r="BG831" i="4"/>
  <c r="BF831" i="4"/>
  <c r="T831" i="4"/>
  <c r="R831" i="4"/>
  <c r="P831" i="4"/>
  <c r="BI825" i="4"/>
  <c r="BH825" i="4"/>
  <c r="BG825" i="4"/>
  <c r="BF825" i="4"/>
  <c r="T825" i="4"/>
  <c r="R825" i="4"/>
  <c r="P825" i="4"/>
  <c r="BI820" i="4"/>
  <c r="BH820" i="4"/>
  <c r="BG820" i="4"/>
  <c r="BF820" i="4"/>
  <c r="T820" i="4"/>
  <c r="R820" i="4"/>
  <c r="P820" i="4"/>
  <c r="BI815" i="4"/>
  <c r="BH815" i="4"/>
  <c r="BG815" i="4"/>
  <c r="BF815" i="4"/>
  <c r="T815" i="4"/>
  <c r="R815" i="4"/>
  <c r="P815" i="4"/>
  <c r="BI810" i="4"/>
  <c r="BH810" i="4"/>
  <c r="BG810" i="4"/>
  <c r="BF810" i="4"/>
  <c r="T810" i="4"/>
  <c r="R810" i="4"/>
  <c r="P810" i="4"/>
  <c r="BI765" i="4"/>
  <c r="BH765" i="4"/>
  <c r="BG765" i="4"/>
  <c r="BF765" i="4"/>
  <c r="T765" i="4"/>
  <c r="R765" i="4"/>
  <c r="P765" i="4"/>
  <c r="BI752" i="4"/>
  <c r="BH752" i="4"/>
  <c r="BG752" i="4"/>
  <c r="BF752" i="4"/>
  <c r="T752" i="4"/>
  <c r="R752" i="4"/>
  <c r="P752" i="4"/>
  <c r="BI731" i="4"/>
  <c r="BH731" i="4"/>
  <c r="BG731" i="4"/>
  <c r="BF731" i="4"/>
  <c r="T731" i="4"/>
  <c r="R731" i="4"/>
  <c r="P731" i="4"/>
  <c r="BI719" i="4"/>
  <c r="BH719" i="4"/>
  <c r="BG719" i="4"/>
  <c r="BF719" i="4"/>
  <c r="T719" i="4"/>
  <c r="R719" i="4"/>
  <c r="P719" i="4"/>
  <c r="BI713" i="4"/>
  <c r="BH713" i="4"/>
  <c r="BG713" i="4"/>
  <c r="BF713" i="4"/>
  <c r="T713" i="4"/>
  <c r="R713" i="4"/>
  <c r="P713" i="4"/>
  <c r="BI672" i="4"/>
  <c r="BH672" i="4"/>
  <c r="BG672" i="4"/>
  <c r="BF672" i="4"/>
  <c r="T672" i="4"/>
  <c r="R672" i="4"/>
  <c r="P672" i="4"/>
  <c r="BI668" i="4"/>
  <c r="BH668" i="4"/>
  <c r="BG668" i="4"/>
  <c r="BF668" i="4"/>
  <c r="T668" i="4"/>
  <c r="R668" i="4"/>
  <c r="P668" i="4"/>
  <c r="BI665" i="4"/>
  <c r="BH665" i="4"/>
  <c r="BG665" i="4"/>
  <c r="BF665" i="4"/>
  <c r="T665" i="4"/>
  <c r="R665" i="4"/>
  <c r="P665" i="4"/>
  <c r="BI662" i="4"/>
  <c r="BH662" i="4"/>
  <c r="BG662" i="4"/>
  <c r="BF662" i="4"/>
  <c r="T662" i="4"/>
  <c r="R662" i="4"/>
  <c r="P662" i="4"/>
  <c r="BI654" i="4"/>
  <c r="BH654" i="4"/>
  <c r="BG654" i="4"/>
  <c r="BF654" i="4"/>
  <c r="T654" i="4"/>
  <c r="R654" i="4"/>
  <c r="P654" i="4"/>
  <c r="BI648" i="4"/>
  <c r="BH648" i="4"/>
  <c r="BG648" i="4"/>
  <c r="BF648" i="4"/>
  <c r="T648" i="4"/>
  <c r="R648" i="4"/>
  <c r="P648" i="4"/>
  <c r="BI640" i="4"/>
  <c r="BH640" i="4"/>
  <c r="BG640" i="4"/>
  <c r="BF640" i="4"/>
  <c r="T640" i="4"/>
  <c r="R640" i="4"/>
  <c r="P640" i="4"/>
  <c r="BI634" i="4"/>
  <c r="BH634" i="4"/>
  <c r="BG634" i="4"/>
  <c r="BF634" i="4"/>
  <c r="T634" i="4"/>
  <c r="R634" i="4"/>
  <c r="P634" i="4"/>
  <c r="BI631" i="4"/>
  <c r="BH631" i="4"/>
  <c r="BG631" i="4"/>
  <c r="BF631" i="4"/>
  <c r="T631" i="4"/>
  <c r="R631" i="4"/>
  <c r="P631" i="4"/>
  <c r="BI622" i="4"/>
  <c r="BH622" i="4"/>
  <c r="BG622" i="4"/>
  <c r="BF622" i="4"/>
  <c r="T622" i="4"/>
  <c r="R622" i="4"/>
  <c r="P622" i="4"/>
  <c r="BI619" i="4"/>
  <c r="BH619" i="4"/>
  <c r="BG619" i="4"/>
  <c r="BF619" i="4"/>
  <c r="T619" i="4"/>
  <c r="R619" i="4"/>
  <c r="P619" i="4"/>
  <c r="BI616" i="4"/>
  <c r="BH616" i="4"/>
  <c r="BG616" i="4"/>
  <c r="BF616" i="4"/>
  <c r="T616" i="4"/>
  <c r="R616" i="4"/>
  <c r="P616" i="4"/>
  <c r="BI608" i="4"/>
  <c r="BH608" i="4"/>
  <c r="BG608" i="4"/>
  <c r="BF608" i="4"/>
  <c r="T608" i="4"/>
  <c r="R608" i="4"/>
  <c r="P608" i="4"/>
  <c r="BI601" i="4"/>
  <c r="BH601" i="4"/>
  <c r="BG601" i="4"/>
  <c r="BF601" i="4"/>
  <c r="T601" i="4"/>
  <c r="R601" i="4"/>
  <c r="P601" i="4"/>
  <c r="BI595" i="4"/>
  <c r="BH595" i="4"/>
  <c r="BG595" i="4"/>
  <c r="BF595" i="4"/>
  <c r="T595" i="4"/>
  <c r="R595" i="4"/>
  <c r="P595" i="4"/>
  <c r="BI587" i="4"/>
  <c r="BH587" i="4"/>
  <c r="BG587" i="4"/>
  <c r="BF587" i="4"/>
  <c r="T587" i="4"/>
  <c r="R587" i="4"/>
  <c r="P587" i="4"/>
  <c r="BI583" i="4"/>
  <c r="BH583" i="4"/>
  <c r="BG583" i="4"/>
  <c r="BF583" i="4"/>
  <c r="T583" i="4"/>
  <c r="R583" i="4"/>
  <c r="P583" i="4"/>
  <c r="BI580" i="4"/>
  <c r="BH580" i="4"/>
  <c r="BG580" i="4"/>
  <c r="BF580" i="4"/>
  <c r="T580" i="4"/>
  <c r="R580" i="4"/>
  <c r="P580" i="4"/>
  <c r="BI577" i="4"/>
  <c r="BH577" i="4"/>
  <c r="BG577" i="4"/>
  <c r="BF577" i="4"/>
  <c r="T577" i="4"/>
  <c r="R577" i="4"/>
  <c r="P577" i="4"/>
  <c r="BI571" i="4"/>
  <c r="BH571" i="4"/>
  <c r="BG571" i="4"/>
  <c r="BF571" i="4"/>
  <c r="T571" i="4"/>
  <c r="R571" i="4"/>
  <c r="P571" i="4"/>
  <c r="BI565" i="4"/>
  <c r="BH565" i="4"/>
  <c r="BG565" i="4"/>
  <c r="BF565" i="4"/>
  <c r="T565" i="4"/>
  <c r="R565" i="4"/>
  <c r="P565" i="4"/>
  <c r="BI561" i="4"/>
  <c r="BH561" i="4"/>
  <c r="BG561" i="4"/>
  <c r="BF561" i="4"/>
  <c r="T561" i="4"/>
  <c r="R561" i="4"/>
  <c r="P561" i="4"/>
  <c r="BI558" i="4"/>
  <c r="BH558" i="4"/>
  <c r="BG558" i="4"/>
  <c r="BF558" i="4"/>
  <c r="T558" i="4"/>
  <c r="R558" i="4"/>
  <c r="P558" i="4"/>
  <c r="BI555" i="4"/>
  <c r="BH555" i="4"/>
  <c r="BG555" i="4"/>
  <c r="BF555" i="4"/>
  <c r="T555" i="4"/>
  <c r="R555" i="4"/>
  <c r="P555" i="4"/>
  <c r="BI546" i="4"/>
  <c r="BH546" i="4"/>
  <c r="BG546" i="4"/>
  <c r="BF546" i="4"/>
  <c r="T546" i="4"/>
  <c r="R546" i="4"/>
  <c r="P546" i="4"/>
  <c r="BI541" i="4"/>
  <c r="BH541" i="4"/>
  <c r="BG541" i="4"/>
  <c r="BF541" i="4"/>
  <c r="T541" i="4"/>
  <c r="R541" i="4"/>
  <c r="P541" i="4"/>
  <c r="BI536" i="4"/>
  <c r="BH536" i="4"/>
  <c r="BG536" i="4"/>
  <c r="BF536" i="4"/>
  <c r="T536" i="4"/>
  <c r="R536" i="4"/>
  <c r="P536" i="4"/>
  <c r="BI531" i="4"/>
  <c r="BH531" i="4"/>
  <c r="BG531" i="4"/>
  <c r="BF531" i="4"/>
  <c r="T531" i="4"/>
  <c r="R531" i="4"/>
  <c r="P531" i="4"/>
  <c r="BI526" i="4"/>
  <c r="BH526" i="4"/>
  <c r="BG526" i="4"/>
  <c r="BF526" i="4"/>
  <c r="T526" i="4"/>
  <c r="R526" i="4"/>
  <c r="P526" i="4"/>
  <c r="BI521" i="4"/>
  <c r="BH521" i="4"/>
  <c r="BG521" i="4"/>
  <c r="BF521" i="4"/>
  <c r="T521" i="4"/>
  <c r="R521" i="4"/>
  <c r="P521" i="4"/>
  <c r="BI516" i="4"/>
  <c r="BH516" i="4"/>
  <c r="BG516" i="4"/>
  <c r="BF516" i="4"/>
  <c r="T516" i="4"/>
  <c r="R516" i="4"/>
  <c r="P516" i="4"/>
  <c r="BI508" i="4"/>
  <c r="BH508" i="4"/>
  <c r="BG508" i="4"/>
  <c r="BF508" i="4"/>
  <c r="T508" i="4"/>
  <c r="R508" i="4"/>
  <c r="P508" i="4"/>
  <c r="BI500" i="4"/>
  <c r="BH500" i="4"/>
  <c r="BG500" i="4"/>
  <c r="BF500" i="4"/>
  <c r="T500" i="4"/>
  <c r="R500" i="4"/>
  <c r="P500" i="4"/>
  <c r="BI495" i="4"/>
  <c r="BH495" i="4"/>
  <c r="BG495" i="4"/>
  <c r="BF495" i="4"/>
  <c r="T495" i="4"/>
  <c r="R495" i="4"/>
  <c r="P495" i="4"/>
  <c r="BI490" i="4"/>
  <c r="BH490" i="4"/>
  <c r="BG490" i="4"/>
  <c r="BF490" i="4"/>
  <c r="T490" i="4"/>
  <c r="R490" i="4"/>
  <c r="P490" i="4"/>
  <c r="BI485" i="4"/>
  <c r="BH485" i="4"/>
  <c r="BG485" i="4"/>
  <c r="BF485" i="4"/>
  <c r="T485" i="4"/>
  <c r="R485" i="4"/>
  <c r="P485" i="4"/>
  <c r="BI480" i="4"/>
  <c r="BH480" i="4"/>
  <c r="BG480" i="4"/>
  <c r="BF480" i="4"/>
  <c r="T480" i="4"/>
  <c r="R480" i="4"/>
  <c r="P480" i="4"/>
  <c r="BI474" i="4"/>
  <c r="BH474" i="4"/>
  <c r="BG474" i="4"/>
  <c r="BF474" i="4"/>
  <c r="T474" i="4"/>
  <c r="R474" i="4"/>
  <c r="P474" i="4"/>
  <c r="BI471" i="4"/>
  <c r="BH471" i="4"/>
  <c r="BG471" i="4"/>
  <c r="BF471" i="4"/>
  <c r="T471" i="4"/>
  <c r="R471" i="4"/>
  <c r="P471" i="4"/>
  <c r="BI465" i="4"/>
  <c r="BH465" i="4"/>
  <c r="BG465" i="4"/>
  <c r="BF465" i="4"/>
  <c r="T465" i="4"/>
  <c r="R465" i="4"/>
  <c r="P465" i="4"/>
  <c r="BI459" i="4"/>
  <c r="BH459" i="4"/>
  <c r="BG459" i="4"/>
  <c r="BF459" i="4"/>
  <c r="T459" i="4"/>
  <c r="R459" i="4"/>
  <c r="P459" i="4"/>
  <c r="BI456" i="4"/>
  <c r="BH456" i="4"/>
  <c r="BG456" i="4"/>
  <c r="BF456" i="4"/>
  <c r="T456" i="4"/>
  <c r="R456" i="4"/>
  <c r="P456" i="4"/>
  <c r="BI450" i="4"/>
  <c r="BH450" i="4"/>
  <c r="BG450" i="4"/>
  <c r="BF450" i="4"/>
  <c r="T450" i="4"/>
  <c r="T449" i="4"/>
  <c r="R450" i="4"/>
  <c r="R449" i="4" s="1"/>
  <c r="P450" i="4"/>
  <c r="P449" i="4" s="1"/>
  <c r="BI446" i="4"/>
  <c r="BH446" i="4"/>
  <c r="BG446" i="4"/>
  <c r="BF446" i="4"/>
  <c r="T446" i="4"/>
  <c r="R446" i="4"/>
  <c r="P446" i="4"/>
  <c r="BI443" i="4"/>
  <c r="BH443" i="4"/>
  <c r="BG443" i="4"/>
  <c r="BF443" i="4"/>
  <c r="T443" i="4"/>
  <c r="R443" i="4"/>
  <c r="P443" i="4"/>
  <c r="BI441" i="4"/>
  <c r="BH441" i="4"/>
  <c r="BG441" i="4"/>
  <c r="BF441" i="4"/>
  <c r="T441" i="4"/>
  <c r="R441" i="4"/>
  <c r="P441" i="4"/>
  <c r="BI435" i="4"/>
  <c r="BH435" i="4"/>
  <c r="BG435" i="4"/>
  <c r="BF435" i="4"/>
  <c r="T435" i="4"/>
  <c r="R435" i="4"/>
  <c r="P435" i="4"/>
  <c r="BI432" i="4"/>
  <c r="BH432" i="4"/>
  <c r="BG432" i="4"/>
  <c r="BF432" i="4"/>
  <c r="T432" i="4"/>
  <c r="R432" i="4"/>
  <c r="P432" i="4"/>
  <c r="BI427" i="4"/>
  <c r="BH427" i="4"/>
  <c r="BG427" i="4"/>
  <c r="BF427" i="4"/>
  <c r="T427" i="4"/>
  <c r="R427" i="4"/>
  <c r="P427" i="4"/>
  <c r="BI421" i="4"/>
  <c r="BH421" i="4"/>
  <c r="BG421" i="4"/>
  <c r="BF421" i="4"/>
  <c r="T421" i="4"/>
  <c r="R421" i="4"/>
  <c r="P421" i="4"/>
  <c r="BI415" i="4"/>
  <c r="BH415" i="4"/>
  <c r="BG415" i="4"/>
  <c r="BF415" i="4"/>
  <c r="T415" i="4"/>
  <c r="R415" i="4"/>
  <c r="P415" i="4"/>
  <c r="BI410" i="4"/>
  <c r="BH410" i="4"/>
  <c r="BG410" i="4"/>
  <c r="BF410" i="4"/>
  <c r="T410" i="4"/>
  <c r="R410" i="4"/>
  <c r="P410" i="4"/>
  <c r="BI407" i="4"/>
  <c r="BH407" i="4"/>
  <c r="BG407" i="4"/>
  <c r="BF407" i="4"/>
  <c r="T407" i="4"/>
  <c r="R407" i="4"/>
  <c r="P407" i="4"/>
  <c r="BI401" i="4"/>
  <c r="BH401" i="4"/>
  <c r="BG401" i="4"/>
  <c r="BF401" i="4"/>
  <c r="T401" i="4"/>
  <c r="R401" i="4"/>
  <c r="P401" i="4"/>
  <c r="BI394" i="4"/>
  <c r="BH394" i="4"/>
  <c r="BG394" i="4"/>
  <c r="BF394" i="4"/>
  <c r="T394" i="4"/>
  <c r="R394" i="4"/>
  <c r="P394" i="4"/>
  <c r="BI388" i="4"/>
  <c r="BH388" i="4"/>
  <c r="BG388" i="4"/>
  <c r="BF388" i="4"/>
  <c r="T388" i="4"/>
  <c r="R388" i="4"/>
  <c r="P388" i="4"/>
  <c r="BI385" i="4"/>
  <c r="BH385" i="4"/>
  <c r="BG385" i="4"/>
  <c r="BF385" i="4"/>
  <c r="T385" i="4"/>
  <c r="R385" i="4"/>
  <c r="P385" i="4"/>
  <c r="BI382" i="4"/>
  <c r="BH382" i="4"/>
  <c r="BG382" i="4"/>
  <c r="BF382" i="4"/>
  <c r="T382" i="4"/>
  <c r="R382" i="4"/>
  <c r="P382" i="4"/>
  <c r="BI376" i="4"/>
  <c r="BH376" i="4"/>
  <c r="BG376" i="4"/>
  <c r="BF376" i="4"/>
  <c r="T376" i="4"/>
  <c r="R376" i="4"/>
  <c r="P376" i="4"/>
  <c r="BI368" i="4"/>
  <c r="BH368" i="4"/>
  <c r="BG368" i="4"/>
  <c r="BF368" i="4"/>
  <c r="T368" i="4"/>
  <c r="R368" i="4"/>
  <c r="P368" i="4"/>
  <c r="BI365" i="4"/>
  <c r="BH365" i="4"/>
  <c r="BG365" i="4"/>
  <c r="BF365" i="4"/>
  <c r="T365" i="4"/>
  <c r="R365" i="4"/>
  <c r="P365" i="4"/>
  <c r="BI361" i="4"/>
  <c r="BH361" i="4"/>
  <c r="BG361" i="4"/>
  <c r="BF361" i="4"/>
  <c r="T361" i="4"/>
  <c r="R361" i="4"/>
  <c r="P361" i="4"/>
  <c r="BI358" i="4"/>
  <c r="BH358" i="4"/>
  <c r="BG358" i="4"/>
  <c r="BF358" i="4"/>
  <c r="T358" i="4"/>
  <c r="R358" i="4"/>
  <c r="P358" i="4"/>
  <c r="BI351" i="4"/>
  <c r="BH351" i="4"/>
  <c r="BG351" i="4"/>
  <c r="BF351" i="4"/>
  <c r="T351" i="4"/>
  <c r="R351" i="4"/>
  <c r="P351" i="4"/>
  <c r="BI339" i="4"/>
  <c r="BH339" i="4"/>
  <c r="BG339" i="4"/>
  <c r="BF339" i="4"/>
  <c r="T339" i="4"/>
  <c r="R339" i="4"/>
  <c r="P339" i="4"/>
  <c r="BI327" i="4"/>
  <c r="BH327" i="4"/>
  <c r="BG327" i="4"/>
  <c r="BF327" i="4"/>
  <c r="T327" i="4"/>
  <c r="R327" i="4"/>
  <c r="P327" i="4"/>
  <c r="BI324" i="4"/>
  <c r="BH324" i="4"/>
  <c r="BG324" i="4"/>
  <c r="BF324" i="4"/>
  <c r="T324" i="4"/>
  <c r="R324" i="4"/>
  <c r="P324" i="4"/>
  <c r="BI318" i="4"/>
  <c r="BH318" i="4"/>
  <c r="BG318" i="4"/>
  <c r="BF318" i="4"/>
  <c r="T318" i="4"/>
  <c r="R318" i="4"/>
  <c r="P318" i="4"/>
  <c r="BI315" i="4"/>
  <c r="BH315" i="4"/>
  <c r="BG315" i="4"/>
  <c r="BF315" i="4"/>
  <c r="T315" i="4"/>
  <c r="R315" i="4"/>
  <c r="P315" i="4"/>
  <c r="BI309" i="4"/>
  <c r="BH309" i="4"/>
  <c r="BG309" i="4"/>
  <c r="BF309" i="4"/>
  <c r="T309" i="4"/>
  <c r="R309" i="4"/>
  <c r="P309" i="4"/>
  <c r="BI303" i="4"/>
  <c r="BH303" i="4"/>
  <c r="BG303" i="4"/>
  <c r="BF303" i="4"/>
  <c r="T303" i="4"/>
  <c r="R303" i="4"/>
  <c r="P303" i="4"/>
  <c r="BI300" i="4"/>
  <c r="BH300" i="4"/>
  <c r="BG300" i="4"/>
  <c r="BF300" i="4"/>
  <c r="T300" i="4"/>
  <c r="R300" i="4"/>
  <c r="P300" i="4"/>
  <c r="BI294" i="4"/>
  <c r="BH294" i="4"/>
  <c r="BG294" i="4"/>
  <c r="BF294" i="4"/>
  <c r="T294" i="4"/>
  <c r="R294" i="4"/>
  <c r="P294" i="4"/>
  <c r="BI284" i="4"/>
  <c r="BH284" i="4"/>
  <c r="BG284" i="4"/>
  <c r="BF284" i="4"/>
  <c r="T284" i="4"/>
  <c r="R284" i="4"/>
  <c r="P284" i="4"/>
  <c r="BI278" i="4"/>
  <c r="BH278" i="4"/>
  <c r="BG278" i="4"/>
  <c r="BF278" i="4"/>
  <c r="T278" i="4"/>
  <c r="R278" i="4"/>
  <c r="P278" i="4"/>
  <c r="BI272" i="4"/>
  <c r="BH272" i="4"/>
  <c r="BG272" i="4"/>
  <c r="BF272" i="4"/>
  <c r="T272" i="4"/>
  <c r="R272" i="4"/>
  <c r="P272" i="4"/>
  <c r="BI261" i="4"/>
  <c r="BH261" i="4"/>
  <c r="BG261" i="4"/>
  <c r="BF261" i="4"/>
  <c r="T261" i="4"/>
  <c r="R261" i="4"/>
  <c r="P261" i="4"/>
  <c r="BI255" i="4"/>
  <c r="BH255" i="4"/>
  <c r="BG255" i="4"/>
  <c r="BF255" i="4"/>
  <c r="T255" i="4"/>
  <c r="R255" i="4"/>
  <c r="P255" i="4"/>
  <c r="BI247" i="4"/>
  <c r="BH247" i="4"/>
  <c r="BG247" i="4"/>
  <c r="BF247" i="4"/>
  <c r="T247" i="4"/>
  <c r="R247" i="4"/>
  <c r="P247" i="4"/>
  <c r="BI242" i="4"/>
  <c r="BH242" i="4"/>
  <c r="BG242" i="4"/>
  <c r="BF242" i="4"/>
  <c r="T242" i="4"/>
  <c r="R242" i="4"/>
  <c r="P242" i="4"/>
  <c r="BI212" i="4"/>
  <c r="BH212" i="4"/>
  <c r="BG212" i="4"/>
  <c r="BF212" i="4"/>
  <c r="T212" i="4"/>
  <c r="R212" i="4"/>
  <c r="P212" i="4"/>
  <c r="BI206" i="4"/>
  <c r="BH206" i="4"/>
  <c r="BG206" i="4"/>
  <c r="BF206" i="4"/>
  <c r="T206" i="4"/>
  <c r="R206" i="4"/>
  <c r="P206" i="4"/>
  <c r="BI193" i="4"/>
  <c r="BH193" i="4"/>
  <c r="BG193" i="4"/>
  <c r="BF193" i="4"/>
  <c r="T193" i="4"/>
  <c r="R193" i="4"/>
  <c r="P193" i="4"/>
  <c r="BI177" i="4"/>
  <c r="BH177" i="4"/>
  <c r="BG177" i="4"/>
  <c r="BF177" i="4"/>
  <c r="T177" i="4"/>
  <c r="R177" i="4"/>
  <c r="P177" i="4"/>
  <c r="BI172" i="4"/>
  <c r="BH172" i="4"/>
  <c r="BG172" i="4"/>
  <c r="BF172" i="4"/>
  <c r="T172" i="4"/>
  <c r="R172" i="4"/>
  <c r="P172" i="4"/>
  <c r="BI167" i="4"/>
  <c r="BH167" i="4"/>
  <c r="BG167" i="4"/>
  <c r="BF167" i="4"/>
  <c r="T167" i="4"/>
  <c r="R167" i="4"/>
  <c r="P167" i="4"/>
  <c r="BI158" i="4"/>
  <c r="BH158" i="4"/>
  <c r="BG158" i="4"/>
  <c r="BF158" i="4"/>
  <c r="T158" i="4"/>
  <c r="R158" i="4"/>
  <c r="P158" i="4"/>
  <c r="BI142" i="4"/>
  <c r="BH142" i="4"/>
  <c r="BG142" i="4"/>
  <c r="BF142" i="4"/>
  <c r="T142" i="4"/>
  <c r="R142" i="4"/>
  <c r="P142" i="4"/>
  <c r="BI139" i="4"/>
  <c r="BH139" i="4"/>
  <c r="BG139" i="4"/>
  <c r="BF139" i="4"/>
  <c r="T139" i="4"/>
  <c r="R139" i="4"/>
  <c r="P139" i="4"/>
  <c r="BI136" i="4"/>
  <c r="BH136" i="4"/>
  <c r="BG136" i="4"/>
  <c r="BF136" i="4"/>
  <c r="T136" i="4"/>
  <c r="R136" i="4"/>
  <c r="P136" i="4"/>
  <c r="BI130" i="4"/>
  <c r="BH130" i="4"/>
  <c r="BG130" i="4"/>
  <c r="BF130" i="4"/>
  <c r="T130" i="4"/>
  <c r="R130" i="4"/>
  <c r="P130" i="4"/>
  <c r="BI124" i="4"/>
  <c r="BH124" i="4"/>
  <c r="BG124" i="4"/>
  <c r="BF124" i="4"/>
  <c r="T124" i="4"/>
  <c r="R124" i="4"/>
  <c r="P124" i="4"/>
  <c r="BI119" i="4"/>
  <c r="BH119" i="4"/>
  <c r="BG119" i="4"/>
  <c r="BF119" i="4"/>
  <c r="T119" i="4"/>
  <c r="T118" i="4" s="1"/>
  <c r="R119" i="4"/>
  <c r="R118" i="4" s="1"/>
  <c r="P119" i="4"/>
  <c r="P118" i="4" s="1"/>
  <c r="BI115" i="4"/>
  <c r="BH115" i="4"/>
  <c r="BG115" i="4"/>
  <c r="BF115" i="4"/>
  <c r="T115" i="4"/>
  <c r="R115" i="4"/>
  <c r="P115" i="4"/>
  <c r="BI105" i="4"/>
  <c r="BH105" i="4"/>
  <c r="BG105" i="4"/>
  <c r="BF105" i="4"/>
  <c r="T105" i="4"/>
  <c r="R105" i="4"/>
  <c r="P105" i="4"/>
  <c r="F98" i="4"/>
  <c r="F96" i="4"/>
  <c r="E94" i="4"/>
  <c r="F58" i="4"/>
  <c r="F56" i="4"/>
  <c r="E54" i="4"/>
  <c r="J26" i="4"/>
  <c r="E26" i="4"/>
  <c r="J59" i="4"/>
  <c r="J25" i="4"/>
  <c r="J23" i="4"/>
  <c r="E23" i="4"/>
  <c r="J98" i="4" s="1"/>
  <c r="J22" i="4"/>
  <c r="J20" i="4"/>
  <c r="E20" i="4"/>
  <c r="F59" i="4" s="1"/>
  <c r="J19" i="4"/>
  <c r="J14" i="4"/>
  <c r="J56" i="4"/>
  <c r="E7" i="4"/>
  <c r="E90" i="4" s="1"/>
  <c r="J39" i="3"/>
  <c r="J38" i="3"/>
  <c r="AY58" i="1"/>
  <c r="J37" i="3"/>
  <c r="AX58" i="1"/>
  <c r="BI278" i="3"/>
  <c r="BH278" i="3"/>
  <c r="BG278" i="3"/>
  <c r="BF278" i="3"/>
  <c r="T278" i="3"/>
  <c r="T277" i="3"/>
  <c r="R278" i="3"/>
  <c r="R277" i="3" s="1"/>
  <c r="P278" i="3"/>
  <c r="P277" i="3"/>
  <c r="BI271" i="3"/>
  <c r="BH271" i="3"/>
  <c r="BG271" i="3"/>
  <c r="BF271" i="3"/>
  <c r="T271" i="3"/>
  <c r="R271" i="3"/>
  <c r="P271" i="3"/>
  <c r="BI264" i="3"/>
  <c r="BH264" i="3"/>
  <c r="BG264" i="3"/>
  <c r="BF264" i="3"/>
  <c r="T264" i="3"/>
  <c r="R264" i="3"/>
  <c r="P264" i="3"/>
  <c r="BI258" i="3"/>
  <c r="BH258" i="3"/>
  <c r="BG258" i="3"/>
  <c r="BF258" i="3"/>
  <c r="T258" i="3"/>
  <c r="R258" i="3"/>
  <c r="P258" i="3"/>
  <c r="BI251" i="3"/>
  <c r="BH251" i="3"/>
  <c r="BG251" i="3"/>
  <c r="BF251" i="3"/>
  <c r="T251" i="3"/>
  <c r="T250" i="3" s="1"/>
  <c r="R251" i="3"/>
  <c r="R250" i="3"/>
  <c r="P251" i="3"/>
  <c r="P250" i="3"/>
  <c r="BI245" i="3"/>
  <c r="BH245" i="3"/>
  <c r="BG245" i="3"/>
  <c r="BF245" i="3"/>
  <c r="T245" i="3"/>
  <c r="R245" i="3"/>
  <c r="P245" i="3"/>
  <c r="BI240" i="3"/>
  <c r="BH240" i="3"/>
  <c r="BG240" i="3"/>
  <c r="BF240" i="3"/>
  <c r="T240" i="3"/>
  <c r="R240" i="3"/>
  <c r="P240" i="3"/>
  <c r="BI238" i="3"/>
  <c r="BH238" i="3"/>
  <c r="BG238" i="3"/>
  <c r="BF238" i="3"/>
  <c r="T238" i="3"/>
  <c r="R238" i="3"/>
  <c r="P238" i="3"/>
  <c r="BI233" i="3"/>
  <c r="BH233" i="3"/>
  <c r="BG233" i="3"/>
  <c r="BF233" i="3"/>
  <c r="T233" i="3"/>
  <c r="R233" i="3"/>
  <c r="P233" i="3"/>
  <c r="BI225" i="3"/>
  <c r="BH225" i="3"/>
  <c r="BG225" i="3"/>
  <c r="BF225" i="3"/>
  <c r="T225" i="3"/>
  <c r="R225" i="3"/>
  <c r="P225" i="3"/>
  <c r="BI218" i="3"/>
  <c r="BH218" i="3"/>
  <c r="BG218" i="3"/>
  <c r="BF218" i="3"/>
  <c r="T218" i="3"/>
  <c r="R218" i="3"/>
  <c r="P218" i="3"/>
  <c r="BI215" i="3"/>
  <c r="BH215" i="3"/>
  <c r="BG215" i="3"/>
  <c r="BF215" i="3"/>
  <c r="T215" i="3"/>
  <c r="R215" i="3"/>
  <c r="P215" i="3"/>
  <c r="BI211" i="3"/>
  <c r="BH211" i="3"/>
  <c r="BG211" i="3"/>
  <c r="BF211" i="3"/>
  <c r="T211" i="3"/>
  <c r="R211" i="3"/>
  <c r="P211" i="3"/>
  <c r="BI205" i="3"/>
  <c r="BH205" i="3"/>
  <c r="BG205" i="3"/>
  <c r="BF205" i="3"/>
  <c r="T205" i="3"/>
  <c r="R205" i="3"/>
  <c r="P205" i="3"/>
  <c r="BI202" i="3"/>
  <c r="BH202" i="3"/>
  <c r="BG202" i="3"/>
  <c r="BF202" i="3"/>
  <c r="T202" i="3"/>
  <c r="R202" i="3"/>
  <c r="P202" i="3"/>
  <c r="BI195" i="3"/>
  <c r="BH195" i="3"/>
  <c r="BG195" i="3"/>
  <c r="BF195" i="3"/>
  <c r="T195" i="3"/>
  <c r="R195" i="3"/>
  <c r="P195" i="3"/>
  <c r="P188" i="3"/>
  <c r="BI189" i="3"/>
  <c r="BH189" i="3"/>
  <c r="BG189" i="3"/>
  <c r="BF189" i="3"/>
  <c r="T189" i="3"/>
  <c r="T188" i="3" s="1"/>
  <c r="R189" i="3"/>
  <c r="R188" i="3" s="1"/>
  <c r="P189" i="3"/>
  <c r="BI182" i="3"/>
  <c r="BH182" i="3"/>
  <c r="BG182" i="3"/>
  <c r="BF182" i="3"/>
  <c r="T182" i="3"/>
  <c r="R182" i="3"/>
  <c r="P182" i="3"/>
  <c r="BI179" i="3"/>
  <c r="BH179" i="3"/>
  <c r="BG179" i="3"/>
  <c r="BF179" i="3"/>
  <c r="T179" i="3"/>
  <c r="R179" i="3"/>
  <c r="P179" i="3"/>
  <c r="BI172" i="3"/>
  <c r="BH172" i="3"/>
  <c r="BG172" i="3"/>
  <c r="BF172" i="3"/>
  <c r="T172" i="3"/>
  <c r="R172" i="3"/>
  <c r="P172" i="3"/>
  <c r="BI164" i="3"/>
  <c r="BH164" i="3"/>
  <c r="BG164" i="3"/>
  <c r="BF164" i="3"/>
  <c r="T164" i="3"/>
  <c r="R164" i="3"/>
  <c r="P164" i="3"/>
  <c r="BI159" i="3"/>
  <c r="BH159" i="3"/>
  <c r="BG159" i="3"/>
  <c r="BF159" i="3"/>
  <c r="T159" i="3"/>
  <c r="R159" i="3"/>
  <c r="P159" i="3"/>
  <c r="BI117" i="3"/>
  <c r="BH117" i="3"/>
  <c r="BG117" i="3"/>
  <c r="BF117" i="3"/>
  <c r="T117" i="3"/>
  <c r="R117" i="3"/>
  <c r="P117" i="3"/>
  <c r="BI110" i="3"/>
  <c r="BH110" i="3"/>
  <c r="BG110" i="3"/>
  <c r="BF110" i="3"/>
  <c r="T110" i="3"/>
  <c r="T109" i="3" s="1"/>
  <c r="R110" i="3"/>
  <c r="R109" i="3" s="1"/>
  <c r="P110" i="3"/>
  <c r="P109" i="3" s="1"/>
  <c r="BI106" i="3"/>
  <c r="BH106" i="3"/>
  <c r="BG106" i="3"/>
  <c r="BF106" i="3"/>
  <c r="T106" i="3"/>
  <c r="R106" i="3"/>
  <c r="P106" i="3"/>
  <c r="BI100" i="3"/>
  <c r="BH100" i="3"/>
  <c r="BG100" i="3"/>
  <c r="BF100" i="3"/>
  <c r="T100" i="3"/>
  <c r="R100" i="3"/>
  <c r="P100" i="3"/>
  <c r="F93" i="3"/>
  <c r="F91" i="3"/>
  <c r="E89" i="3"/>
  <c r="F58" i="3"/>
  <c r="F56" i="3"/>
  <c r="E54" i="3"/>
  <c r="J26" i="3"/>
  <c r="E26" i="3"/>
  <c r="J94" i="3"/>
  <c r="J25" i="3"/>
  <c r="J23" i="3"/>
  <c r="E23" i="3"/>
  <c r="J93" i="3"/>
  <c r="J22" i="3"/>
  <c r="J20" i="3"/>
  <c r="E20" i="3"/>
  <c r="F59" i="3" s="1"/>
  <c r="J19" i="3"/>
  <c r="J14" i="3"/>
  <c r="J91" i="3" s="1"/>
  <c r="E7" i="3"/>
  <c r="E85" i="3" s="1"/>
  <c r="J39" i="2"/>
  <c r="J38" i="2"/>
  <c r="AY56" i="1"/>
  <c r="J37" i="2"/>
  <c r="AX56" i="1"/>
  <c r="BI219" i="2"/>
  <c r="BH219" i="2"/>
  <c r="BG219" i="2"/>
  <c r="BF219" i="2"/>
  <c r="T219" i="2"/>
  <c r="R219" i="2"/>
  <c r="P219" i="2"/>
  <c r="BI213" i="2"/>
  <c r="BH213" i="2"/>
  <c r="BG213" i="2"/>
  <c r="BF213" i="2"/>
  <c r="T213" i="2"/>
  <c r="R213" i="2"/>
  <c r="P213" i="2"/>
  <c r="BI210" i="2"/>
  <c r="BH210" i="2"/>
  <c r="BG210" i="2"/>
  <c r="BF210" i="2"/>
  <c r="T210" i="2"/>
  <c r="R210" i="2"/>
  <c r="P210" i="2"/>
  <c r="BI207" i="2"/>
  <c r="BH207" i="2"/>
  <c r="BG207" i="2"/>
  <c r="BF207" i="2"/>
  <c r="T207" i="2"/>
  <c r="R207" i="2"/>
  <c r="P207" i="2"/>
  <c r="BI200" i="2"/>
  <c r="BH200" i="2"/>
  <c r="BG200" i="2"/>
  <c r="BF200" i="2"/>
  <c r="T200" i="2"/>
  <c r="T199" i="2"/>
  <c r="R200" i="2"/>
  <c r="R199" i="2"/>
  <c r="P200" i="2"/>
  <c r="P199" i="2" s="1"/>
  <c r="BI193" i="2"/>
  <c r="BH193" i="2"/>
  <c r="BG193" i="2"/>
  <c r="BF193" i="2"/>
  <c r="T193" i="2"/>
  <c r="R193" i="2"/>
  <c r="P193" i="2"/>
  <c r="BI190" i="2"/>
  <c r="BH190" i="2"/>
  <c r="BG190" i="2"/>
  <c r="BF190" i="2"/>
  <c r="T190" i="2"/>
  <c r="R190" i="2"/>
  <c r="P190" i="2"/>
  <c r="BI185" i="2"/>
  <c r="BH185" i="2"/>
  <c r="BG185" i="2"/>
  <c r="BF185" i="2"/>
  <c r="T185" i="2"/>
  <c r="R185" i="2"/>
  <c r="P185" i="2"/>
  <c r="BI182" i="2"/>
  <c r="BH182" i="2"/>
  <c r="BG182" i="2"/>
  <c r="BF182" i="2"/>
  <c r="T182" i="2"/>
  <c r="R182" i="2"/>
  <c r="P182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6" i="2"/>
  <c r="BH166" i="2"/>
  <c r="BG166" i="2"/>
  <c r="BF166" i="2"/>
  <c r="T166" i="2"/>
  <c r="R166" i="2"/>
  <c r="P166" i="2"/>
  <c r="BI163" i="2"/>
  <c r="BH163" i="2"/>
  <c r="BG163" i="2"/>
  <c r="BF163" i="2"/>
  <c r="T163" i="2"/>
  <c r="R163" i="2"/>
  <c r="P163" i="2"/>
  <c r="BI157" i="2"/>
  <c r="BH157" i="2"/>
  <c r="BG157" i="2"/>
  <c r="BF157" i="2"/>
  <c r="T157" i="2"/>
  <c r="R157" i="2"/>
  <c r="P157" i="2"/>
  <c r="BI151" i="2"/>
  <c r="BH151" i="2"/>
  <c r="BG151" i="2"/>
  <c r="BF151" i="2"/>
  <c r="T151" i="2"/>
  <c r="R151" i="2"/>
  <c r="P151" i="2"/>
  <c r="BI144" i="2"/>
  <c r="BH144" i="2"/>
  <c r="BG144" i="2"/>
  <c r="BF144" i="2"/>
  <c r="T144" i="2"/>
  <c r="R144" i="2"/>
  <c r="P144" i="2"/>
  <c r="BI138" i="2"/>
  <c r="BH138" i="2"/>
  <c r="BG138" i="2"/>
  <c r="BF138" i="2"/>
  <c r="T138" i="2"/>
  <c r="R138" i="2"/>
  <c r="P138" i="2"/>
  <c r="BI132" i="2"/>
  <c r="BH132" i="2"/>
  <c r="BG132" i="2"/>
  <c r="BF132" i="2"/>
  <c r="T132" i="2"/>
  <c r="R132" i="2"/>
  <c r="P132" i="2"/>
  <c r="BI126" i="2"/>
  <c r="BH126" i="2"/>
  <c r="BG126" i="2"/>
  <c r="BF126" i="2"/>
  <c r="T126" i="2"/>
  <c r="R126" i="2"/>
  <c r="P126" i="2"/>
  <c r="BI119" i="2"/>
  <c r="BH119" i="2"/>
  <c r="BG119" i="2"/>
  <c r="BF119" i="2"/>
  <c r="T119" i="2"/>
  <c r="R119" i="2"/>
  <c r="P119" i="2"/>
  <c r="BI113" i="2"/>
  <c r="BH113" i="2"/>
  <c r="BG113" i="2"/>
  <c r="BF113" i="2"/>
  <c r="T113" i="2"/>
  <c r="R113" i="2"/>
  <c r="P113" i="2"/>
  <c r="BI107" i="2"/>
  <c r="BH107" i="2"/>
  <c r="BG107" i="2"/>
  <c r="BF107" i="2"/>
  <c r="T107" i="2"/>
  <c r="R107" i="2"/>
  <c r="P107" i="2"/>
  <c r="BI103" i="2"/>
  <c r="BH103" i="2"/>
  <c r="BG103" i="2"/>
  <c r="BF103" i="2"/>
  <c r="T103" i="2"/>
  <c r="R103" i="2"/>
  <c r="P103" i="2"/>
  <c r="BI97" i="2"/>
  <c r="BH97" i="2"/>
  <c r="BG97" i="2"/>
  <c r="BF97" i="2"/>
  <c r="T97" i="2"/>
  <c r="R97" i="2"/>
  <c r="P97" i="2"/>
  <c r="F90" i="2"/>
  <c r="F88" i="2"/>
  <c r="E86" i="2"/>
  <c r="F58" i="2"/>
  <c r="F56" i="2"/>
  <c r="E54" i="2"/>
  <c r="J26" i="2"/>
  <c r="E26" i="2"/>
  <c r="J59" i="2"/>
  <c r="J25" i="2"/>
  <c r="J23" i="2"/>
  <c r="E23" i="2"/>
  <c r="J58" i="2" s="1"/>
  <c r="J22" i="2"/>
  <c r="J20" i="2"/>
  <c r="E20" i="2"/>
  <c r="F59" i="2" s="1"/>
  <c r="J19" i="2"/>
  <c r="J14" i="2"/>
  <c r="J88" i="2" s="1"/>
  <c r="E7" i="2"/>
  <c r="E50" i="2"/>
  <c r="L50" i="1"/>
  <c r="AM50" i="1"/>
  <c r="AM49" i="1"/>
  <c r="L49" i="1"/>
  <c r="AM47" i="1"/>
  <c r="L47" i="1"/>
  <c r="L45" i="1"/>
  <c r="L44" i="1"/>
  <c r="BK601" i="4"/>
  <c r="BK841" i="4"/>
  <c r="J206" i="4"/>
  <c r="J649" i="5"/>
  <c r="J499" i="5"/>
  <c r="J624" i="5"/>
  <c r="BK231" i="5"/>
  <c r="J582" i="6"/>
  <c r="BK124" i="6"/>
  <c r="BK433" i="6"/>
  <c r="BK833" i="6"/>
  <c r="BK445" i="6"/>
  <c r="J461" i="6"/>
  <c r="BK597" i="6"/>
  <c r="BK232" i="7"/>
  <c r="J368" i="7"/>
  <c r="J551" i="7"/>
  <c r="J289" i="7"/>
  <c r="J464" i="7"/>
  <c r="J313" i="7"/>
  <c r="BK501" i="7"/>
  <c r="BK137" i="8"/>
  <c r="J114" i="8"/>
  <c r="J137" i="9"/>
  <c r="BK133" i="9"/>
  <c r="J112" i="10"/>
  <c r="BK144" i="11"/>
  <c r="BK190" i="2"/>
  <c r="BK271" i="3"/>
  <c r="J238" i="3"/>
  <c r="J474" i="4"/>
  <c r="J558" i="4"/>
  <c r="BK561" i="4"/>
  <c r="BK172" i="4"/>
  <c r="J128" i="5"/>
  <c r="BK309" i="5"/>
  <c r="BK352" i="6"/>
  <c r="J223" i="7"/>
  <c r="J128" i="7"/>
  <c r="J142" i="8"/>
  <c r="BK166" i="2"/>
  <c r="BK110" i="3"/>
  <c r="BK247" i="4"/>
  <c r="J310" i="6"/>
  <c r="J754" i="6"/>
  <c r="BK569" i="7"/>
  <c r="J172" i="3"/>
  <c r="J119" i="4"/>
  <c r="J410" i="4"/>
  <c r="BK619" i="4"/>
  <c r="BK815" i="4"/>
  <c r="BK248" i="5"/>
  <c r="J241" i="5"/>
  <c r="J651" i="6"/>
  <c r="BK158" i="6"/>
  <c r="J639" i="6"/>
  <c r="BK445" i="7"/>
  <c r="J399" i="7"/>
  <c r="J510" i="7"/>
  <c r="BK186" i="7"/>
  <c r="J121" i="8"/>
  <c r="J97" i="2"/>
  <c r="BK164" i="3"/>
  <c r="J622" i="4"/>
  <c r="BK536" i="4"/>
  <c r="J648" i="4"/>
  <c r="BK327" i="4"/>
  <c r="J455" i="5"/>
  <c r="BK133" i="5"/>
  <c r="BK402" i="6"/>
  <c r="J659" i="6"/>
  <c r="BK472" i="7"/>
  <c r="J105" i="9"/>
  <c r="J172" i="2"/>
  <c r="BK138" i="2"/>
  <c r="J110" i="3"/>
  <c r="J124" i="4"/>
  <c r="BK500" i="4"/>
  <c r="BK834" i="4"/>
  <c r="BK595" i="4"/>
  <c r="BK541" i="4"/>
  <c r="J516" i="4"/>
  <c r="J473" i="6"/>
  <c r="BK285" i="6"/>
  <c r="BK107" i="8"/>
  <c r="BK156" i="11"/>
  <c r="BK185" i="2"/>
  <c r="J561" i="4"/>
  <c r="BK316" i="5"/>
  <c r="J482" i="6"/>
  <c r="J445" i="7"/>
  <c r="J453" i="7"/>
  <c r="BK490" i="7"/>
  <c r="BK368" i="7"/>
  <c r="BK211" i="7"/>
  <c r="BK317" i="7"/>
  <c r="J116" i="8"/>
  <c r="BK144" i="9"/>
  <c r="J127" i="10"/>
  <c r="BK101" i="10"/>
  <c r="J129" i="10"/>
  <c r="BK150" i="11"/>
  <c r="J200" i="2"/>
  <c r="AS55" i="1"/>
  <c r="BK443" i="4"/>
  <c r="J580" i="4"/>
  <c r="BK415" i="4"/>
  <c r="J831" i="4"/>
  <c r="J601" i="4"/>
  <c r="BK558" i="4"/>
  <c r="J631" i="4"/>
  <c r="J285" i="5"/>
  <c r="BK544" i="5"/>
  <c r="J222" i="5"/>
  <c r="J305" i="5"/>
  <c r="J836" i="6"/>
  <c r="J285" i="6"/>
  <c r="J411" i="6"/>
  <c r="J543" i="6"/>
  <c r="J843" i="6"/>
  <c r="J408" i="6"/>
  <c r="BK268" i="7"/>
  <c r="BK353" i="7"/>
  <c r="J557" i="7"/>
  <c r="BK407" i="7"/>
  <c r="J630" i="7"/>
  <c r="BK133" i="8"/>
  <c r="J127" i="9"/>
  <c r="BK135" i="10"/>
  <c r="J93" i="11"/>
  <c r="J194" i="11"/>
  <c r="J103" i="2"/>
  <c r="BK100" i="3"/>
  <c r="J351" i="4"/>
  <c r="J672" i="4"/>
  <c r="J201" i="5"/>
  <c r="BK279" i="6"/>
  <c r="BK137" i="10"/>
  <c r="BK157" i="2"/>
  <c r="BK126" i="2"/>
  <c r="J202" i="3"/>
  <c r="BK278" i="4"/>
  <c r="J193" i="4"/>
  <c r="J571" i="4"/>
  <c r="BK521" i="4"/>
  <c r="BK432" i="4"/>
  <c r="BK480" i="5"/>
  <c r="J148" i="5"/>
  <c r="J639" i="5"/>
  <c r="J244" i="5"/>
  <c r="J325" i="6"/>
  <c r="J665" i="6"/>
  <c r="J279" i="6"/>
  <c r="J242" i="6"/>
  <c r="BK362" i="6"/>
  <c r="BK557" i="6"/>
  <c r="BK286" i="7"/>
  <c r="BK399" i="7"/>
  <c r="J286" i="7"/>
  <c r="BK456" i="7"/>
  <c r="J130" i="8"/>
  <c r="BK127" i="9"/>
  <c r="BK134" i="11"/>
  <c r="J388" i="5"/>
  <c r="BK839" i="6"/>
  <c r="BK651" i="6"/>
  <c r="J145" i="8"/>
  <c r="J126" i="2"/>
  <c r="AS57" i="1"/>
  <c r="BK410" i="4"/>
  <c r="J765" i="4"/>
  <c r="BK427" i="4"/>
  <c r="BK435" i="4"/>
  <c r="J212" i="4"/>
  <c r="BK403" i="5"/>
  <c r="BK279" i="5"/>
  <c r="J207" i="5"/>
  <c r="BK191" i="5"/>
  <c r="BK393" i="5"/>
  <c r="J544" i="5"/>
  <c r="BK293" i="5"/>
  <c r="BK328" i="6"/>
  <c r="BK659" i="6"/>
  <c r="J721" i="6"/>
  <c r="J510" i="6"/>
  <c r="J226" i="7"/>
  <c r="J119" i="7"/>
  <c r="BK394" i="7"/>
  <c r="J493" i="7"/>
  <c r="J118" i="8"/>
  <c r="J176" i="9"/>
  <c r="BK127" i="10"/>
  <c r="J87" i="11"/>
  <c r="BK455" i="5"/>
  <c r="J119" i="6"/>
  <c r="J261" i="6"/>
  <c r="BK163" i="2"/>
  <c r="BK361" i="4"/>
  <c r="BK318" i="4"/>
  <c r="J642" i="6"/>
  <c r="BK247" i="6"/>
  <c r="J340" i="6"/>
  <c r="J436" i="7"/>
  <c r="J363" i="7"/>
  <c r="BK126" i="8"/>
  <c r="J134" i="11"/>
  <c r="J139" i="4"/>
  <c r="BK212" i="6"/>
  <c r="J388" i="4"/>
  <c r="J365" i="4"/>
  <c r="J428" i="5"/>
  <c r="J580" i="5"/>
  <c r="J212" i="6"/>
  <c r="J273" i="6"/>
  <c r="BK545" i="7"/>
  <c r="BK348" i="7"/>
  <c r="BK145" i="8"/>
  <c r="BK109" i="10"/>
  <c r="J163" i="2"/>
  <c r="BK485" i="4"/>
  <c r="J261" i="4"/>
  <c r="J383" i="6"/>
  <c r="BK119" i="2"/>
  <c r="BK115" i="4"/>
  <c r="BK640" i="4"/>
  <c r="J247" i="4"/>
  <c r="J119" i="5"/>
  <c r="J413" i="5"/>
  <c r="BK589" i="6"/>
  <c r="J621" i="6"/>
  <c r="BK582" i="6"/>
  <c r="BK493" i="7"/>
  <c r="BK384" i="7"/>
  <c r="BK101" i="8"/>
  <c r="J139" i="10"/>
  <c r="BK435" i="5"/>
  <c r="J435" i="5"/>
  <c r="J130" i="6"/>
  <c r="BK579" i="6"/>
  <c r="J410" i="7"/>
  <c r="J484" i="7"/>
  <c r="BK142" i="8"/>
  <c r="J103" i="10"/>
  <c r="J382" i="4"/>
  <c r="J495" i="4"/>
  <c r="J409" i="5"/>
  <c r="J309" i="5"/>
  <c r="J191" i="5"/>
  <c r="J633" i="6"/>
  <c r="J467" i="6"/>
  <c r="BK103" i="2"/>
  <c r="BK565" i="4"/>
  <c r="J654" i="4"/>
  <c r="BK413" i="5"/>
  <c r="BK482" i="6"/>
  <c r="J492" i="6"/>
  <c r="J174" i="7"/>
  <c r="BK235" i="7"/>
  <c r="J343" i="7"/>
  <c r="J141" i="9"/>
  <c r="J233" i="3"/>
  <c r="BK256" i="5"/>
  <c r="BK117" i="3"/>
  <c r="BK339" i="4"/>
  <c r="J403" i="5"/>
  <c r="J124" i="6"/>
  <c r="BK182" i="11"/>
  <c r="J113" i="2"/>
  <c r="J278" i="3"/>
  <c r="J536" i="4"/>
  <c r="BK446" i="4"/>
  <c r="BK142" i="4"/>
  <c r="J309" i="4"/>
  <c r="BK441" i="4"/>
  <c r="J629" i="5"/>
  <c r="J362" i="5"/>
  <c r="BK357" i="5"/>
  <c r="BK639" i="5"/>
  <c r="BK312" i="5"/>
  <c r="BK636" i="6"/>
  <c r="BK177" i="6"/>
  <c r="J674" i="6"/>
  <c r="J560" i="6"/>
  <c r="BK436" i="7"/>
  <c r="J414" i="7"/>
  <c r="J456" i="7"/>
  <c r="J545" i="7"/>
  <c r="BK130" i="8"/>
  <c r="BK118" i="9"/>
  <c r="J137" i="10"/>
  <c r="J231" i="5"/>
  <c r="J377" i="6"/>
  <c r="J533" i="6"/>
  <c r="J127" i="11"/>
  <c r="J138" i="2"/>
  <c r="BK189" i="3"/>
  <c r="J324" i="4"/>
  <c r="BK516" i="4"/>
  <c r="BK587" i="4"/>
  <c r="BK634" i="4"/>
  <c r="BK831" i="4"/>
  <c r="BK376" i="4"/>
  <c r="BK568" i="5"/>
  <c r="BK143" i="5"/>
  <c r="J115" i="5"/>
  <c r="J491" i="5"/>
  <c r="BK471" i="5"/>
  <c r="BK115" i="5"/>
  <c r="J180" i="5"/>
  <c r="J817" i="6"/>
  <c r="J142" i="6"/>
  <c r="BK255" i="6"/>
  <c r="J402" i="6"/>
  <c r="BK115" i="6"/>
  <c r="J389" i="7"/>
  <c r="J581" i="7"/>
  <c r="BK119" i="7"/>
  <c r="BK95" i="8"/>
  <c r="BK122" i="9"/>
  <c r="J101" i="10"/>
  <c r="J156" i="11"/>
  <c r="J211" i="3"/>
  <c r="J810" i="4"/>
  <c r="J407" i="4"/>
  <c r="BK474" i="4"/>
  <c r="J383" i="5"/>
  <c r="J174" i="5"/>
  <c r="BK398" i="5"/>
  <c r="J279" i="5"/>
  <c r="BK827" i="6"/>
  <c r="BK105" i="6"/>
  <c r="BK836" i="6"/>
  <c r="BK144" i="2"/>
  <c r="BK555" i="4"/>
  <c r="BK490" i="4"/>
  <c r="J130" i="4"/>
  <c r="BK207" i="5"/>
  <c r="BK422" i="6"/>
  <c r="BK442" i="6"/>
  <c r="J573" i="6"/>
  <c r="BK422" i="7"/>
  <c r="J103" i="7"/>
  <c r="J635" i="7"/>
  <c r="BK96" i="9"/>
  <c r="BK87" i="11"/>
  <c r="BK245" i="3"/>
  <c r="BK461" i="6"/>
  <c r="J158" i="6"/>
  <c r="BK510" i="7"/>
  <c r="J162" i="9"/>
  <c r="BK123" i="10"/>
  <c r="J185" i="5"/>
  <c r="BK733" i="6"/>
  <c r="J141" i="10"/>
  <c r="J107" i="2"/>
  <c r="J215" i="3"/>
  <c r="J284" i="4"/>
  <c r="BK713" i="4"/>
  <c r="BK300" i="4"/>
  <c r="J225" i="5"/>
  <c r="BK216" i="5"/>
  <c r="J273" i="5"/>
  <c r="BK362" i="5"/>
  <c r="BK487" i="6"/>
  <c r="BK497" i="6"/>
  <c r="J523" i="6"/>
  <c r="BK630" i="7"/>
  <c r="BK143" i="7"/>
  <c r="BK129" i="10"/>
  <c r="BK130" i="4"/>
  <c r="J668" i="4"/>
  <c r="BK324" i="4"/>
  <c r="J480" i="5"/>
  <c r="J293" i="5"/>
  <c r="J206" i="6"/>
  <c r="J95" i="8"/>
  <c r="J96" i="10"/>
  <c r="BK213" i="2"/>
  <c r="J240" i="3"/>
  <c r="BK294" i="4"/>
  <c r="J394" i="4"/>
  <c r="J421" i="4"/>
  <c r="J820" i="4"/>
  <c r="J261" i="5"/>
  <c r="J428" i="6"/>
  <c r="J822" i="6"/>
  <c r="BK567" i="6"/>
  <c r="J645" i="6"/>
  <c r="J636" i="6"/>
  <c r="BK502" i="6"/>
  <c r="BK410" i="7"/>
  <c r="J268" i="7"/>
  <c r="BK389" i="7"/>
  <c r="J569" i="7"/>
  <c r="J115" i="7"/>
  <c r="BK181" i="9"/>
  <c r="J131" i="10"/>
  <c r="BK185" i="11"/>
  <c r="BK202" i="3"/>
  <c r="J294" i="4"/>
  <c r="BK428" i="6"/>
  <c r="BK272" i="4"/>
  <c r="BK368" i="4"/>
  <c r="J312" i="5"/>
  <c r="J316" i="5"/>
  <c r="J505" i="5"/>
  <c r="J347" i="5"/>
  <c r="BK310" i="6"/>
  <c r="BK389" i="6"/>
  <c r="BK369" i="6"/>
  <c r="J436" i="6"/>
  <c r="BK404" i="7"/>
  <c r="BK635" i="7"/>
  <c r="J202" i="7"/>
  <c r="J128" i="8"/>
  <c r="J118" i="10"/>
  <c r="BK127" i="11"/>
  <c r="J234" i="5"/>
  <c r="J359" i="6"/>
  <c r="BK118" i="8"/>
  <c r="J139" i="11"/>
  <c r="BK182" i="2"/>
  <c r="J182" i="3"/>
  <c r="J167" i="4"/>
  <c r="BK531" i="4"/>
  <c r="J521" i="4"/>
  <c r="BK765" i="4"/>
  <c r="J834" i="4"/>
  <c r="BK401" i="4"/>
  <c r="BK303" i="4"/>
  <c r="BK331" i="5"/>
  <c r="BK267" i="5"/>
  <c r="BK264" i="5"/>
  <c r="BK649" i="5"/>
  <c r="BK322" i="5"/>
  <c r="J471" i="5"/>
  <c r="BK193" i="6"/>
  <c r="BK563" i="6"/>
  <c r="J389" i="6"/>
  <c r="J416" i="6"/>
  <c r="BK133" i="7"/>
  <c r="J407" i="7"/>
  <c r="J317" i="7"/>
  <c r="J133" i="8"/>
  <c r="J164" i="11"/>
  <c r="J526" i="4"/>
  <c r="J471" i="4"/>
  <c r="J303" i="4"/>
  <c r="BK206" i="4"/>
  <c r="J550" i="5"/>
  <c r="J645" i="5"/>
  <c r="J367" i="5"/>
  <c r="BK328" i="5"/>
  <c r="BK359" i="6"/>
  <c r="BK633" i="6"/>
  <c r="J563" i="6"/>
  <c r="BK657" i="7"/>
  <c r="BK172" i="2"/>
  <c r="BK215" i="3"/>
  <c r="BK251" i="3"/>
  <c r="BK136" i="4"/>
  <c r="BK255" i="4"/>
  <c r="BK450" i="4"/>
  <c r="J825" i="4"/>
  <c r="BK193" i="4"/>
  <c r="BK550" i="5"/>
  <c r="BK329" i="7"/>
  <c r="BK112" i="8"/>
  <c r="J113" i="9"/>
  <c r="BK118" i="10"/>
  <c r="J119" i="2"/>
  <c r="BK382" i="4"/>
  <c r="J589" i="6"/>
  <c r="BK480" i="4"/>
  <c r="BK119" i="6"/>
  <c r="J148" i="7"/>
  <c r="J157" i="2"/>
  <c r="BK107" i="2"/>
  <c r="J508" i="4"/>
  <c r="J480" i="4"/>
  <c r="J815" i="4"/>
  <c r="BK825" i="4"/>
  <c r="BK652" i="5"/>
  <c r="BK244" i="5"/>
  <c r="BK428" i="5"/>
  <c r="BK225" i="5"/>
  <c r="BK548" i="6"/>
  <c r="BK325" i="6"/>
  <c r="J452" i="6"/>
  <c r="J518" i="6"/>
  <c r="J445" i="6"/>
  <c r="BK128" i="7"/>
  <c r="J186" i="7"/>
  <c r="BK343" i="7"/>
  <c r="J332" i="7"/>
  <c r="J168" i="9"/>
  <c r="BK170" i="11"/>
  <c r="BK421" i="5"/>
  <c r="J316" i="6"/>
  <c r="BK366" i="6"/>
  <c r="BK139" i="11"/>
  <c r="J132" i="2"/>
  <c r="J264" i="3"/>
  <c r="BK309" i="4"/>
  <c r="J583" i="4"/>
  <c r="BK465" i="4"/>
  <c r="BK421" i="4"/>
  <c r="BK459" i="4"/>
  <c r="J665" i="4"/>
  <c r="BK139" i="4"/>
  <c r="J406" i="5"/>
  <c r="J210" i="5"/>
  <c r="J656" i="5"/>
  <c r="J248" i="5"/>
  <c r="J337" i="5"/>
  <c r="J715" i="6"/>
  <c r="J548" i="6"/>
  <c r="BK377" i="6"/>
  <c r="J501" i="7"/>
  <c r="BK294" i="7"/>
  <c r="BK168" i="9"/>
  <c r="BK264" i="3"/>
  <c r="J450" i="4"/>
  <c r="BK583" i="4"/>
  <c r="BK668" i="4"/>
  <c r="BK394" i="4"/>
  <c r="J143" i="5"/>
  <c r="BK299" i="5"/>
  <c r="BK337" i="5"/>
  <c r="BK367" i="5"/>
  <c r="BK528" i="6"/>
  <c r="BK383" i="6"/>
  <c r="J301" i="6"/>
  <c r="BK560" i="6"/>
  <c r="J610" i="6"/>
  <c r="J177" i="6"/>
  <c r="BK416" i="6"/>
  <c r="J404" i="7"/>
  <c r="BK653" i="7"/>
  <c r="J232" i="7"/>
  <c r="BK265" i="7"/>
  <c r="BK274" i="7"/>
  <c r="J650" i="7"/>
  <c r="BK202" i="7"/>
  <c r="BK116" i="8"/>
  <c r="J135" i="9"/>
  <c r="BK137" i="9"/>
  <c r="BK141" i="10"/>
  <c r="J144" i="11"/>
  <c r="J185" i="11"/>
  <c r="BK113" i="2"/>
  <c r="BK242" i="4"/>
  <c r="BK261" i="4"/>
  <c r="J456" i="4"/>
  <c r="BK284" i="4"/>
  <c r="BK580" i="5"/>
  <c r="BK180" i="5"/>
  <c r="J421" i="5"/>
  <c r="J458" i="6"/>
  <c r="BK332" i="7"/>
  <c r="BK581" i="7"/>
  <c r="BK141" i="9"/>
  <c r="BK97" i="2"/>
  <c r="J327" i="4"/>
  <c r="J393" i="5"/>
  <c r="J172" i="6"/>
  <c r="J295" i="6"/>
  <c r="J262" i="7"/>
  <c r="J159" i="3"/>
  <c r="J595" i="4"/>
  <c r="J841" i="4"/>
  <c r="J577" i="4"/>
  <c r="BK351" i="4"/>
  <c r="J322" i="5"/>
  <c r="J568" i="5"/>
  <c r="J395" i="6"/>
  <c r="BK386" i="6"/>
  <c r="BK261" i="6"/>
  <c r="J274" i="7"/>
  <c r="J653" i="7"/>
  <c r="BK310" i="7"/>
  <c r="BK156" i="9"/>
  <c r="J210" i="2"/>
  <c r="J401" i="4"/>
  <c r="J634" i="4"/>
  <c r="BK731" i="4"/>
  <c r="J278" i="4"/>
  <c r="BK222" i="5"/>
  <c r="J288" i="5"/>
  <c r="BK285" i="5"/>
  <c r="J833" i="6"/>
  <c r="J328" i="6"/>
  <c r="BK151" i="8"/>
  <c r="J109" i="10"/>
  <c r="BK210" i="2"/>
  <c r="J100" i="3"/>
  <c r="J179" i="3"/>
  <c r="J368" i="4"/>
  <c r="BK167" i="4"/>
  <c r="J255" i="4"/>
  <c r="J837" i="4"/>
  <c r="BK665" i="4"/>
  <c r="J256" i="5"/>
  <c r="BK136" i="6"/>
  <c r="J304" i="6"/>
  <c r="BK448" i="6"/>
  <c r="J255" i="6"/>
  <c r="BK436" i="6"/>
  <c r="BK411" i="6"/>
  <c r="J422" i="6"/>
  <c r="BK262" i="7"/>
  <c r="J481" i="7"/>
  <c r="J265" i="7"/>
  <c r="J394" i="7"/>
  <c r="BK280" i="7"/>
  <c r="J107" i="8"/>
  <c r="BK121" i="8"/>
  <c r="BK125" i="10"/>
  <c r="BK219" i="2"/>
  <c r="BK195" i="3"/>
  <c r="J272" i="4"/>
  <c r="BK491" i="5"/>
  <c r="BK105" i="4"/>
  <c r="BK672" i="4"/>
  <c r="BK172" i="6"/>
  <c r="BK192" i="7"/>
  <c r="BK105" i="11"/>
  <c r="BK193" i="2"/>
  <c r="J218" i="3"/>
  <c r="BK278" i="3"/>
  <c r="J435" i="4"/>
  <c r="J339" i="4"/>
  <c r="BK654" i="4"/>
  <c r="BK407" i="4"/>
  <c r="BK505" i="5"/>
  <c r="BK103" i="5"/>
  <c r="BK375" i="5"/>
  <c r="BK241" i="5"/>
  <c r="J497" i="6"/>
  <c r="J105" i="6"/>
  <c r="J579" i="6"/>
  <c r="J585" i="6"/>
  <c r="BK142" i="6"/>
  <c r="J618" i="6"/>
  <c r="J208" i="7"/>
  <c r="J376" i="7"/>
  <c r="J487" i="7"/>
  <c r="BK306" i="7"/>
  <c r="BK313" i="7"/>
  <c r="BK114" i="8"/>
  <c r="J125" i="10"/>
  <c r="BK99" i="11"/>
  <c r="BK352" i="5"/>
  <c r="BK242" i="6"/>
  <c r="BK518" i="6"/>
  <c r="J144" i="9"/>
  <c r="BK164" i="11"/>
  <c r="BK151" i="2"/>
  <c r="J189" i="3"/>
  <c r="J619" i="4"/>
  <c r="BK177" i="4"/>
  <c r="BK837" i="4"/>
  <c r="J662" i="4"/>
  <c r="J531" i="4"/>
  <c r="BK634" i="5"/>
  <c r="BK273" i="5"/>
  <c r="BK234" i="5"/>
  <c r="J103" i="5"/>
  <c r="J264" i="5"/>
  <c r="BK388" i="5"/>
  <c r="J216" i="5"/>
  <c r="BK342" i="5"/>
  <c r="BK674" i="6"/>
  <c r="J115" i="6"/>
  <c r="J597" i="6"/>
  <c r="J603" i="6"/>
  <c r="BK206" i="6"/>
  <c r="J192" i="7"/>
  <c r="BK245" i="7"/>
  <c r="J422" i="7"/>
  <c r="BK128" i="8"/>
  <c r="J122" i="9"/>
  <c r="BK120" i="10"/>
  <c r="BK305" i="5"/>
  <c r="BK645" i="5"/>
  <c r="J319" i="6"/>
  <c r="BK467" i="6"/>
  <c r="J448" i="6"/>
  <c r="BK510" i="6"/>
  <c r="J502" i="6"/>
  <c r="J812" i="6"/>
  <c r="BK130" i="6"/>
  <c r="BK414" i="7"/>
  <c r="J358" i="7"/>
  <c r="J646" i="7"/>
  <c r="BK358" i="7"/>
  <c r="J625" i="7"/>
  <c r="J329" i="7"/>
  <c r="J112" i="8"/>
  <c r="J181" i="9"/>
  <c r="J123" i="10"/>
  <c r="BK115" i="11"/>
  <c r="J219" i="2"/>
  <c r="BK106" i="3"/>
  <c r="J158" i="4"/>
  <c r="BK456" i="4"/>
  <c r="J731" i="4"/>
  <c r="J415" i="4"/>
  <c r="BK185" i="5"/>
  <c r="J444" i="5"/>
  <c r="J299" i="5"/>
  <c r="BK646" i="7"/>
  <c r="J338" i="7"/>
  <c r="J323" i="7"/>
  <c r="BK147" i="9"/>
  <c r="J258" i="3"/>
  <c r="BK159" i="3"/>
  <c r="J142" i="4"/>
  <c r="J352" i="6"/>
  <c r="J429" i="7"/>
  <c r="BK133" i="10"/>
  <c r="BK571" i="4"/>
  <c r="J608" i="4"/>
  <c r="BK810" i="4"/>
  <c r="J315" i="4"/>
  <c r="BK158" i="4"/>
  <c r="BK119" i="5"/>
  <c r="BK656" i="5"/>
  <c r="BK642" i="6"/>
  <c r="BK621" i="6"/>
  <c r="J433" i="6"/>
  <c r="J640" i="7"/>
  <c r="J280" i="7"/>
  <c r="BK338" i="7"/>
  <c r="J133" i="9"/>
  <c r="BK218" i="3"/>
  <c r="J117" i="3"/>
  <c r="BK365" i="4"/>
  <c r="J490" i="4"/>
  <c r="J177" i="4"/>
  <c r="BK148" i="5"/>
  <c r="BK383" i="5"/>
  <c r="BK754" i="6"/>
  <c r="J528" i="6"/>
  <c r="BK640" i="7"/>
  <c r="BK176" i="9"/>
  <c r="J105" i="11"/>
  <c r="J190" i="2"/>
  <c r="BK179" i="3"/>
  <c r="BK233" i="3"/>
  <c r="BK580" i="4"/>
  <c r="BK622" i="4"/>
  <c r="BK752" i="4"/>
  <c r="BK508" i="4"/>
  <c r="J352" i="5"/>
  <c r="J538" i="6"/>
  <c r="J369" i="6"/>
  <c r="J193" i="6"/>
  <c r="J624" i="6"/>
  <c r="J557" i="6"/>
  <c r="J136" i="6"/>
  <c r="J139" i="6"/>
  <c r="BK625" i="7"/>
  <c r="J472" i="7"/>
  <c r="BK289" i="7"/>
  <c r="BK242" i="7"/>
  <c r="J154" i="8"/>
  <c r="J133" i="10"/>
  <c r="J182" i="2"/>
  <c r="BK225" i="3"/>
  <c r="J446" i="4"/>
  <c r="J432" i="4"/>
  <c r="J242" i="7"/>
  <c r="J211" i="7"/>
  <c r="BK148" i="7"/>
  <c r="BK650" i="7"/>
  <c r="BK300" i="7"/>
  <c r="BK249" i="7"/>
  <c r="BK484" i="7"/>
  <c r="J151" i="8"/>
  <c r="J156" i="9"/>
  <c r="J118" i="9"/>
  <c r="J135" i="10"/>
  <c r="BK131" i="10"/>
  <c r="BK93" i="11"/>
  <c r="J150" i="11"/>
  <c r="BK132" i="2"/>
  <c r="J213" i="2"/>
  <c r="BK182" i="3"/>
  <c r="BK495" i="4"/>
  <c r="J465" i="4"/>
  <c r="J616" i="4"/>
  <c r="J719" i="4"/>
  <c r="J713" i="4"/>
  <c r="BK388" i="4"/>
  <c r="BK358" i="4"/>
  <c r="J267" i="5"/>
  <c r="J342" i="5"/>
  <c r="BK406" i="5"/>
  <c r="BK476" i="6"/>
  <c r="BK395" i="6"/>
  <c r="BK603" i="6"/>
  <c r="BK817" i="6"/>
  <c r="J567" i="6"/>
  <c r="BK523" i="6"/>
  <c r="BK139" i="6"/>
  <c r="J245" i="7"/>
  <c r="J657" i="7"/>
  <c r="BK453" i="7"/>
  <c r="J133" i="7"/>
  <c r="J101" i="8"/>
  <c r="BK151" i="9"/>
  <c r="J107" i="10"/>
  <c r="BK112" i="10"/>
  <c r="J182" i="11"/>
  <c r="J175" i="2"/>
  <c r="BK238" i="3"/>
  <c r="J443" i="4"/>
  <c r="BK820" i="4"/>
  <c r="BK128" i="5"/>
  <c r="BK273" i="6"/>
  <c r="BK585" i="6"/>
  <c r="BK176" i="11"/>
  <c r="BK175" i="2"/>
  <c r="J164" i="3"/>
  <c r="J172" i="4"/>
  <c r="J500" i="4"/>
  <c r="J376" i="4"/>
  <c r="BK719" i="4"/>
  <c r="J640" i="4"/>
  <c r="BK315" i="4"/>
  <c r="J398" i="5"/>
  <c r="BK347" i="5"/>
  <c r="J652" i="5"/>
  <c r="J328" i="5"/>
  <c r="BK463" i="5"/>
  <c r="BK812" i="6"/>
  <c r="BK767" i="6"/>
  <c r="BK408" i="6"/>
  <c r="BK533" i="6"/>
  <c r="BK301" i="6"/>
  <c r="BK208" i="7"/>
  <c r="BK557" i="7"/>
  <c r="J294" i="7"/>
  <c r="BK217" i="7"/>
  <c r="BK174" i="7"/>
  <c r="BK108" i="9"/>
  <c r="BK105" i="9"/>
  <c r="J176" i="11"/>
  <c r="J447" i="5"/>
  <c r="J167" i="6"/>
  <c r="J827" i="6"/>
  <c r="BK103" i="10"/>
  <c r="BK207" i="2"/>
  <c r="J245" i="3"/>
  <c r="BK205" i="3"/>
  <c r="BK577" i="4"/>
  <c r="J565" i="4"/>
  <c r="BK210" i="5"/>
  <c r="J634" i="5"/>
  <c r="J331" i="5"/>
  <c r="J509" i="5"/>
  <c r="BK573" i="6"/>
  <c r="BK639" i="6"/>
  <c r="J442" i="6"/>
  <c r="J476" i="6"/>
  <c r="BK645" i="6"/>
  <c r="BK223" i="7"/>
  <c r="J300" i="7"/>
  <c r="BK376" i="7"/>
  <c r="J348" i="7"/>
  <c r="BK154" i="8"/>
  <c r="J151" i="9"/>
  <c r="BK107" i="10"/>
  <c r="BK631" i="4"/>
  <c r="BK648" i="4"/>
  <c r="BK526" i="4"/>
  <c r="J358" i="4"/>
  <c r="BK261" i="5"/>
  <c r="BK499" i="5"/>
  <c r="J463" i="5"/>
  <c r="BK624" i="5"/>
  <c r="BK288" i="5"/>
  <c r="J247" i="6"/>
  <c r="BK665" i="6"/>
  <c r="J839" i="6"/>
  <c r="J366" i="6"/>
  <c r="J487" i="6"/>
  <c r="BK257" i="7"/>
  <c r="BK429" i="7"/>
  <c r="BK464" i="7"/>
  <c r="BK551" i="7"/>
  <c r="J143" i="7"/>
  <c r="J257" i="7"/>
  <c r="BK363" i="7"/>
  <c r="J126" i="8"/>
  <c r="BK124" i="8"/>
  <c r="J108" i="9"/>
  <c r="BK139" i="10"/>
  <c r="BK96" i="10"/>
  <c r="BK194" i="11"/>
  <c r="J151" i="2"/>
  <c r="J205" i="3"/>
  <c r="J546" i="4"/>
  <c r="BK662" i="4"/>
  <c r="BK385" i="4"/>
  <c r="J357" i="5"/>
  <c r="J502" i="5"/>
  <c r="BK624" i="6"/>
  <c r="J235" i="7"/>
  <c r="BK226" i="7"/>
  <c r="J137" i="8"/>
  <c r="J185" i="2"/>
  <c r="BK211" i="3"/>
  <c r="BK471" i="4"/>
  <c r="J362" i="6"/>
  <c r="BK543" i="6"/>
  <c r="BK481" i="7"/>
  <c r="J166" i="2"/>
  <c r="BK240" i="3"/>
  <c r="J105" i="4"/>
  <c r="J427" i="4"/>
  <c r="BK119" i="4"/>
  <c r="J115" i="4"/>
  <c r="BK444" i="5"/>
  <c r="J556" i="5"/>
  <c r="BK721" i="6"/>
  <c r="BK452" i="6"/>
  <c r="BK473" i="6"/>
  <c r="J217" i="7"/>
  <c r="BK323" i="7"/>
  <c r="J353" i="7"/>
  <c r="BK103" i="7"/>
  <c r="J193" i="2"/>
  <c r="BK172" i="3"/>
  <c r="J300" i="4"/>
  <c r="J459" i="4"/>
  <c r="J361" i="4"/>
  <c r="J385" i="4"/>
  <c r="BK447" i="5"/>
  <c r="BK629" i="5"/>
  <c r="BK304" i="6"/>
  <c r="BK167" i="6"/>
  <c r="J310" i="7"/>
  <c r="BK162" i="9"/>
  <c r="BK121" i="11"/>
  <c r="J225" i="3"/>
  <c r="BK258" i="3"/>
  <c r="J106" i="3"/>
  <c r="BK616" i="4"/>
  <c r="J485" i="4"/>
  <c r="J752" i="4"/>
  <c r="BK556" i="5"/>
  <c r="BK409" i="5"/>
  <c r="BK319" i="6"/>
  <c r="J733" i="6"/>
  <c r="J386" i="6"/>
  <c r="BK492" i="6"/>
  <c r="BK610" i="6"/>
  <c r="J384" i="7"/>
  <c r="J306" i="7"/>
  <c r="BK487" i="7"/>
  <c r="BK148" i="8"/>
  <c r="J120" i="10"/>
  <c r="J207" i="2"/>
  <c r="BK608" i="4"/>
  <c r="BK509" i="5"/>
  <c r="J124" i="8"/>
  <c r="J99" i="11"/>
  <c r="J144" i="2"/>
  <c r="J318" i="4"/>
  <c r="J136" i="4"/>
  <c r="BK502" i="5"/>
  <c r="BK483" i="5"/>
  <c r="BK295" i="6"/>
  <c r="BK822" i="6"/>
  <c r="BK538" i="6"/>
  <c r="J490" i="7"/>
  <c r="J180" i="7"/>
  <c r="J96" i="9"/>
  <c r="J121" i="11"/>
  <c r="J195" i="3"/>
  <c r="J587" i="4"/>
  <c r="BK618" i="6"/>
  <c r="J170" i="11"/>
  <c r="J271" i="3"/>
  <c r="BK124" i="4"/>
  <c r="J555" i="4"/>
  <c r="J242" i="4"/>
  <c r="J375" i="5"/>
  <c r="BK201" i="5"/>
  <c r="BK843" i="6"/>
  <c r="BK715" i="6"/>
  <c r="J249" i="7"/>
  <c r="BK180" i="7"/>
  <c r="J148" i="8"/>
  <c r="BK113" i="9"/>
  <c r="BK316" i="6"/>
  <c r="BK135" i="9"/>
  <c r="BK200" i="2"/>
  <c r="J251" i="3"/>
  <c r="J541" i="4"/>
  <c r="J441" i="4"/>
  <c r="BK546" i="4"/>
  <c r="BK212" i="4"/>
  <c r="J133" i="5"/>
  <c r="BK174" i="5"/>
  <c r="J483" i="5"/>
  <c r="BK340" i="6"/>
  <c r="BK458" i="6"/>
  <c r="J767" i="6"/>
  <c r="BK115" i="7"/>
  <c r="J147" i="9"/>
  <c r="J115" i="11"/>
  <c r="T257" i="3" l="1"/>
  <c r="P142" i="5"/>
  <c r="P167" i="9"/>
  <c r="R257" i="3"/>
  <c r="R142" i="5"/>
  <c r="P257" i="3"/>
  <c r="P118" i="6"/>
  <c r="R167" i="9"/>
  <c r="T106" i="2"/>
  <c r="BK181" i="2"/>
  <c r="J181" i="2" s="1"/>
  <c r="J68" i="2" s="1"/>
  <c r="BK189" i="2"/>
  <c r="J189" i="2" s="1"/>
  <c r="J69" i="2" s="1"/>
  <c r="T206" i="2"/>
  <c r="T198" i="2"/>
  <c r="R99" i="3"/>
  <c r="P224" i="3"/>
  <c r="P223" i="3" s="1"/>
  <c r="P254" i="4"/>
  <c r="R671" i="4"/>
  <c r="T102" i="5"/>
  <c r="R508" i="5"/>
  <c r="BK254" i="6"/>
  <c r="J254" i="6" s="1"/>
  <c r="J69" i="6" s="1"/>
  <c r="BK415" i="6"/>
  <c r="J415" i="6"/>
  <c r="J73" i="6" s="1"/>
  <c r="BK566" i="6"/>
  <c r="J566" i="6" s="1"/>
  <c r="J76" i="6" s="1"/>
  <c r="P588" i="6"/>
  <c r="P140" i="9"/>
  <c r="P139" i="9"/>
  <c r="BK214" i="3"/>
  <c r="J214" i="3" s="1"/>
  <c r="J70" i="3" s="1"/>
  <c r="BK254" i="4"/>
  <c r="BK671" i="4"/>
  <c r="J671" i="4" s="1"/>
  <c r="J79" i="4" s="1"/>
  <c r="P118" i="5"/>
  <c r="BK240" i="5"/>
  <c r="J240" i="5"/>
  <c r="J69" i="5" s="1"/>
  <c r="P284" i="5"/>
  <c r="BK292" i="5"/>
  <c r="J292" i="5" s="1"/>
  <c r="J72" i="5" s="1"/>
  <c r="T434" i="5"/>
  <c r="P673" i="6"/>
  <c r="R118" i="7"/>
  <c r="T241" i="7"/>
  <c r="T293" i="7"/>
  <c r="BK435" i="7"/>
  <c r="J435" i="7"/>
  <c r="J76" i="7" s="1"/>
  <c r="R94" i="8"/>
  <c r="R93" i="8" s="1"/>
  <c r="BK136" i="8"/>
  <c r="J136" i="8"/>
  <c r="J68" i="8"/>
  <c r="R140" i="9"/>
  <c r="R139" i="9" s="1"/>
  <c r="P150" i="2"/>
  <c r="P206" i="2"/>
  <c r="P198" i="2"/>
  <c r="R116" i="3"/>
  <c r="T201" i="3"/>
  <c r="R214" i="3"/>
  <c r="R254" i="4"/>
  <c r="P671" i="4"/>
  <c r="P173" i="5"/>
  <c r="BK284" i="5"/>
  <c r="J284" i="5"/>
  <c r="J70" i="5" s="1"/>
  <c r="P292" i="5"/>
  <c r="P434" i="5"/>
  <c r="R104" i="6"/>
  <c r="BK205" i="6"/>
  <c r="J205" i="6" s="1"/>
  <c r="J68" i="6" s="1"/>
  <c r="R358" i="6"/>
  <c r="P457" i="6"/>
  <c r="R566" i="6"/>
  <c r="BK588" i="6"/>
  <c r="J588" i="6"/>
  <c r="J77" i="6" s="1"/>
  <c r="T588" i="6"/>
  <c r="BK102" i="7"/>
  <c r="P173" i="7"/>
  <c r="T322" i="7"/>
  <c r="P136" i="8"/>
  <c r="R117" i="10"/>
  <c r="R116" i="10" s="1"/>
  <c r="P106" i="2"/>
  <c r="P116" i="3"/>
  <c r="R201" i="3"/>
  <c r="T214" i="3"/>
  <c r="BK104" i="4"/>
  <c r="J104" i="4"/>
  <c r="J65" i="4" s="1"/>
  <c r="P205" i="4"/>
  <c r="T455" i="4"/>
  <c r="R564" i="4"/>
  <c r="R586" i="4"/>
  <c r="BK102" i="5"/>
  <c r="J102" i="5"/>
  <c r="J65" i="5"/>
  <c r="P508" i="5"/>
  <c r="P254" i="6"/>
  <c r="T415" i="6"/>
  <c r="P566" i="6"/>
  <c r="R588" i="6"/>
  <c r="BK173" i="7"/>
  <c r="J173" i="7"/>
  <c r="J68" i="7" s="1"/>
  <c r="T509" i="7"/>
  <c r="P111" i="8"/>
  <c r="R117" i="9"/>
  <c r="R150" i="2"/>
  <c r="R206" i="2"/>
  <c r="R198" i="2"/>
  <c r="T99" i="3"/>
  <c r="R224" i="3"/>
  <c r="R223" i="3" s="1"/>
  <c r="P104" i="4"/>
  <c r="BK205" i="4"/>
  <c r="J205" i="4" s="1"/>
  <c r="J68" i="4" s="1"/>
  <c r="T357" i="4"/>
  <c r="R406" i="4"/>
  <c r="BK414" i="4"/>
  <c r="J414" i="4" s="1"/>
  <c r="J73" i="4" s="1"/>
  <c r="BK564" i="4"/>
  <c r="J564" i="4"/>
  <c r="J76" i="4" s="1"/>
  <c r="T564" i="4"/>
  <c r="P586" i="4"/>
  <c r="P413" i="4" s="1"/>
  <c r="T173" i="5"/>
  <c r="P321" i="5"/>
  <c r="P412" i="5"/>
  <c r="R254" i="6"/>
  <c r="P415" i="6"/>
  <c r="BK609" i="6"/>
  <c r="J609" i="6"/>
  <c r="J78" i="6" s="1"/>
  <c r="P118" i="7"/>
  <c r="P241" i="7"/>
  <c r="T285" i="7"/>
  <c r="P435" i="7"/>
  <c r="R144" i="8"/>
  <c r="BK140" i="9"/>
  <c r="J140" i="9" s="1"/>
  <c r="J68" i="9" s="1"/>
  <c r="BK106" i="10"/>
  <c r="J106" i="10" s="1"/>
  <c r="J68" i="10" s="1"/>
  <c r="BK150" i="2"/>
  <c r="J150" i="2"/>
  <c r="J67" i="2" s="1"/>
  <c r="R181" i="2"/>
  <c r="BK224" i="3"/>
  <c r="BK223" i="3" s="1"/>
  <c r="J223" i="3" s="1"/>
  <c r="J71" i="3" s="1"/>
  <c r="R129" i="4"/>
  <c r="BK357" i="4"/>
  <c r="J357" i="4"/>
  <c r="J70" i="4" s="1"/>
  <c r="T671" i="4"/>
  <c r="T240" i="5"/>
  <c r="T284" i="5"/>
  <c r="T292" i="5"/>
  <c r="BK434" i="5"/>
  <c r="J434" i="5"/>
  <c r="J76" i="5" s="1"/>
  <c r="P104" i="6"/>
  <c r="T129" i="6"/>
  <c r="BK358" i="6"/>
  <c r="J358" i="6"/>
  <c r="J70" i="6" s="1"/>
  <c r="T457" i="6"/>
  <c r="T609" i="6"/>
  <c r="BK118" i="7"/>
  <c r="J118" i="7" s="1"/>
  <c r="J66" i="7" s="1"/>
  <c r="R241" i="7"/>
  <c r="P285" i="7"/>
  <c r="P293" i="7"/>
  <c r="BK509" i="7"/>
  <c r="J509" i="7" s="1"/>
  <c r="J77" i="7" s="1"/>
  <c r="R111" i="8"/>
  <c r="R110" i="8"/>
  <c r="R136" i="8"/>
  <c r="BK95" i="9"/>
  <c r="J95" i="9" s="1"/>
  <c r="J65" i="9" s="1"/>
  <c r="P117" i="9"/>
  <c r="P94" i="9" s="1"/>
  <c r="P93" i="9" s="1"/>
  <c r="AU64" i="1" s="1"/>
  <c r="T100" i="10"/>
  <c r="T94" i="10"/>
  <c r="T106" i="10"/>
  <c r="T105" i="10" s="1"/>
  <c r="BK122" i="10"/>
  <c r="J122" i="10" s="1"/>
  <c r="J71" i="10" s="1"/>
  <c r="BK96" i="2"/>
  <c r="J96" i="2"/>
  <c r="J65" i="2" s="1"/>
  <c r="T150" i="2"/>
  <c r="T181" i="2"/>
  <c r="R189" i="2"/>
  <c r="BK116" i="3"/>
  <c r="J116" i="3" s="1"/>
  <c r="J67" i="3" s="1"/>
  <c r="T224" i="3"/>
  <c r="T223" i="3" s="1"/>
  <c r="P129" i="4"/>
  <c r="P357" i="4"/>
  <c r="BK406" i="4"/>
  <c r="J406" i="4" s="1"/>
  <c r="J71" i="4" s="1"/>
  <c r="T406" i="4"/>
  <c r="T414" i="4"/>
  <c r="P607" i="4"/>
  <c r="R173" i="5"/>
  <c r="R321" i="5"/>
  <c r="BK412" i="5"/>
  <c r="J412" i="5" s="1"/>
  <c r="J75" i="5" s="1"/>
  <c r="P205" i="6"/>
  <c r="P358" i="6"/>
  <c r="BK407" i="6"/>
  <c r="J407" i="6"/>
  <c r="J71" i="6"/>
  <c r="P407" i="6"/>
  <c r="R407" i="6"/>
  <c r="T407" i="6"/>
  <c r="R673" i="6"/>
  <c r="T102" i="7"/>
  <c r="T118" i="7"/>
  <c r="BK241" i="7"/>
  <c r="J241" i="7" s="1"/>
  <c r="J69" i="7" s="1"/>
  <c r="R293" i="7"/>
  <c r="P413" i="7"/>
  <c r="T144" i="8"/>
  <c r="T117" i="9"/>
  <c r="BK117" i="10"/>
  <c r="BK116" i="10" s="1"/>
  <c r="J116" i="10" s="1"/>
  <c r="J69" i="10" s="1"/>
  <c r="R96" i="2"/>
  <c r="P181" i="2"/>
  <c r="T254" i="4"/>
  <c r="R414" i="4"/>
  <c r="P564" i="4"/>
  <c r="T586" i="4"/>
  <c r="BK508" i="5"/>
  <c r="BK291" i="5" s="1"/>
  <c r="J291" i="5" s="1"/>
  <c r="J71" i="5" s="1"/>
  <c r="T104" i="6"/>
  <c r="R205" i="6"/>
  <c r="BK457" i="6"/>
  <c r="J457" i="6" s="1"/>
  <c r="J75" i="6" s="1"/>
  <c r="R609" i="6"/>
  <c r="P102" i="7"/>
  <c r="P101" i="7" s="1"/>
  <c r="BK322" i="7"/>
  <c r="J322" i="7"/>
  <c r="J74" i="7" s="1"/>
  <c r="R413" i="7"/>
  <c r="T413" i="7"/>
  <c r="T111" i="8"/>
  <c r="R95" i="9"/>
  <c r="R94" i="9" s="1"/>
  <c r="R122" i="10"/>
  <c r="BK106" i="2"/>
  <c r="J106" i="2" s="1"/>
  <c r="J66" i="2" s="1"/>
  <c r="T189" i="2"/>
  <c r="BK129" i="4"/>
  <c r="J129" i="4"/>
  <c r="J67" i="4" s="1"/>
  <c r="R455" i="4"/>
  <c r="BK586" i="4"/>
  <c r="J586" i="4" s="1"/>
  <c r="J77" i="4" s="1"/>
  <c r="BK118" i="5"/>
  <c r="J118" i="5" s="1"/>
  <c r="J66" i="5" s="1"/>
  <c r="T508" i="5"/>
  <c r="P129" i="6"/>
  <c r="T673" i="6"/>
  <c r="P322" i="7"/>
  <c r="R435" i="7"/>
  <c r="T94" i="8"/>
  <c r="T93" i="8" s="1"/>
  <c r="T136" i="8"/>
  <c r="T95" i="9"/>
  <c r="T94" i="9" s="1"/>
  <c r="P122" i="10"/>
  <c r="R106" i="2"/>
  <c r="BK99" i="3"/>
  <c r="R104" i="4"/>
  <c r="T205" i="4"/>
  <c r="P455" i="4"/>
  <c r="R607" i="4"/>
  <c r="BK173" i="5"/>
  <c r="J173" i="5" s="1"/>
  <c r="J68" i="5" s="1"/>
  <c r="BK321" i="5"/>
  <c r="J321" i="5" s="1"/>
  <c r="J74" i="5" s="1"/>
  <c r="T412" i="5"/>
  <c r="T254" i="6"/>
  <c r="R415" i="6"/>
  <c r="T566" i="6"/>
  <c r="T173" i="7"/>
  <c r="R285" i="7"/>
  <c r="R509" i="7"/>
  <c r="P94" i="8"/>
  <c r="P93" i="8" s="1"/>
  <c r="P144" i="8"/>
  <c r="T140" i="9"/>
  <c r="T139" i="9" s="1"/>
  <c r="BK100" i="10"/>
  <c r="J100" i="10"/>
  <c r="J66" i="10"/>
  <c r="R106" i="10"/>
  <c r="R105" i="10"/>
  <c r="T117" i="10"/>
  <c r="T116" i="10"/>
  <c r="R86" i="11"/>
  <c r="T163" i="11"/>
  <c r="P181" i="11"/>
  <c r="T96" i="2"/>
  <c r="T95" i="2" s="1"/>
  <c r="P189" i="2"/>
  <c r="P99" i="3"/>
  <c r="BK201" i="3"/>
  <c r="J201" i="3" s="1"/>
  <c r="J69" i="3" s="1"/>
  <c r="P214" i="3"/>
  <c r="T104" i="4"/>
  <c r="R205" i="4"/>
  <c r="BK455" i="4"/>
  <c r="J455" i="4"/>
  <c r="J75" i="4" s="1"/>
  <c r="T607" i="4"/>
  <c r="P102" i="5"/>
  <c r="T118" i="5"/>
  <c r="P240" i="5"/>
  <c r="T321" i="5"/>
  <c r="R412" i="5"/>
  <c r="BK104" i="6"/>
  <c r="J104" i="6"/>
  <c r="J65" i="6" s="1"/>
  <c r="R129" i="6"/>
  <c r="T358" i="6"/>
  <c r="R457" i="6"/>
  <c r="P609" i="6"/>
  <c r="R102" i="7"/>
  <c r="R173" i="7"/>
  <c r="BK285" i="7"/>
  <c r="J285" i="7" s="1"/>
  <c r="J70" i="7" s="1"/>
  <c r="BK293" i="7"/>
  <c r="R322" i="7"/>
  <c r="BK413" i="7"/>
  <c r="J413" i="7" s="1"/>
  <c r="J75" i="7" s="1"/>
  <c r="T435" i="7"/>
  <c r="BK111" i="8"/>
  <c r="J111" i="8" s="1"/>
  <c r="J67" i="8" s="1"/>
  <c r="BK144" i="8"/>
  <c r="BK110" i="8" s="1"/>
  <c r="J110" i="8" s="1"/>
  <c r="J66" i="8" s="1"/>
  <c r="P95" i="9"/>
  <c r="BK117" i="9"/>
  <c r="J117" i="9" s="1"/>
  <c r="J66" i="9" s="1"/>
  <c r="P100" i="10"/>
  <c r="P94" i="10"/>
  <c r="P93" i="10" s="1"/>
  <c r="AU65" i="1" s="1"/>
  <c r="P106" i="10"/>
  <c r="P105" i="10" s="1"/>
  <c r="T122" i="10"/>
  <c r="BK86" i="11"/>
  <c r="P86" i="11"/>
  <c r="P85" i="11" s="1"/>
  <c r="P84" i="11" s="1"/>
  <c r="AU66" i="1" s="1"/>
  <c r="BK163" i="11"/>
  <c r="J163" i="11"/>
  <c r="J63" i="11" s="1"/>
  <c r="P163" i="11"/>
  <c r="BK181" i="11"/>
  <c r="J181" i="11" s="1"/>
  <c r="J64" i="11" s="1"/>
  <c r="R181" i="11"/>
  <c r="P96" i="2"/>
  <c r="BK206" i="2"/>
  <c r="J206" i="2" s="1"/>
  <c r="J72" i="2" s="1"/>
  <c r="T116" i="3"/>
  <c r="P201" i="3"/>
  <c r="T129" i="4"/>
  <c r="R357" i="4"/>
  <c r="P406" i="4"/>
  <c r="P414" i="4"/>
  <c r="BK607" i="4"/>
  <c r="J607" i="4"/>
  <c r="J78" i="4" s="1"/>
  <c r="R102" i="5"/>
  <c r="R118" i="5"/>
  <c r="R240" i="5"/>
  <c r="R284" i="5"/>
  <c r="R292" i="5"/>
  <c r="R434" i="5"/>
  <c r="BK129" i="6"/>
  <c r="J129" i="6" s="1"/>
  <c r="J67" i="6" s="1"/>
  <c r="T205" i="6"/>
  <c r="BK673" i="6"/>
  <c r="J673" i="6" s="1"/>
  <c r="J79" i="6" s="1"/>
  <c r="P509" i="7"/>
  <c r="BK94" i="8"/>
  <c r="BK93" i="8" s="1"/>
  <c r="J93" i="8" s="1"/>
  <c r="J64" i="8" s="1"/>
  <c r="R100" i="10"/>
  <c r="R94" i="10" s="1"/>
  <c r="R93" i="10" s="1"/>
  <c r="P117" i="10"/>
  <c r="P116" i="10"/>
  <c r="T86" i="11"/>
  <c r="T85" i="11" s="1"/>
  <c r="T84" i="11" s="1"/>
  <c r="R163" i="11"/>
  <c r="T181" i="11"/>
  <c r="BK451" i="6"/>
  <c r="J451" i="6"/>
  <c r="J74" i="6"/>
  <c r="BK142" i="5"/>
  <c r="J142" i="5"/>
  <c r="J67" i="5" s="1"/>
  <c r="BK842" i="6"/>
  <c r="J842" i="6" s="1"/>
  <c r="J80" i="6" s="1"/>
  <c r="BK277" i="3"/>
  <c r="J277" i="3" s="1"/>
  <c r="J75" i="3" s="1"/>
  <c r="BK118" i="4"/>
  <c r="J118" i="4"/>
  <c r="J66" i="4"/>
  <c r="BK109" i="3"/>
  <c r="J109" i="3"/>
  <c r="J66" i="3" s="1"/>
  <c r="BK142" i="7"/>
  <c r="J142" i="7" s="1"/>
  <c r="J67" i="7" s="1"/>
  <c r="BK316" i="7"/>
  <c r="J316" i="7" s="1"/>
  <c r="J73" i="7" s="1"/>
  <c r="BK167" i="9"/>
  <c r="J167" i="9"/>
  <c r="J69" i="9"/>
  <c r="BK180" i="9"/>
  <c r="J180" i="9"/>
  <c r="J71" i="9" s="1"/>
  <c r="BK655" i="5"/>
  <c r="J655" i="5" s="1"/>
  <c r="J78" i="5" s="1"/>
  <c r="BK118" i="6"/>
  <c r="J118" i="6" s="1"/>
  <c r="J66" i="6" s="1"/>
  <c r="BK188" i="3"/>
  <c r="J188" i="3"/>
  <c r="J68" i="3"/>
  <c r="BK656" i="7"/>
  <c r="J656" i="7"/>
  <c r="J78" i="7" s="1"/>
  <c r="BK250" i="3"/>
  <c r="J250" i="3" s="1"/>
  <c r="J73" i="3" s="1"/>
  <c r="BK95" i="10"/>
  <c r="J95" i="10" s="1"/>
  <c r="J65" i="10" s="1"/>
  <c r="BK199" i="2"/>
  <c r="BK198" i="2"/>
  <c r="J198" i="2" s="1"/>
  <c r="J70" i="2" s="1"/>
  <c r="BK257" i="3"/>
  <c r="J257" i="3"/>
  <c r="J74" i="3" s="1"/>
  <c r="BK840" i="4"/>
  <c r="J840" i="4"/>
  <c r="J80" i="4" s="1"/>
  <c r="BK153" i="8"/>
  <c r="J153" i="8" s="1"/>
  <c r="J70" i="8" s="1"/>
  <c r="BK149" i="11"/>
  <c r="J149" i="11" s="1"/>
  <c r="J62" i="11" s="1"/>
  <c r="BK449" i="4"/>
  <c r="J449" i="4"/>
  <c r="J74" i="4" s="1"/>
  <c r="BK315" i="5"/>
  <c r="J315" i="5"/>
  <c r="J73" i="5" s="1"/>
  <c r="BK105" i="10"/>
  <c r="J105" i="10"/>
  <c r="J67" i="10" s="1"/>
  <c r="BE105" i="11"/>
  <c r="BE115" i="11"/>
  <c r="BE144" i="11"/>
  <c r="BE182" i="11"/>
  <c r="BE164" i="11"/>
  <c r="F81" i="11"/>
  <c r="BE134" i="11"/>
  <c r="BE156" i="11"/>
  <c r="J52" i="11"/>
  <c r="E74" i="11"/>
  <c r="BE87" i="11"/>
  <c r="BE99" i="11"/>
  <c r="BE139" i="11"/>
  <c r="BE185" i="11"/>
  <c r="BE194" i="11"/>
  <c r="J55" i="11"/>
  <c r="J80" i="11"/>
  <c r="BE150" i="11"/>
  <c r="J117" i="10"/>
  <c r="J70" i="10"/>
  <c r="BE93" i="11"/>
  <c r="BE170" i="11"/>
  <c r="BE176" i="11"/>
  <c r="BE121" i="11"/>
  <c r="BE127" i="11"/>
  <c r="BK94" i="9"/>
  <c r="BE96" i="10"/>
  <c r="BK139" i="9"/>
  <c r="J139" i="9" s="1"/>
  <c r="J67" i="9" s="1"/>
  <c r="J59" i="10"/>
  <c r="BE135" i="10"/>
  <c r="E81" i="10"/>
  <c r="BE103" i="10"/>
  <c r="BE118" i="10"/>
  <c r="BE120" i="10"/>
  <c r="BE131" i="10"/>
  <c r="BE133" i="10"/>
  <c r="BE139" i="10"/>
  <c r="BE123" i="10"/>
  <c r="J56" i="10"/>
  <c r="J89" i="10"/>
  <c r="BE127" i="10"/>
  <c r="BE141" i="10"/>
  <c r="BE101" i="10"/>
  <c r="BE129" i="10"/>
  <c r="F59" i="10"/>
  <c r="BE109" i="10"/>
  <c r="BE137" i="10"/>
  <c r="BK179" i="9"/>
  <c r="J179" i="9" s="1"/>
  <c r="J70" i="9" s="1"/>
  <c r="BE107" i="10"/>
  <c r="BE112" i="10"/>
  <c r="BE125" i="10"/>
  <c r="BE96" i="9"/>
  <c r="BE141" i="9"/>
  <c r="J58" i="9"/>
  <c r="J56" i="9"/>
  <c r="F90" i="9"/>
  <c r="BE144" i="9"/>
  <c r="BE147" i="9"/>
  <c r="J94" i="8"/>
  <c r="J65" i="8" s="1"/>
  <c r="BE122" i="9"/>
  <c r="BE162" i="9"/>
  <c r="J59" i="9"/>
  <c r="BE135" i="9"/>
  <c r="BE156" i="9"/>
  <c r="BE181" i="9"/>
  <c r="BE105" i="9"/>
  <c r="BE108" i="9"/>
  <c r="E50" i="9"/>
  <c r="BE168" i="9"/>
  <c r="BE176" i="9"/>
  <c r="BE113" i="9"/>
  <c r="BE118" i="9"/>
  <c r="BE127" i="9"/>
  <c r="BE133" i="9"/>
  <c r="BE137" i="9"/>
  <c r="BE151" i="9"/>
  <c r="J102" i="7"/>
  <c r="J65" i="7" s="1"/>
  <c r="J89" i="8"/>
  <c r="BE116" i="8"/>
  <c r="BE118" i="8"/>
  <c r="BE126" i="8"/>
  <c r="E50" i="8"/>
  <c r="BE130" i="8"/>
  <c r="J293" i="7"/>
  <c r="J72" i="7" s="1"/>
  <c r="BE137" i="8"/>
  <c r="BE142" i="8"/>
  <c r="BE151" i="8"/>
  <c r="J88" i="8"/>
  <c r="BE101" i="8"/>
  <c r="BE121" i="8"/>
  <c r="F59" i="8"/>
  <c r="J86" i="8"/>
  <c r="BE124" i="8"/>
  <c r="BE128" i="8"/>
  <c r="BE148" i="8"/>
  <c r="BE114" i="8"/>
  <c r="BE154" i="8"/>
  <c r="BE107" i="8"/>
  <c r="BE112" i="8"/>
  <c r="BE133" i="8"/>
  <c r="BE95" i="8"/>
  <c r="BE145" i="8"/>
  <c r="J59" i="7"/>
  <c r="BE217" i="7"/>
  <c r="BE235" i="7"/>
  <c r="BE245" i="7"/>
  <c r="BE249" i="7"/>
  <c r="BE289" i="7"/>
  <c r="BE300" i="7"/>
  <c r="BE348" i="7"/>
  <c r="BE384" i="7"/>
  <c r="BE501" i="7"/>
  <c r="BE545" i="7"/>
  <c r="BE551" i="7"/>
  <c r="BE635" i="7"/>
  <c r="F97" i="7"/>
  <c r="BE262" i="7"/>
  <c r="BE268" i="7"/>
  <c r="BE487" i="7"/>
  <c r="J58" i="7"/>
  <c r="J94" i="7"/>
  <c r="BE265" i="7"/>
  <c r="BE323" i="7"/>
  <c r="BE422" i="7"/>
  <c r="BE436" i="7"/>
  <c r="BE174" i="7"/>
  <c r="BE192" i="7"/>
  <c r="BE208" i="7"/>
  <c r="BE211" i="7"/>
  <c r="BE223" i="7"/>
  <c r="BE232" i="7"/>
  <c r="BE404" i="7"/>
  <c r="BE407" i="7"/>
  <c r="BE493" i="7"/>
  <c r="BE557" i="7"/>
  <c r="BE625" i="7"/>
  <c r="BE640" i="7"/>
  <c r="BE646" i="7"/>
  <c r="BE653" i="7"/>
  <c r="BE115" i="7"/>
  <c r="BE133" i="7"/>
  <c r="BE202" i="7"/>
  <c r="BE257" i="7"/>
  <c r="BE294" i="7"/>
  <c r="BE306" i="7"/>
  <c r="BE310" i="7"/>
  <c r="BE313" i="7"/>
  <c r="BE353" i="7"/>
  <c r="BE363" i="7"/>
  <c r="BE376" i="7"/>
  <c r="BE456" i="7"/>
  <c r="BE510" i="7"/>
  <c r="BE569" i="7"/>
  <c r="BE581" i="7"/>
  <c r="BE630" i="7"/>
  <c r="BE650" i="7"/>
  <c r="BE657" i="7"/>
  <c r="E88" i="7"/>
  <c r="BE226" i="7"/>
  <c r="BE242" i="7"/>
  <c r="BE410" i="7"/>
  <c r="BE445" i="7"/>
  <c r="BE453" i="7"/>
  <c r="BE464" i="7"/>
  <c r="BE472" i="7"/>
  <c r="BE484" i="7"/>
  <c r="BK103" i="6"/>
  <c r="BE429" i="7"/>
  <c r="BE481" i="7"/>
  <c r="BE490" i="7"/>
  <c r="BE119" i="7"/>
  <c r="BE280" i="7"/>
  <c r="BE286" i="7"/>
  <c r="BE317" i="7"/>
  <c r="BE329" i="7"/>
  <c r="BE332" i="7"/>
  <c r="BE338" i="7"/>
  <c r="BE343" i="7"/>
  <c r="BE358" i="7"/>
  <c r="BE368" i="7"/>
  <c r="BE394" i="7"/>
  <c r="BE414" i="7"/>
  <c r="BK414" i="6"/>
  <c r="J414" i="6" s="1"/>
  <c r="J72" i="6" s="1"/>
  <c r="BE186" i="7"/>
  <c r="BE389" i="7"/>
  <c r="BE103" i="7"/>
  <c r="BE128" i="7"/>
  <c r="BE143" i="7"/>
  <c r="BE148" i="7"/>
  <c r="BE180" i="7"/>
  <c r="BE274" i="7"/>
  <c r="BE399" i="7"/>
  <c r="F59" i="6"/>
  <c r="BE279" i="6"/>
  <c r="BE386" i="6"/>
  <c r="BE408" i="6"/>
  <c r="BE411" i="6"/>
  <c r="BE428" i="6"/>
  <c r="BE461" i="6"/>
  <c r="BE467" i="6"/>
  <c r="BE473" i="6"/>
  <c r="BE589" i="6"/>
  <c r="BE618" i="6"/>
  <c r="BK101" i="5"/>
  <c r="J101" i="5"/>
  <c r="J64" i="5" s="1"/>
  <c r="J56" i="6"/>
  <c r="BE242" i="6"/>
  <c r="BE369" i="6"/>
  <c r="BE395" i="6"/>
  <c r="BE442" i="6"/>
  <c r="BE448" i="6"/>
  <c r="BE452" i="6"/>
  <c r="BE476" i="6"/>
  <c r="BE497" i="6"/>
  <c r="BE518" i="6"/>
  <c r="BE538" i="6"/>
  <c r="BE548" i="6"/>
  <c r="BE557" i="6"/>
  <c r="BE560" i="6"/>
  <c r="BE563" i="6"/>
  <c r="BE567" i="6"/>
  <c r="BE603" i="6"/>
  <c r="BE843" i="6"/>
  <c r="BE136" i="6"/>
  <c r="BE416" i="6"/>
  <c r="BE487" i="6"/>
  <c r="BE573" i="6"/>
  <c r="BE585" i="6"/>
  <c r="BE597" i="6"/>
  <c r="BE172" i="6"/>
  <c r="BE177" i="6"/>
  <c r="BE193" i="6"/>
  <c r="BE301" i="6"/>
  <c r="BE383" i="6"/>
  <c r="BE458" i="6"/>
  <c r="BE319" i="6"/>
  <c r="BE402" i="6"/>
  <c r="BE492" i="6"/>
  <c r="BE528" i="6"/>
  <c r="BE533" i="6"/>
  <c r="BE579" i="6"/>
  <c r="BE582" i="6"/>
  <c r="BE665" i="6"/>
  <c r="BE754" i="6"/>
  <c r="BE839" i="6"/>
  <c r="J99" i="6"/>
  <c r="BE124" i="6"/>
  <c r="BE130" i="6"/>
  <c r="BE325" i="6"/>
  <c r="BE352" i="6"/>
  <c r="BE366" i="6"/>
  <c r="BE422" i="6"/>
  <c r="BE436" i="6"/>
  <c r="BE445" i="6"/>
  <c r="BE482" i="6"/>
  <c r="E90" i="6"/>
  <c r="BE273" i="6"/>
  <c r="BE295" i="6"/>
  <c r="BE433" i="6"/>
  <c r="J58" i="6"/>
  <c r="BE167" i="6"/>
  <c r="BE115" i="6"/>
  <c r="BE206" i="6"/>
  <c r="BE304" i="6"/>
  <c r="BE310" i="6"/>
  <c r="BE316" i="6"/>
  <c r="BE636" i="6"/>
  <c r="BE645" i="6"/>
  <c r="BE651" i="6"/>
  <c r="BE674" i="6"/>
  <c r="BE767" i="6"/>
  <c r="BE812" i="6"/>
  <c r="BE822" i="6"/>
  <c r="BE833" i="6"/>
  <c r="BE158" i="6"/>
  <c r="BE247" i="6"/>
  <c r="BE255" i="6"/>
  <c r="BE328" i="6"/>
  <c r="BE359" i="6"/>
  <c r="BE633" i="6"/>
  <c r="BE659" i="6"/>
  <c r="BE715" i="6"/>
  <c r="BE105" i="6"/>
  <c r="BE285" i="6"/>
  <c r="BE340" i="6"/>
  <c r="BE362" i="6"/>
  <c r="BE377" i="6"/>
  <c r="BE389" i="6"/>
  <c r="BE621" i="6"/>
  <c r="BE624" i="6"/>
  <c r="BE721" i="6"/>
  <c r="BE733" i="6"/>
  <c r="BE817" i="6"/>
  <c r="BE827" i="6"/>
  <c r="BE836" i="6"/>
  <c r="BE119" i="6"/>
  <c r="BE139" i="6"/>
  <c r="BE142" i="6"/>
  <c r="BE212" i="6"/>
  <c r="BE261" i="6"/>
  <c r="BE502" i="6"/>
  <c r="BE510" i="6"/>
  <c r="BE523" i="6"/>
  <c r="BE543" i="6"/>
  <c r="BE610" i="6"/>
  <c r="BE639" i="6"/>
  <c r="BE642" i="6"/>
  <c r="J94" i="5"/>
  <c r="BE133" i="5"/>
  <c r="BE264" i="5"/>
  <c r="BE288" i="5"/>
  <c r="BE299" i="5"/>
  <c r="BE305" i="5"/>
  <c r="BE309" i="5"/>
  <c r="BE316" i="5"/>
  <c r="BE352" i="5"/>
  <c r="BE357" i="5"/>
  <c r="BE383" i="5"/>
  <c r="BE398" i="5"/>
  <c r="BE409" i="5"/>
  <c r="BE421" i="5"/>
  <c r="BE444" i="5"/>
  <c r="F97" i="5"/>
  <c r="BE148" i="5"/>
  <c r="BE231" i="5"/>
  <c r="BE267" i="5"/>
  <c r="BE207" i="5"/>
  <c r="BE222" i="5"/>
  <c r="BE261" i="5"/>
  <c r="BE505" i="5"/>
  <c r="BE634" i="5"/>
  <c r="J254" i="4"/>
  <c r="J69" i="4"/>
  <c r="BE143" i="5"/>
  <c r="BE312" i="5"/>
  <c r="BE342" i="5"/>
  <c r="BE347" i="5"/>
  <c r="BE375" i="5"/>
  <c r="BE403" i="5"/>
  <c r="BE406" i="5"/>
  <c r="BE447" i="5"/>
  <c r="BE580" i="5"/>
  <c r="BE629" i="5"/>
  <c r="BE645" i="5"/>
  <c r="BE649" i="5"/>
  <c r="BE652" i="5"/>
  <c r="BE656" i="5"/>
  <c r="BK413" i="4"/>
  <c r="J413" i="4" s="1"/>
  <c r="J72" i="4" s="1"/>
  <c r="J58" i="5"/>
  <c r="BE128" i="5"/>
  <c r="BE241" i="5"/>
  <c r="BE248" i="5"/>
  <c r="BE499" i="5"/>
  <c r="BE491" i="5"/>
  <c r="E50" i="5"/>
  <c r="BE285" i="5"/>
  <c r="BE322" i="5"/>
  <c r="BE328" i="5"/>
  <c r="BE331" i="5"/>
  <c r="BE393" i="5"/>
  <c r="BE413" i="5"/>
  <c r="BE428" i="5"/>
  <c r="BE435" i="5"/>
  <c r="BE455" i="5"/>
  <c r="BE463" i="5"/>
  <c r="BE471" i="5"/>
  <c r="BE502" i="5"/>
  <c r="BE556" i="5"/>
  <c r="BE568" i="5"/>
  <c r="BE180" i="5"/>
  <c r="BE191" i="5"/>
  <c r="BE210" i="5"/>
  <c r="BE244" i="5"/>
  <c r="BE119" i="5"/>
  <c r="BE185" i="5"/>
  <c r="BE225" i="5"/>
  <c r="BE480" i="5"/>
  <c r="BE174" i="5"/>
  <c r="J59" i="5"/>
  <c r="BE115" i="5"/>
  <c r="BE293" i="5"/>
  <c r="BE337" i="5"/>
  <c r="BE362" i="5"/>
  <c r="BE367" i="5"/>
  <c r="BE388" i="5"/>
  <c r="BE483" i="5"/>
  <c r="BE509" i="5"/>
  <c r="BE544" i="5"/>
  <c r="BE550" i="5"/>
  <c r="BE624" i="5"/>
  <c r="BE103" i="5"/>
  <c r="BE201" i="5"/>
  <c r="BE216" i="5"/>
  <c r="BE234" i="5"/>
  <c r="BE256" i="5"/>
  <c r="BE273" i="5"/>
  <c r="BE279" i="5"/>
  <c r="BE639" i="5"/>
  <c r="J58" i="4"/>
  <c r="BE167" i="4"/>
  <c r="BE247" i="4"/>
  <c r="BE388" i="4"/>
  <c r="BE394" i="4"/>
  <c r="BE421" i="4"/>
  <c r="BE456" i="4"/>
  <c r="BE485" i="4"/>
  <c r="BE495" i="4"/>
  <c r="F99" i="4"/>
  <c r="BE318" i="4"/>
  <c r="BE365" i="4"/>
  <c r="BE432" i="4"/>
  <c r="BE443" i="4"/>
  <c r="BE561" i="4"/>
  <c r="BE608" i="4"/>
  <c r="BE662" i="4"/>
  <c r="BE731" i="4"/>
  <c r="BE212" i="4"/>
  <c r="BE294" i="4"/>
  <c r="BE358" i="4"/>
  <c r="BE376" i="4"/>
  <c r="BE385" i="4"/>
  <c r="BE471" i="4"/>
  <c r="BE516" i="4"/>
  <c r="BE595" i="4"/>
  <c r="BE640" i="4"/>
  <c r="BE648" i="4"/>
  <c r="BE668" i="4"/>
  <c r="BE713" i="4"/>
  <c r="BE719" i="4"/>
  <c r="BE765" i="4"/>
  <c r="BE837" i="4"/>
  <c r="J99" i="4"/>
  <c r="BE158" i="4"/>
  <c r="BE177" i="4"/>
  <c r="BE339" i="4"/>
  <c r="BE368" i="4"/>
  <c r="BE410" i="4"/>
  <c r="BE480" i="4"/>
  <c r="BE500" i="4"/>
  <c r="BE521" i="4"/>
  <c r="BE526" i="4"/>
  <c r="BE583" i="4"/>
  <c r="BE665" i="4"/>
  <c r="BE672" i="4"/>
  <c r="BE810" i="4"/>
  <c r="BE815" i="4"/>
  <c r="BE825" i="4"/>
  <c r="BE831" i="4"/>
  <c r="BE834" i="4"/>
  <c r="BE841" i="4"/>
  <c r="BE351" i="4"/>
  <c r="BE427" i="4"/>
  <c r="BE622" i="4"/>
  <c r="BE654" i="4"/>
  <c r="BE752" i="4"/>
  <c r="BE820" i="4"/>
  <c r="J99" i="3"/>
  <c r="J65" i="3"/>
  <c r="BE300" i="4"/>
  <c r="BE324" i="4"/>
  <c r="BE382" i="4"/>
  <c r="BE565" i="4"/>
  <c r="E50" i="4"/>
  <c r="BE105" i="4"/>
  <c r="BE115" i="4"/>
  <c r="BE136" i="4"/>
  <c r="BE193" i="4"/>
  <c r="BE361" i="4"/>
  <c r="BE415" i="4"/>
  <c r="BE435" i="4"/>
  <c r="BE441" i="4"/>
  <c r="BE490" i="4"/>
  <c r="BE555" i="4"/>
  <c r="BE577" i="4"/>
  <c r="BE601" i="4"/>
  <c r="BE616" i="4"/>
  <c r="BE619" i="4"/>
  <c r="BE119" i="4"/>
  <c r="BE139" i="4"/>
  <c r="BE172" i="4"/>
  <c r="BE272" i="4"/>
  <c r="BE327" i="4"/>
  <c r="BE401" i="4"/>
  <c r="BE446" i="4"/>
  <c r="BE536" i="4"/>
  <c r="BE541" i="4"/>
  <c r="BE546" i="4"/>
  <c r="BE558" i="4"/>
  <c r="BE124" i="4"/>
  <c r="BE130" i="4"/>
  <c r="BE142" i="4"/>
  <c r="BE206" i="4"/>
  <c r="BE303" i="4"/>
  <c r="BE407" i="4"/>
  <c r="BE450" i="4"/>
  <c r="BE459" i="4"/>
  <c r="BE508" i="4"/>
  <c r="BE531" i="4"/>
  <c r="BE587" i="4"/>
  <c r="BE631" i="4"/>
  <c r="J96" i="4"/>
  <c r="BE242" i="4"/>
  <c r="BE571" i="4"/>
  <c r="BE580" i="4"/>
  <c r="BE634" i="4"/>
  <c r="BE255" i="4"/>
  <c r="BE261" i="4"/>
  <c r="BE278" i="4"/>
  <c r="BE284" i="4"/>
  <c r="BE309" i="4"/>
  <c r="BE465" i="4"/>
  <c r="BE474" i="4"/>
  <c r="BE315" i="4"/>
  <c r="F94" i="3"/>
  <c r="BE117" i="3"/>
  <c r="J199" i="2"/>
  <c r="J71" i="2" s="1"/>
  <c r="J56" i="3"/>
  <c r="BE159" i="3"/>
  <c r="BE215" i="3"/>
  <c r="BE233" i="3"/>
  <c r="BE251" i="3"/>
  <c r="BE205" i="3"/>
  <c r="BE218" i="3"/>
  <c r="BE278" i="3"/>
  <c r="BE240" i="3"/>
  <c r="J58" i="3"/>
  <c r="BE100" i="3"/>
  <c r="BE164" i="3"/>
  <c r="BE172" i="3"/>
  <c r="BE182" i="3"/>
  <c r="BE211" i="3"/>
  <c r="BE238" i="3"/>
  <c r="BE245" i="3"/>
  <c r="J59" i="3"/>
  <c r="BE258" i="3"/>
  <c r="BE264" i="3"/>
  <c r="BE271" i="3"/>
  <c r="E50" i="3"/>
  <c r="BE202" i="3"/>
  <c r="BE225" i="3"/>
  <c r="BE106" i="3"/>
  <c r="BE110" i="3"/>
  <c r="BE179" i="3"/>
  <c r="BE189" i="3"/>
  <c r="BE195" i="3"/>
  <c r="J56" i="2"/>
  <c r="F91" i="2"/>
  <c r="J91" i="2"/>
  <c r="E82" i="2"/>
  <c r="J90" i="2"/>
  <c r="BE132" i="2"/>
  <c r="BE151" i="2"/>
  <c r="BE157" i="2"/>
  <c r="BE166" i="2"/>
  <c r="BE182" i="2"/>
  <c r="BE185" i="2"/>
  <c r="BE193" i="2"/>
  <c r="BE113" i="2"/>
  <c r="BE119" i="2"/>
  <c r="BE126" i="2"/>
  <c r="BE138" i="2"/>
  <c r="BE190" i="2"/>
  <c r="BE210" i="2"/>
  <c r="BE213" i="2"/>
  <c r="BE219" i="2"/>
  <c r="BE97" i="2"/>
  <c r="BE107" i="2"/>
  <c r="BE144" i="2"/>
  <c r="BE172" i="2"/>
  <c r="BE200" i="2"/>
  <c r="BE207" i="2"/>
  <c r="BE103" i="2"/>
  <c r="BE163" i="2"/>
  <c r="BE175" i="2"/>
  <c r="F38" i="8"/>
  <c r="BC63" i="1" s="1"/>
  <c r="F37" i="9"/>
  <c r="BB64" i="1" s="1"/>
  <c r="J36" i="8"/>
  <c r="AW63" i="1" s="1"/>
  <c r="F38" i="7"/>
  <c r="BC62" i="1" s="1"/>
  <c r="F39" i="10"/>
  <c r="BD65" i="1"/>
  <c r="F38" i="10"/>
  <c r="BC65" i="1"/>
  <c r="F38" i="3"/>
  <c r="BC58" i="1" s="1"/>
  <c r="F36" i="10"/>
  <c r="BA65" i="1" s="1"/>
  <c r="F39" i="2"/>
  <c r="BD56" i="1" s="1"/>
  <c r="BD55" i="1" s="1"/>
  <c r="F39" i="3"/>
  <c r="BD58" i="1"/>
  <c r="F37" i="2"/>
  <c r="BB56" i="1" s="1"/>
  <c r="BB55" i="1" s="1"/>
  <c r="AX55" i="1" s="1"/>
  <c r="F36" i="4"/>
  <c r="BA59" i="1"/>
  <c r="F37" i="6"/>
  <c r="BB61" i="1" s="1"/>
  <c r="J36" i="6"/>
  <c r="AW61" i="1" s="1"/>
  <c r="F37" i="7"/>
  <c r="BB62" i="1" s="1"/>
  <c r="F36" i="7"/>
  <c r="BA62" i="1" s="1"/>
  <c r="J36" i="3"/>
  <c r="AW58" i="1"/>
  <c r="F36" i="8"/>
  <c r="BA63" i="1"/>
  <c r="J36" i="4"/>
  <c r="AW59" i="1" s="1"/>
  <c r="F38" i="9"/>
  <c r="BC64" i="1" s="1"/>
  <c r="F37" i="11"/>
  <c r="BD66" i="1" s="1"/>
  <c r="F39" i="8"/>
  <c r="BD63" i="1" s="1"/>
  <c r="F38" i="5"/>
  <c r="BC60" i="1"/>
  <c r="F39" i="7"/>
  <c r="BD62" i="1"/>
  <c r="J36" i="5"/>
  <c r="AW60" i="1" s="1"/>
  <c r="F38" i="2"/>
  <c r="BC56" i="1" s="1"/>
  <c r="BC55" i="1" s="1"/>
  <c r="AY55" i="1" s="1"/>
  <c r="J36" i="9"/>
  <c r="AW64" i="1" s="1"/>
  <c r="F37" i="3"/>
  <c r="BB58" i="1"/>
  <c r="F36" i="5"/>
  <c r="BA60" i="1" s="1"/>
  <c r="F39" i="4"/>
  <c r="BD59" i="1" s="1"/>
  <c r="F36" i="2"/>
  <c r="BA56" i="1" s="1"/>
  <c r="BA55" i="1" s="1"/>
  <c r="F37" i="5"/>
  <c r="BB60" i="1"/>
  <c r="F38" i="6"/>
  <c r="BC61" i="1"/>
  <c r="AS54" i="1"/>
  <c r="F39" i="6"/>
  <c r="BD61" i="1" s="1"/>
  <c r="F38" i="4"/>
  <c r="BC59" i="1" s="1"/>
  <c r="F37" i="10"/>
  <c r="BB65" i="1" s="1"/>
  <c r="J36" i="7"/>
  <c r="AW62" i="1" s="1"/>
  <c r="F36" i="3"/>
  <c r="BA58" i="1" s="1"/>
  <c r="F36" i="11"/>
  <c r="BC66" i="1"/>
  <c r="J34" i="11"/>
  <c r="AW66" i="1" s="1"/>
  <c r="F37" i="8"/>
  <c r="BB63" i="1" s="1"/>
  <c r="J36" i="10"/>
  <c r="AW65" i="1" s="1"/>
  <c r="F34" i="11"/>
  <c r="BA66" i="1"/>
  <c r="F39" i="5"/>
  <c r="BD60" i="1" s="1"/>
  <c r="J36" i="2"/>
  <c r="AW56" i="1"/>
  <c r="F37" i="4"/>
  <c r="BB59" i="1" s="1"/>
  <c r="F36" i="9"/>
  <c r="BA64" i="1" s="1"/>
  <c r="F35" i="11"/>
  <c r="BB66" i="1" s="1"/>
  <c r="F36" i="6"/>
  <c r="BA61" i="1" s="1"/>
  <c r="F39" i="9"/>
  <c r="BD64" i="1" s="1"/>
  <c r="R93" i="9" l="1"/>
  <c r="J144" i="8"/>
  <c r="J69" i="8" s="1"/>
  <c r="J508" i="5"/>
  <c r="J77" i="5" s="1"/>
  <c r="J224" i="3"/>
  <c r="J72" i="3" s="1"/>
  <c r="BK94" i="10"/>
  <c r="J94" i="10" s="1"/>
  <c r="J64" i="10" s="1"/>
  <c r="BK92" i="8"/>
  <c r="J92" i="8"/>
  <c r="J63" i="8"/>
  <c r="T93" i="9"/>
  <c r="T101" i="7"/>
  <c r="P103" i="4"/>
  <c r="P102" i="4" s="1"/>
  <c r="AU59" i="1" s="1"/>
  <c r="BK103" i="4"/>
  <c r="J103" i="4"/>
  <c r="J64" i="4" s="1"/>
  <c r="R85" i="11"/>
  <c r="R84" i="11" s="1"/>
  <c r="T103" i="4"/>
  <c r="P110" i="8"/>
  <c r="P92" i="8"/>
  <c r="AU63" i="1"/>
  <c r="R101" i="5"/>
  <c r="BK292" i="7"/>
  <c r="J292" i="7" s="1"/>
  <c r="J71" i="7" s="1"/>
  <c r="T93" i="10"/>
  <c r="T292" i="7"/>
  <c r="R414" i="6"/>
  <c r="T103" i="6"/>
  <c r="P414" i="6"/>
  <c r="P102" i="6" s="1"/>
  <c r="AU61" i="1" s="1"/>
  <c r="R103" i="4"/>
  <c r="T110" i="8"/>
  <c r="T92" i="8"/>
  <c r="T101" i="5"/>
  <c r="R101" i="7"/>
  <c r="P103" i="6"/>
  <c r="T414" i="6"/>
  <c r="P291" i="5"/>
  <c r="P100" i="5" s="1"/>
  <c r="AU60" i="1" s="1"/>
  <c r="P95" i="2"/>
  <c r="P94" i="2"/>
  <c r="AU56" i="1"/>
  <c r="BK98" i="3"/>
  <c r="J98" i="3"/>
  <c r="J64" i="3" s="1"/>
  <c r="P292" i="7"/>
  <c r="P100" i="7" s="1"/>
  <c r="AU62" i="1" s="1"/>
  <c r="T291" i="5"/>
  <c r="R103" i="6"/>
  <c r="R102" i="6"/>
  <c r="R92" i="8"/>
  <c r="T94" i="2"/>
  <c r="R413" i="4"/>
  <c r="T413" i="4"/>
  <c r="R95" i="2"/>
  <c r="R94" i="2" s="1"/>
  <c r="R98" i="3"/>
  <c r="R97" i="3" s="1"/>
  <c r="R291" i="5"/>
  <c r="BK85" i="11"/>
  <c r="BK84" i="11" s="1"/>
  <c r="J84" i="11" s="1"/>
  <c r="J59" i="11" s="1"/>
  <c r="P101" i="5"/>
  <c r="P98" i="3"/>
  <c r="P97" i="3" s="1"/>
  <c r="AU58" i="1" s="1"/>
  <c r="BK101" i="7"/>
  <c r="R292" i="7"/>
  <c r="T98" i="3"/>
  <c r="T97" i="3"/>
  <c r="BK95" i="2"/>
  <c r="J95" i="2"/>
  <c r="J64" i="2"/>
  <c r="J86" i="11"/>
  <c r="J61" i="11"/>
  <c r="BK93" i="9"/>
  <c r="J93" i="9"/>
  <c r="J63" i="9" s="1"/>
  <c r="J94" i="9"/>
  <c r="J64" i="9"/>
  <c r="BK102" i="6"/>
  <c r="J102" i="6"/>
  <c r="J32" i="6" s="1"/>
  <c r="AG61" i="1" s="1"/>
  <c r="J103" i="6"/>
  <c r="J64" i="6"/>
  <c r="BK100" i="5"/>
  <c r="J100" i="5"/>
  <c r="J63" i="5"/>
  <c r="BK102" i="4"/>
  <c r="J102" i="4"/>
  <c r="J63" i="4" s="1"/>
  <c r="BK97" i="3"/>
  <c r="J97" i="3"/>
  <c r="J63" i="3"/>
  <c r="J32" i="8"/>
  <c r="AG63" i="1" s="1"/>
  <c r="J33" i="11"/>
  <c r="AV66" i="1" s="1"/>
  <c r="AT66" i="1" s="1"/>
  <c r="J35" i="8"/>
  <c r="AV63" i="1" s="1"/>
  <c r="AT63" i="1" s="1"/>
  <c r="BA57" i="1"/>
  <c r="AW57" i="1"/>
  <c r="F35" i="8"/>
  <c r="AZ63" i="1" s="1"/>
  <c r="F35" i="7"/>
  <c r="AZ62" i="1" s="1"/>
  <c r="F35" i="5"/>
  <c r="AZ60" i="1" s="1"/>
  <c r="AW55" i="1"/>
  <c r="BB57" i="1"/>
  <c r="AX57" i="1" s="1"/>
  <c r="J35" i="3"/>
  <c r="AV58" i="1" s="1"/>
  <c r="AT58" i="1" s="1"/>
  <c r="F35" i="2"/>
  <c r="AZ56" i="1" s="1"/>
  <c r="AZ55" i="1" s="1"/>
  <c r="F35" i="6"/>
  <c r="AZ61" i="1" s="1"/>
  <c r="F35" i="10"/>
  <c r="AZ65" i="1"/>
  <c r="J35" i="7"/>
  <c r="AV62" i="1" s="1"/>
  <c r="AT62" i="1" s="1"/>
  <c r="F35" i="3"/>
  <c r="AZ58" i="1" s="1"/>
  <c r="J35" i="10"/>
  <c r="AV65" i="1"/>
  <c r="AT65" i="1"/>
  <c r="BD57" i="1"/>
  <c r="J35" i="2"/>
  <c r="AV56" i="1"/>
  <c r="AT56" i="1" s="1"/>
  <c r="J35" i="5"/>
  <c r="AV60" i="1" s="1"/>
  <c r="AT60" i="1" s="1"/>
  <c r="F33" i="11"/>
  <c r="AZ66" i="1" s="1"/>
  <c r="AU55" i="1"/>
  <c r="F35" i="9"/>
  <c r="AZ64" i="1" s="1"/>
  <c r="J35" i="4"/>
  <c r="AV59" i="1" s="1"/>
  <c r="AT59" i="1" s="1"/>
  <c r="J35" i="6"/>
  <c r="AV61" i="1" s="1"/>
  <c r="AT61" i="1" s="1"/>
  <c r="BC57" i="1"/>
  <c r="AY57" i="1"/>
  <c r="J35" i="9"/>
  <c r="AV64" i="1"/>
  <c r="AT64" i="1"/>
  <c r="F35" i="4"/>
  <c r="AZ59" i="1" s="1"/>
  <c r="BK100" i="7" l="1"/>
  <c r="J100" i="7" s="1"/>
  <c r="J63" i="7" s="1"/>
  <c r="BK93" i="10"/>
  <c r="J93" i="10" s="1"/>
  <c r="J63" i="10" s="1"/>
  <c r="R100" i="7"/>
  <c r="T102" i="6"/>
  <c r="T102" i="4"/>
  <c r="R100" i="5"/>
  <c r="R102" i="4"/>
  <c r="T100" i="5"/>
  <c r="T100" i="7"/>
  <c r="J101" i="7"/>
  <c r="J64" i="7" s="1"/>
  <c r="BK94" i="2"/>
  <c r="J94" i="2" s="1"/>
  <c r="J63" i="2" s="1"/>
  <c r="J85" i="11"/>
  <c r="J60" i="11"/>
  <c r="AN63" i="1"/>
  <c r="J41" i="8"/>
  <c r="AN61" i="1"/>
  <c r="J63" i="6"/>
  <c r="J41" i="6"/>
  <c r="J30" i="11"/>
  <c r="AG66" i="1" s="1"/>
  <c r="BB54" i="1"/>
  <c r="AX54" i="1" s="1"/>
  <c r="J32" i="10"/>
  <c r="AG65" i="1"/>
  <c r="AN65" i="1"/>
  <c r="BD54" i="1"/>
  <c r="W33" i="1" s="1"/>
  <c r="J32" i="5"/>
  <c r="AG60" i="1"/>
  <c r="AN60" i="1"/>
  <c r="BA54" i="1"/>
  <c r="W30" i="1"/>
  <c r="J32" i="7"/>
  <c r="AG62" i="1" s="1"/>
  <c r="AZ57" i="1"/>
  <c r="AV57" i="1" s="1"/>
  <c r="AT57" i="1" s="1"/>
  <c r="J32" i="3"/>
  <c r="AG58" i="1" s="1"/>
  <c r="AV55" i="1"/>
  <c r="AT55" i="1"/>
  <c r="J32" i="9"/>
  <c r="AG64" i="1"/>
  <c r="AN64" i="1"/>
  <c r="J32" i="4"/>
  <c r="AG59" i="1" s="1"/>
  <c r="AN59" i="1" s="1"/>
  <c r="BC54" i="1"/>
  <c r="W32" i="1"/>
  <c r="AU57" i="1"/>
  <c r="J39" i="11" l="1"/>
  <c r="J41" i="7"/>
  <c r="J41" i="10"/>
  <c r="J41" i="9"/>
  <c r="J41" i="5"/>
  <c r="J41" i="4"/>
  <c r="J41" i="3"/>
  <c r="AN58" i="1"/>
  <c r="AN66" i="1"/>
  <c r="AN62" i="1"/>
  <c r="AG57" i="1"/>
  <c r="AU54" i="1"/>
  <c r="W31" i="1"/>
  <c r="AZ54" i="1"/>
  <c r="W29" i="1"/>
  <c r="J32" i="2"/>
  <c r="AG56" i="1"/>
  <c r="AG55" i="1"/>
  <c r="AN55" i="1"/>
  <c r="AW54" i="1"/>
  <c r="AK30" i="1" s="1"/>
  <c r="AY54" i="1"/>
  <c r="AN56" i="1" l="1"/>
  <c r="J41" i="2"/>
  <c r="AN57" i="1"/>
  <c r="AG54" i="1"/>
  <c r="AK26" i="1" s="1"/>
  <c r="AV54" i="1"/>
  <c r="AK29" i="1" s="1"/>
  <c r="AK35" i="1" l="1"/>
  <c r="AT54" i="1"/>
  <c r="AN54" i="1" l="1"/>
</calcChain>
</file>

<file path=xl/sharedStrings.xml><?xml version="1.0" encoding="utf-8"?>
<sst xmlns="http://schemas.openxmlformats.org/spreadsheetml/2006/main" count="30101" uniqueCount="2387">
  <si>
    <t>Export Komplet</t>
  </si>
  <si>
    <t>VZ</t>
  </si>
  <si>
    <t>2.0</t>
  </si>
  <si>
    <t>ZAMOK</t>
  </si>
  <si>
    <t>False</t>
  </si>
  <si>
    <t>{6e1882e6-c392-4622-8cc3-e7320b38b312}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</si>
  <si>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</si>
  <si>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</si>
  <si>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</si>
  <si>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</si>
  <si>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</si>
  <si>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</si>
  <si>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</si>
  <si>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</si>
  <si>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635220022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</si>
  <si>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</si>
  <si>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</si>
  <si>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lávek v km 0,217 a 267,240 v žst. Ostrava hl.n.</t>
  </si>
  <si>
    <t>KSO:</t>
  </si>
  <si>
    <t/>
  </si>
  <si>
    <t>CC-CZ:</t>
  </si>
  <si>
    <t>Místo:</t>
  </si>
  <si>
    <t>OŘ Ostrava</t>
  </si>
  <si>
    <t>Datum:</t>
  </si>
  <si>
    <t>20. 6. 2022</t>
  </si>
  <si>
    <t>Zadavatel:</t>
  </si>
  <si>
    <t>IČ:</t>
  </si>
  <si>
    <t>70994234</t>
  </si>
  <si>
    <t>Správa železnic s.o. OŘ Ostrava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</si>
  <si>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</si>
  <si>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</si>
  <si>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</si>
  <si>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</si>
  <si>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</si>
  <si>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</si>
  <si>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</si>
  <si>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</si>
  <si>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</si>
  <si>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</si>
  <si>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</si>
  <si>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</si>
  <si>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</si>
  <si>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</si>
  <si>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</si>
  <si>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</si>
  <si>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</si>
  <si>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</si>
  <si>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</si>
  <si>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</si>
  <si>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</si>
  <si>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</si>
  <si>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</si>
  <si>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</si>
  <si>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</si>
  <si>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</si>
  <si>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</si>
  <si>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</si>
  <si>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</si>
  <si>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</si>
  <si>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</si>
  <si>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</si>
  <si>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</si>
  <si>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</si>
  <si>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</si>
  <si>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</si>
  <si>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</si>
  <si>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</si>
  <si>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</si>
  <si>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</si>
  <si>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</si>
  <si>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</si>
  <si>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</si>
  <si>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</si>
  <si>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</si>
  <si>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</si>
  <si>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</si>
  <si>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</si>
  <si>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</si>
  <si>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lávka km 0,217</t>
  </si>
  <si>
    <t>STA</t>
  </si>
  <si>
    <t>1</t>
  </si>
  <si>
    <t>{1d602319-f322-4f09-b5af-89f7f6965207}</t>
  </si>
  <si>
    <t>2</t>
  </si>
  <si>
    <t>/</t>
  </si>
  <si>
    <t>SO 01 - 01</t>
  </si>
  <si>
    <t>lávka km 0,217 - tubus</t>
  </si>
  <si>
    <t>Soupis</t>
  </si>
  <si>
    <t>{a5be3983-431a-477a-8241-ce5770f3d244}</t>
  </si>
  <si>
    <t>SO 02</t>
  </si>
  <si>
    <t>lávka km 267,240</t>
  </si>
  <si>
    <t>{b9c2cd84-b4c5-4c5e-a154-815a7628cedc}</t>
  </si>
  <si>
    <t>SO 02 - 01</t>
  </si>
  <si>
    <t>lávka km 267,240 - tubus</t>
  </si>
  <si>
    <t>{ddc5d38e-1b4f-4d96-8ea1-b9de3ee7609e}</t>
  </si>
  <si>
    <t>SO 02 - 02.1</t>
  </si>
  <si>
    <t>lávka km 267,240 - schodiště Bohumín, I. nástupiště</t>
  </si>
  <si>
    <t>{d7c4719b-52aa-43cc-8592-5a35b6b99a43}</t>
  </si>
  <si>
    <t>SO 02 - 02.2</t>
  </si>
  <si>
    <t>lávka km 267,240 - schodiště Ostrava Svinov, I. nástupiště</t>
  </si>
  <si>
    <t>{6221f22a-ebff-4398-a3a4-26d8c6a74e0a}</t>
  </si>
  <si>
    <t>SO 02 - 03.1</t>
  </si>
  <si>
    <t>lávka km 267,240 - schodiště Bohumín, II. nástupiště</t>
  </si>
  <si>
    <t>{9afaad39-02b8-4998-be61-3c791c4b62fd}</t>
  </si>
  <si>
    <t>SO 02 - 03.2</t>
  </si>
  <si>
    <t>lávka km 267,240 - schodiště Ostrava Svinov, II. nástupiště</t>
  </si>
  <si>
    <t>{d02f5f7c-706c-416b-bb76-fadebdb7da89}</t>
  </si>
  <si>
    <t>SO 02 - 04.1</t>
  </si>
  <si>
    <t>lávka km 267,240 - tubus, vzduchotechnika</t>
  </si>
  <si>
    <t>{cd226471-b170-44bc-9464-088083efa3b6}</t>
  </si>
  <si>
    <t>SO 02 - 04.2</t>
  </si>
  <si>
    <t>lávka km 267,240 - tubus, stavební úpravy pro vzduchotechniku</t>
  </si>
  <si>
    <t>{d586ab18-27a5-434f-9880-49d568b9888d}</t>
  </si>
  <si>
    <t>SO 02 - 05</t>
  </si>
  <si>
    <t>lávka km 267,240 - napájení vzduchotechniky</t>
  </si>
  <si>
    <t>{dea98a9c-1f7c-4018-af69-fb21fb28275b}</t>
  </si>
  <si>
    <t>SO 03</t>
  </si>
  <si>
    <t>VRN</t>
  </si>
  <si>
    <t>{3bea8e71-f6d4-4656-8e78-342edaafb75e}</t>
  </si>
  <si>
    <t>KRYCÍ LIST SOUPISU PRACÍ</t>
  </si>
  <si>
    <t>Objekt:</t>
  </si>
  <si>
    <t>SO 01 - lávka km 0,217</t>
  </si>
  <si>
    <t>Soupis:</t>
  </si>
  <si>
    <t>SO 01 - 01 - lávka km 0,217 - tubus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</si>
  <si>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</si>
  <si>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</si>
  <si>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</si>
  <si>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</si>
  <si>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</si>
  <si>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</si>
  <si>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</si>
  <si>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</si>
  <si>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</si>
  <si>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</si>
  <si>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</si>
  <si>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</si>
  <si>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</si>
  <si>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</si>
  <si>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</si>
  <si>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</si>
  <si>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</si>
  <si>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</si>
  <si>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</si>
  <si>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</si>
  <si>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</si>
  <si>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</si>
  <si>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</si>
  <si>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</si>
  <si>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</si>
  <si>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</si>
  <si>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</si>
  <si>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</si>
  <si>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</si>
  <si>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</si>
  <si>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</si>
  <si>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119003227</t>
  </si>
  <si>
    <t>Mobilní plotová zábrana vyplněná dráty výšky přes 1,5 do 2,2 m pro zabezpečení výkopu zřízení</t>
  </si>
  <si>
    <t>m</t>
  </si>
  <si>
    <t>CS ÚRS 2022 01</t>
  </si>
  <si>
    <t>4</t>
  </si>
  <si>
    <t>-367571969</t>
  </si>
  <si>
    <t>PP</t>
  </si>
  <si>
    <t>Pomocné konstrukce při zabezpečení výkopu svislé ocelové mobilní oplocení, výšky přes 1,5 do 2,2 m panely vyplněné dráty zřízení</t>
  </si>
  <si>
    <t>Online PSC</t>
  </si>
  <si>
    <t>https://podminky.urs.cz/item/CS_URS_2022_01/119003227</t>
  </si>
  <si>
    <t>VV</t>
  </si>
  <si>
    <t>zřízení mobilního oplocení při výmalbě tubusu lávky</t>
  </si>
  <si>
    <t>30,0</t>
  </si>
  <si>
    <t>Součet</t>
  </si>
  <si>
    <t>119003228</t>
  </si>
  <si>
    <t>Mobilní plotová zábrana vyplněná dráty výšky přes 1,5 do 2,2 m pro zabezpečení výkopu odstranění</t>
  </si>
  <si>
    <t>-1855716796</t>
  </si>
  <si>
    <t>Pomocné konstrukce při zabezpečení výkopu svislé ocelové mobilní oplocení, výšky přes 1,5 do 2,2 m panely vyplněné dráty odstranění</t>
  </si>
  <si>
    <t>https://podminky.urs.cz/item/CS_URS_2022_01/119003228</t>
  </si>
  <si>
    <t>6</t>
  </si>
  <si>
    <t>Úpravy povrchů, podlahy a osazování výplní</t>
  </si>
  <si>
    <t>3</t>
  </si>
  <si>
    <t>611131121</t>
  </si>
  <si>
    <t>Penetrační disperzní nátěr vnitřních stropů nanášený ručně</t>
  </si>
  <si>
    <t>m2</t>
  </si>
  <si>
    <t>390821629</t>
  </si>
  <si>
    <t>Podkladní a spojovací vrstva vnitřních omítaných ploch penetrace disperzní nanášená ručně stropů</t>
  </si>
  <si>
    <t>https://podminky.urs.cz/item/CS_URS_2022_01/611131121</t>
  </si>
  <si>
    <t>penetrace povrchu stropu</t>
  </si>
  <si>
    <t>6,50*2,70</t>
  </si>
  <si>
    <t>612131121</t>
  </si>
  <si>
    <t>Penetrační disperzní nátěr vnitřních stěn nanášený ručně</t>
  </si>
  <si>
    <t>1973338641</t>
  </si>
  <si>
    <t>Podkladní a spojovací vrstva vnitřních omítaných ploch penetrace disperzní nanášená ručně stěn</t>
  </si>
  <si>
    <t>https://podminky.urs.cz/item/CS_URS_2022_01/612131121</t>
  </si>
  <si>
    <t>penetrační nátěr stěn</t>
  </si>
  <si>
    <t>136,88+4,40+11,0</t>
  </si>
  <si>
    <t>5</t>
  </si>
  <si>
    <t>619991001</t>
  </si>
  <si>
    <t>Zakrytí podlah fólií přilepenou lepící páskou</t>
  </si>
  <si>
    <t>1705585792</t>
  </si>
  <si>
    <t>Zakrytí vnitřních ploch před znečištěním včetně pozdějšího odkrytí podlah fólií přilepenou lepící páskou</t>
  </si>
  <si>
    <t>https://podminky.urs.cz/item/CS_URS_2022_01/619991001</t>
  </si>
  <si>
    <t>zakrytí podlah při provádění stavebních prací vpravo, vlevo( oškrábání malby + výmalba )</t>
  </si>
  <si>
    <t>"podél stěn"30,0*1,0</t>
  </si>
  <si>
    <t>"dilatační spára+strop"6*4,0</t>
  </si>
  <si>
    <t>619991021</t>
  </si>
  <si>
    <t>Oblepení rámů a keramických soklů lepící páskou</t>
  </si>
  <si>
    <t>718006637</t>
  </si>
  <si>
    <t>Zakrytí vnitřních ploch před znečištěním včetně pozdějšího odkrytí rámů oken a dveří, keramických soklů oblepením malířskou páskou</t>
  </si>
  <si>
    <t>https://podminky.urs.cz/item/CS_URS_2022_01/619991021</t>
  </si>
  <si>
    <t>oblepení okenních výplní a rozvaděčů při provádění výmalby tubusu lávky</t>
  </si>
  <si>
    <t>485,0</t>
  </si>
  <si>
    <t>7</t>
  </si>
  <si>
    <t>622511022</t>
  </si>
  <si>
    <t>Tenkovrstvá akrylátová zatíraná omítka zrnitost 2,0 mm vnějších stěn</t>
  </si>
  <si>
    <t>1471813970</t>
  </si>
  <si>
    <t>Omítka tenkovrstvá akrylátová vnějších ploch probarvená bez penetrace zatíraná (škrábaná), zrnitost 2,0 mm stěn</t>
  </si>
  <si>
    <t>https://podminky.urs.cz/item/CS_URS_2022_01/622511022</t>
  </si>
  <si>
    <t>zřízení omítky mezi přechodem z VB a lávkou</t>
  </si>
  <si>
    <t>8</t>
  </si>
  <si>
    <t>624631211</t>
  </si>
  <si>
    <t>Tmelení akrylátovým tmelem spár prefabrikovaných dílců š do 15 mm včetně penetrace</t>
  </si>
  <si>
    <t>-1845889249</t>
  </si>
  <si>
    <t>Úprava vnějších spár obvodového pláště z prefabrikovaných dílců tmelení spáry včetně penetračního nátěru tmelem akrylátovým, šířky spáry do 15 mm</t>
  </si>
  <si>
    <t>https://podminky.urs.cz/item/CS_URS_2022_01/624631211</t>
  </si>
  <si>
    <t>před provedením výmalby</t>
  </si>
  <si>
    <t>40,0</t>
  </si>
  <si>
    <t>9</t>
  </si>
  <si>
    <t>629992112</t>
  </si>
  <si>
    <t>Zatmelení spar mezi mostními prefabrikáty š do 20 mm PUR tmelem včetně výplně PUR pěnou</t>
  </si>
  <si>
    <t>-1518348438</t>
  </si>
  <si>
    <t>Zatmelení styčných spar mezi mostními prefabrikáty a konstrukcemi trvale pružným polyuretanovým tmelem včetně vyčištění spar, provedení penetračního nátěru a vyplnění spar pěnou pro spáry šířky přes 10 do 20 mm</t>
  </si>
  <si>
    <t>https://podminky.urs.cz/item/CS_URS_2022_01/629992112</t>
  </si>
  <si>
    <t>vyčištění a zatmelení dilatační spáry mezi přechodem z VB a lávkou ( stěna + podlaha + podhled )</t>
  </si>
  <si>
    <t>20,0</t>
  </si>
  <si>
    <t>Ostatní konstrukce a práce, bourání</t>
  </si>
  <si>
    <t>10</t>
  </si>
  <si>
    <t>919726121</t>
  </si>
  <si>
    <t>Geotextilie pro ochranu, separaci a filtraci netkaná měrná hm do 200 g/m2</t>
  </si>
  <si>
    <t>-19008720</t>
  </si>
  <si>
    <t>Geotextilie netkaná pro ochranu, separaci nebo filtraci měrná hmotnost do 200 g/m2</t>
  </si>
  <si>
    <t>https://podminky.urs.cz/item/CS_URS_2022_01/919726121</t>
  </si>
  <si>
    <t>geotextílie připevněná k mobilnímu oplocení</t>
  </si>
  <si>
    <t>30,0*2,50</t>
  </si>
  <si>
    <t>11</t>
  </si>
  <si>
    <t>944611111</t>
  </si>
  <si>
    <t>Montáž ochranné plachty z textilie z umělých vláken</t>
  </si>
  <si>
    <t>-1005683982</t>
  </si>
  <si>
    <t>Montáž ochranné plachty zavěšené na konstrukci lešení z textilie z umělých vláken</t>
  </si>
  <si>
    <t>https://podminky.urs.cz/item/CS_URS_2022_01/944611111</t>
  </si>
  <si>
    <t>montáž geotextílie na mobilní oplocení</t>
  </si>
  <si>
    <t>75.0</t>
  </si>
  <si>
    <t>12</t>
  </si>
  <si>
    <t>944611811</t>
  </si>
  <si>
    <t>Demontáž ochranné plachty z textilie z umělých vláken</t>
  </si>
  <si>
    <t>219351071</t>
  </si>
  <si>
    <t>Demontáž ochranné plachty zavěšené na konstrukci lešení z textilie z umělých vláken</t>
  </si>
  <si>
    <t>https://podminky.urs.cz/item/CS_URS_2022_01/944611811</t>
  </si>
  <si>
    <t>13</t>
  </si>
  <si>
    <t>985112121</t>
  </si>
  <si>
    <t>Odsekání degradovaného betonu líce kleneb a podhledů tl do 10 mm</t>
  </si>
  <si>
    <t>898612986</t>
  </si>
  <si>
    <t>Odsekání degradovaného betonu líce kleneb a podhledů, tloušťky do 10 mm</t>
  </si>
  <si>
    <t>https://podminky.urs.cz/item/CS_URS_2022_01/985112121</t>
  </si>
  <si>
    <t xml:space="preserve">odsekání nesoudržných vrstev v podhledu mezi výpravní budovou a tubusem lávky </t>
  </si>
  <si>
    <t>(6,50*2,70)*0,20</t>
  </si>
  <si>
    <t>14</t>
  </si>
  <si>
    <t>985132311</t>
  </si>
  <si>
    <t>Ruční dočištění ploch líce kleneb a podhledů ocelových kartáči</t>
  </si>
  <si>
    <t>1199755982</t>
  </si>
  <si>
    <t>Očištění ploch líce kleneb a podhledů ruční dočištění ocelovými kartáči</t>
  </si>
  <si>
    <t>https://podminky.urs.cz/item/CS_URS_2022_01/985132311</t>
  </si>
  <si>
    <t>985311211</t>
  </si>
  <si>
    <t>Reprofilace líce kleneb a podhledů cementovou sanační maltou tl do 10 mm</t>
  </si>
  <si>
    <t>-662745300</t>
  </si>
  <si>
    <t>Reprofilace betonu sanačními maltami na cementové bázi ručně líce kleneb a podhledů, tloušťky do 10 mm</t>
  </si>
  <si>
    <t>https://podminky.urs.cz/item/CS_URS_2022_01/985311211</t>
  </si>
  <si>
    <t>sanace podhledu</t>
  </si>
  <si>
    <t>3,510</t>
  </si>
  <si>
    <t>997</t>
  </si>
  <si>
    <t>Přesun sutě</t>
  </si>
  <si>
    <t>16</t>
  </si>
  <si>
    <t>997013501</t>
  </si>
  <si>
    <t>Odvoz suti a vybouraných hmot na skládku nebo meziskládku do 1 km se složením</t>
  </si>
  <si>
    <t>t</t>
  </si>
  <si>
    <t>-841577309</t>
  </si>
  <si>
    <t>Odvoz suti a vybouraných hmot na skládku nebo meziskládku se složením, na vzdálenost do 1 km</t>
  </si>
  <si>
    <t>https://podminky.urs.cz/item/CS_URS_2022_01/997013501</t>
  </si>
  <si>
    <t>17</t>
  </si>
  <si>
    <t>997013511</t>
  </si>
  <si>
    <t>Odvoz suti a vybouraných hmot z meziskládky na skládku do 1 km s naložením a se složením</t>
  </si>
  <si>
    <t>521785153</t>
  </si>
  <si>
    <t>Odvoz suti a vybouraných hmot z meziskládky na skládku s naložením a se složením, na vzdálenost do 1 km</t>
  </si>
  <si>
    <t>https://podminky.urs.cz/item/CS_URS_2022_01/997013511</t>
  </si>
  <si>
    <t>0,077*15 'Přepočtené koeficientem množství</t>
  </si>
  <si>
    <t>998</t>
  </si>
  <si>
    <t>Přesun hmot</t>
  </si>
  <si>
    <t>18</t>
  </si>
  <si>
    <t>998018001</t>
  </si>
  <si>
    <t>Přesun hmot ruční pro budovy v do 6 m</t>
  </si>
  <si>
    <t>-1625015316</t>
  </si>
  <si>
    <t>Přesun hmot pro budovy občanské výstavby, bydlení, výrobu a služby ruční - bez užití mechanizace vodorovná dopravní vzdálenost do 100 m pro budovy s jakoukoliv nosnou konstrukcí výšky do 6 m</t>
  </si>
  <si>
    <t>https://podminky.urs.cz/item/CS_URS_2022_01/998018001</t>
  </si>
  <si>
    <t>19</t>
  </si>
  <si>
    <t>998018011</t>
  </si>
  <si>
    <t>Příplatek k ručnímu přesunu hmot pro budovy za zvětšený přesun ZKD 100 m</t>
  </si>
  <si>
    <t>-1691792600</t>
  </si>
  <si>
    <t>Přesun hmot pro budovy občanské výstavby, bydlení, výrobu a služby ruční - bez užití mechanizace Příplatek k cenám za ruční zvětšený přesun přes vymezenou největší dopravní vzdálenost za každých dalších i započatých 100 m</t>
  </si>
  <si>
    <t>https://podminky.urs.cz/item/CS_URS_2022_01/998018011</t>
  </si>
  <si>
    <t>0,269*2</t>
  </si>
  <si>
    <t>PSV</t>
  </si>
  <si>
    <t>Práce a dodávky PSV</t>
  </si>
  <si>
    <t>783</t>
  </si>
  <si>
    <t>Dokončovací práce - nátěry</t>
  </si>
  <si>
    <t>20</t>
  </si>
  <si>
    <t>783827401</t>
  </si>
  <si>
    <t>Krycí dvojnásobný akrylátový nátěr hladkých betonových povrchů</t>
  </si>
  <si>
    <t>1911033865</t>
  </si>
  <si>
    <t>Krycí (ochranný ) nátěr omítek dvojnásobný hladkých betonových povrchů nebo povrchů z desek na bázi dřeva (dřevovláknitých apod.) akrylátový</t>
  </si>
  <si>
    <t>https://podminky.urs.cz/item/CS_URS_2022_01/783827401</t>
  </si>
  <si>
    <t>výmalba stěn tubusu</t>
  </si>
  <si>
    <t>784</t>
  </si>
  <si>
    <t>Dokončovací práce - malby a tapety</t>
  </si>
  <si>
    <t>784171127</t>
  </si>
  <si>
    <t>Zakrytí vnitřních ploch konstrukcí nebo prvků na schodišti podlaží v do 3,80 m</t>
  </si>
  <si>
    <t>445824284</t>
  </si>
  <si>
    <t>Zakrytí nemalovaných ploch (materiál ve specifikaci) včetně pozdějšího odkrytí konstrukcí nebo samostatných prvků např. schodišť, nábytku, radiátorů, zábradlí na schodišti o výšce podlaží do 3,80</t>
  </si>
  <si>
    <t>https://podminky.urs.cz/item/CS_URS_2022_01/784171127</t>
  </si>
  <si>
    <t>22</t>
  </si>
  <si>
    <t>M</t>
  </si>
  <si>
    <t>58124842</t>
  </si>
  <si>
    <t>fólie pro malířské potřeby zakrývací tl 7µ 4x5m</t>
  </si>
  <si>
    <t>32</t>
  </si>
  <si>
    <t>409635444</t>
  </si>
  <si>
    <t>80*1,05 'Přepočtené koeficientem množství</t>
  </si>
  <si>
    <t>23</t>
  </si>
  <si>
    <t>784191003</t>
  </si>
  <si>
    <t>Čištění vnitřních ploch oken dvojitých nebo zdvojených po provedení malířských prací</t>
  </si>
  <si>
    <t>-1028588691</t>
  </si>
  <si>
    <t>Čištění vnitřních ploch hrubý úklid po provedení malířských prací omytím oken dvojitých nebo zdvojených</t>
  </si>
  <si>
    <t>https://podminky.urs.cz/item/CS_URS_2022_01/784191003</t>
  </si>
  <si>
    <t>očištění okenních výplní po provedení výmalby</t>
  </si>
  <si>
    <t>75,60</t>
  </si>
  <si>
    <t>24</t>
  </si>
  <si>
    <t>784191007</t>
  </si>
  <si>
    <t>Čištění vnitřních ploch podlah po provedení malířských prací</t>
  </si>
  <si>
    <t>1717616539</t>
  </si>
  <si>
    <t>Čištění vnitřních ploch hrubý úklid po provedení malířských prací omytím podlah</t>
  </si>
  <si>
    <t>https://podminky.urs.cz/item/CS_URS_2022_01/784191007</t>
  </si>
  <si>
    <t>SO 02 - lávka km 267,240</t>
  </si>
  <si>
    <t>SO 02 - 01 - lávka km 267,240 - tubus</t>
  </si>
  <si>
    <t xml:space="preserve">    5 - Komunikace pozemní</t>
  </si>
  <si>
    <t xml:space="preserve">    767 - Konstrukce zámečnické</t>
  </si>
  <si>
    <t>HZS - Hodinové zúčtovací sazby</t>
  </si>
  <si>
    <t>-1179624145</t>
  </si>
  <si>
    <t>zřízení mobilního oplocení pro provádění stavebních prací v tubusu podchodu</t>
  </si>
  <si>
    <t>90,0</t>
  </si>
  <si>
    <t>527764744</t>
  </si>
  <si>
    <t>Komunikace pozemní</t>
  </si>
  <si>
    <t>572531121</t>
  </si>
  <si>
    <t>Ošetření trhlin asfaltovou sanační hmotou š do 20 mm</t>
  </si>
  <si>
    <t>597344753</t>
  </si>
  <si>
    <t>Vyspravení trhlin dosavadního krytu asfaltovou sanační hmotou ošetření trhlin šířky do 20 mm</t>
  </si>
  <si>
    <t>https://podminky.urs.cz/item/CS_URS_2022_01/572531121</t>
  </si>
  <si>
    <t>ošetření trhlin v pochozí ploše tubusu lávky</t>
  </si>
  <si>
    <t>612142001</t>
  </si>
  <si>
    <t>Potažení vnitřních stěn sklovláknitým pletivem vtlačeným do tenkovrstvé hmoty</t>
  </si>
  <si>
    <t>-781924388</t>
  </si>
  <si>
    <t>Potažení vnitřních ploch pletivem v ploše nebo pruzích, na plném podkladu sklovláknitým vtlačením do tmelu stěn</t>
  </si>
  <si>
    <t>https://podminky.urs.cz/item/CS_URS_2022_01/612142001</t>
  </si>
  <si>
    <t>obvodové stěny tubusu OK 1 - OK 4 - odečet okenních výplní ( V,M), rozvaděčů ( R )a reklam ( RE )</t>
  </si>
  <si>
    <t>OK 1 vpravo</t>
  </si>
  <si>
    <t>"1 pole ( 2x V + 2 x M )"4,79*2,65-(2*1,06*1,80+2*0,75*1,80)</t>
  </si>
  <si>
    <t>"3 pole ( 3 x V )"4,80*2,65-(3*1,08*1,80)</t>
  </si>
  <si>
    <t>"4 pole ( 3 x V )"4,80*2,65-(3*1,08*1,80)</t>
  </si>
  <si>
    <t>"6 pole ( 1 x V )"1,55*2,65-(1,08*1,80)</t>
  </si>
  <si>
    <t>Mezisoučet</t>
  </si>
  <si>
    <t>OK 2 a OK 3 vpravo</t>
  </si>
  <si>
    <t>"7 pole ( 1*M + 3 x RE )"5,33*2,65-(0,75*1,80+3*0,60*0,80)</t>
  </si>
  <si>
    <t>"8 pole ( 3 x V )"4,80*2,65-(3*1,08*1,80)</t>
  </si>
  <si>
    <t>"10 pole ( 3 x V )"4,80*2,65-(3*1,08*1,80)</t>
  </si>
  <si>
    <t>"11 pole ( 3 x V )"4,80*2,65-(3*1,08*1,80)</t>
  </si>
  <si>
    <t>"13 pole ( 3 x V )"4,80*2,65-(3*1,08*1,80)</t>
  </si>
  <si>
    <t>"14 pole ( 3 x V )"4,80*2,65-(3*1,08*1,80)</t>
  </si>
  <si>
    <t>"16 pole ( 1 x V + 1 x R )"1,68*2,65-(0,50*0,66)</t>
  </si>
  <si>
    <t>OK 4 vlevo</t>
  </si>
  <si>
    <t>"17 pole ( 2 x V + 1 x M + 1 x R )"4,00*2,65-(2*1,08*1,80+0,75*1,80+0,50*0,50)</t>
  </si>
  <si>
    <t>"19 pole ( 2 x V + 1 x M  )"4,00*2,65-(2*1,08*1,80+0,75*1,80)</t>
  </si>
  <si>
    <t>"1 pole ( 2 x V + 1 x M )"4,00*2,65-(2*1,08*1,80+0,75*1,80)</t>
  </si>
  <si>
    <t>"2 pole ( 2 x V + 1 x M )"4,80*2,65-(2*1,08*1,80+0,75*1,80)</t>
  </si>
  <si>
    <t>OK 2 a OK 3 vlevo</t>
  </si>
  <si>
    <t>"4 pole ( 1 x V )"1,70*2,65-(1,08*1,80)</t>
  </si>
  <si>
    <t>"5 pole ( 3 x V )"4,80*2,65-(3*1,08*1,80)</t>
  </si>
  <si>
    <t>"9 pole ( 3 x V )"4,80*2,65-(3*1,08*1,80)</t>
  </si>
  <si>
    <t>"12 pole ( 3 x V )"4,80*2,65-(3*1,08*1,80)</t>
  </si>
  <si>
    <t>"16 pole ( 3 x V )"4,15*2,65-(3*1,08*1,80)</t>
  </si>
  <si>
    <t>OK 1 vlevo</t>
  </si>
  <si>
    <t>"17 pole ( 3 x V )"4,80*2,65-(3*1,08*1,80)</t>
  </si>
  <si>
    <t>"19 pole ( 3 x V )"4,80*2,65-(3*1,08*1,80)</t>
  </si>
  <si>
    <t>"20 pole ( 3 x V )"4,80*2,65-(3*1,08*1,80)</t>
  </si>
  <si>
    <t>612142001 - R</t>
  </si>
  <si>
    <t>Přestěrkování vnitřních stěn tenkovrstvou hmotou</t>
  </si>
  <si>
    <t>560185424</t>
  </si>
  <si>
    <t>https://podminky.urs.cz/item/CS_URS_2022_01/612142001 - R</t>
  </si>
  <si>
    <t>přeastěrkování vnitřních stěn tenkovrstvou hmotou</t>
  </si>
  <si>
    <t>158,164</t>
  </si>
  <si>
    <t>843184407</t>
  </si>
  <si>
    <t>"OK 1"25,0*2</t>
  </si>
  <si>
    <t>"OK 2a OK 3"45,0*1,0+42,0*1,0</t>
  </si>
  <si>
    <t>"OK 4"13,0*2+7,0*1,00</t>
  </si>
  <si>
    <t>-286998897</t>
  </si>
  <si>
    <t>"okenní výplně"3,60*68</t>
  </si>
  <si>
    <t>"rozvaděče"5,200</t>
  </si>
  <si>
    <t>622143004</t>
  </si>
  <si>
    <t>Montáž omítkových samolepících začišťovacích profilů pro spojení s okenním rámem</t>
  </si>
  <si>
    <t>-519604359</t>
  </si>
  <si>
    <t>Montáž omítkových profilů plastových, pozinkovaných nebo dřevěných upevněných vtlačením do podkladní vrstvy nebo přibitím začišťovacích samolepících pro vytvoření dilatujícího spoje s okenním rámem</t>
  </si>
  <si>
    <t>https://podminky.urs.cz/item/CS_URS_2022_01/622143004</t>
  </si>
  <si>
    <t>622151001</t>
  </si>
  <si>
    <t>Penetrační akrylátový nátěr vnějších pastovitých tenkovrstvých omítek stěn</t>
  </si>
  <si>
    <t>1805091949</t>
  </si>
  <si>
    <t>Penetrační nátěr vnějších pastovitých tenkovrstvých omítek akrylátový univerzální stěn</t>
  </si>
  <si>
    <t>https://podminky.urs.cz/item/CS_URS_2022_01/622151001</t>
  </si>
  <si>
    <t>317955260</t>
  </si>
  <si>
    <t>upevnění geotextílie na mobilní oplocení</t>
  </si>
  <si>
    <t>90,0*2,50</t>
  </si>
  <si>
    <t>919735111</t>
  </si>
  <si>
    <t>Řezání stávajícího živičného krytu hl do 50 mm</t>
  </si>
  <si>
    <t>984339148</t>
  </si>
  <si>
    <t>Řezání stávajícího živičného krytu nebo podkladu hloubky do 50 mm</t>
  </si>
  <si>
    <t>https://podminky.urs.cz/item/CS_URS_2022_01/919735111</t>
  </si>
  <si>
    <t>řezání trhlin v živičném krytu pochozí plochy</t>
  </si>
  <si>
    <t>-234593980</t>
  </si>
  <si>
    <t>997013509</t>
  </si>
  <si>
    <t>Příplatek k odvozu suti a vybouraných hmot na skládku ZKD 1 km přes 1 km</t>
  </si>
  <si>
    <t>-1671142141</t>
  </si>
  <si>
    <t>Odvoz suti a vybouraných hmot na skládku nebo meziskládku se složením, na vzdálenost Příplatek k ceně za každý další i započatý 1 km přes 1 km</t>
  </si>
  <si>
    <t>https://podminky.urs.cz/item/CS_URS_2022_01/997013509</t>
  </si>
  <si>
    <t>příplatek 20 km</t>
  </si>
  <si>
    <t>0,049*20</t>
  </si>
  <si>
    <t>997013631</t>
  </si>
  <si>
    <t>Poplatek za uložení na skládce (skládkovné) stavebního odpadu směsného kód odpadu 17 09 04</t>
  </si>
  <si>
    <t>-1646082493</t>
  </si>
  <si>
    <t>Poplatek za uložení stavebního odpadu na skládce (skládkovné) směsného stavebního a demoličního zatříděného do Katalogu odpadů pod kódem 17 09 04</t>
  </si>
  <si>
    <t>https://podminky.urs.cz/item/CS_URS_2022_01/997013631</t>
  </si>
  <si>
    <t>-229313887</t>
  </si>
  <si>
    <t>-1659550104</t>
  </si>
  <si>
    <t>1,536*5</t>
  </si>
  <si>
    <t>767</t>
  </si>
  <si>
    <t>Konstrukce zámečnické</t>
  </si>
  <si>
    <t>767615917</t>
  </si>
  <si>
    <t>Oprava oken - výměna plechové okapnice</t>
  </si>
  <si>
    <t>kus</t>
  </si>
  <si>
    <t>-1112725259</t>
  </si>
  <si>
    <t>Oprava a údržba oken výměna plechové okapnice</t>
  </si>
  <si>
    <t>https://podminky.urs.cz/item/CS_URS_2022_01/767615917</t>
  </si>
  <si>
    <t>P</t>
  </si>
  <si>
    <t>Poznámka k položce:_x000D_
RAL 7016 - antracitově šedá</t>
  </si>
  <si>
    <t>spodní hrana ostění oken -výměna plechových stávajících okapnic okapnicemi novými</t>
  </si>
  <si>
    <t>"malé okno"7*2</t>
  </si>
  <si>
    <t>"velké okno"31*2</t>
  </si>
  <si>
    <t>55344001</t>
  </si>
  <si>
    <t>okapnice široká z poplastovaného plechu (PVC-P) rš 150mm</t>
  </si>
  <si>
    <t>-26812153</t>
  </si>
  <si>
    <t>nová okapnice z poplastovan0ho plechu</t>
  </si>
  <si>
    <t>7*0,80+31*1,08</t>
  </si>
  <si>
    <t>767896110 - R</t>
  </si>
  <si>
    <t>Montáž plastových lišt šroubováním</t>
  </si>
  <si>
    <t>1461180951</t>
  </si>
  <si>
    <t>767896810 - R</t>
  </si>
  <si>
    <t xml:space="preserve">Demontáž plastových lišt </t>
  </si>
  <si>
    <t>-1088460972</t>
  </si>
  <si>
    <t>demontáž plastových okenních lišt kolem okenních výplní tubusu lávky</t>
  </si>
  <si>
    <t>151,0*2</t>
  </si>
  <si>
    <t>31140002</t>
  </si>
  <si>
    <t>vrut ocelový se šestihrannou hlavou ZB 6x60mm</t>
  </si>
  <si>
    <t>100 kus</t>
  </si>
  <si>
    <t>2004040164</t>
  </si>
  <si>
    <t>materiál pro uchycení plastových lišt kolem okenního rámu</t>
  </si>
  <si>
    <t>38,0*14/100</t>
  </si>
  <si>
    <t>-743686517</t>
  </si>
  <si>
    <t>dvojnáísobná výmalba stěn tubusu</t>
  </si>
  <si>
    <t>784121001</t>
  </si>
  <si>
    <t>Oškrabání malby v mísnostech v do 3,80 m</t>
  </si>
  <si>
    <t>1621800656</t>
  </si>
  <si>
    <t>Oškrabání malby v místnostech výšky do 3,80 m</t>
  </si>
  <si>
    <t>https://podminky.urs.cz/item/CS_URS_2022_01/784121001</t>
  </si>
  <si>
    <t>oškrábání malby</t>
  </si>
  <si>
    <t>1703796018</t>
  </si>
  <si>
    <t>"velké okna"1,06*1,80*60</t>
  </si>
  <si>
    <t>"malé okna"0,75*1,80*8</t>
  </si>
  <si>
    <t>25</t>
  </si>
  <si>
    <t>275309501</t>
  </si>
  <si>
    <t>čištění podlahy po provedení stavebních prací</t>
  </si>
  <si>
    <t>90,0*2*1,0</t>
  </si>
  <si>
    <t>HZS</t>
  </si>
  <si>
    <t>Hodinové zúčtovací sazby</t>
  </si>
  <si>
    <t>26</t>
  </si>
  <si>
    <t>HZS1451</t>
  </si>
  <si>
    <t>Hodinová zúčtovací sazba dělník údržby mostů</t>
  </si>
  <si>
    <t>hod</t>
  </si>
  <si>
    <t>512</t>
  </si>
  <si>
    <t>1695629113</t>
  </si>
  <si>
    <t>Hodinové zúčtovací sazby profesí HSV provádění konstrukcí inženýrských a dopravních staveb dělník údržby mostů</t>
  </si>
  <si>
    <t>https://podminky.urs.cz/item/CS_URS_2022_01/HZS1451</t>
  </si>
  <si>
    <t>mechanické vyčištění trhlin v pochozí ploše před zalítím</t>
  </si>
  <si>
    <t>3*10</t>
  </si>
  <si>
    <t xml:space="preserve">očištění demontovaných plastových lišt </t>
  </si>
  <si>
    <t>2*10</t>
  </si>
  <si>
    <t>SO 02 - 02.1 - lávka km 267,240 - schodiště Bohumín, I. nástupiště</t>
  </si>
  <si>
    <t xml:space="preserve">    3 - Svislé a kompletní konstrukce</t>
  </si>
  <si>
    <t xml:space="preserve">    4 - Vodorovné konstrukce</t>
  </si>
  <si>
    <t xml:space="preserve">    764 - Konstrukce klempířské</t>
  </si>
  <si>
    <t xml:space="preserve">    766 - Konstrukce truhlářské</t>
  </si>
  <si>
    <t xml:space="preserve">    777 - Podlahy lité</t>
  </si>
  <si>
    <t xml:space="preserve">    787 - Dokončovací práce - zasklívání</t>
  </si>
  <si>
    <t xml:space="preserve">    789 - Povrchové úpravy ocelových konstrukcí a technologických zařízení</t>
  </si>
  <si>
    <t>-427148487</t>
  </si>
  <si>
    <t>mobilní plotová zábrana -zajištění vstupu na schod rameno z nástupiště a lávky</t>
  </si>
  <si>
    <t>12,0+6,0</t>
  </si>
  <si>
    <t>mobilní plotová zábrana -nad zastřešením nástupiště při provádění výměny okenních výplní kol. č1</t>
  </si>
  <si>
    <t>mobilní plotová zábrana -podél 1. nástupište kol. č.1 a kol. č.3</t>
  </si>
  <si>
    <t>25,0*2+6,0</t>
  </si>
  <si>
    <t>1367280729</t>
  </si>
  <si>
    <t>Svislé a kompletní konstrukce</t>
  </si>
  <si>
    <t>342151111 - R</t>
  </si>
  <si>
    <t>Montáž opláštění stěn ocelových kcí ze sendvičových panelů šroubovaných budov v do 6 m</t>
  </si>
  <si>
    <t>342076256</t>
  </si>
  <si>
    <t>Montáž opláštění stěn ocelové konstrukce ze sendvičových panelů šroubovaných, výšky budovy do 6 m</t>
  </si>
  <si>
    <t>plná stěna - opláštění sendvičovýmí panely tl 160 mm ( stěna podél kole. č.1</t>
  </si>
  <si>
    <t>3,10*1,55+14,64*1,425</t>
  </si>
  <si>
    <t>55324763  - R</t>
  </si>
  <si>
    <t>panel sendvičový stěnový ( specifikace dle TZ ) tl 160mm</t>
  </si>
  <si>
    <t>1155503254</t>
  </si>
  <si>
    <t>sendvičový panel - prořez</t>
  </si>
  <si>
    <t>25,667*1,10</t>
  </si>
  <si>
    <t>Vodorovné konstrukce</t>
  </si>
  <si>
    <t>421953011</t>
  </si>
  <si>
    <t>Dřevěné mostní podlahy dočasné z fošen a hranolů - výroba</t>
  </si>
  <si>
    <t>1687426671</t>
  </si>
  <si>
    <t>Dřevěné mostní podlahy z fošen a hranolů dočasné výroba</t>
  </si>
  <si>
    <t>https://podminky.urs.cz/item/CS_URS_2022_01/421953011</t>
  </si>
  <si>
    <t>dřevěný rošt ( zakrytí eskalátoru ) z celkové plochy 50%</t>
  </si>
  <si>
    <t>(1,2+3,10+14,64+1,9+1,2)*1,8*0,50</t>
  </si>
  <si>
    <t>421953112</t>
  </si>
  <si>
    <t>Dřevěné mostní podlahy dočasné z fošen a hranolů - montáž</t>
  </si>
  <si>
    <t>-814984185</t>
  </si>
  <si>
    <t>Dřevěné mostní podlahy z fošen a hranolů dočasné montáž</t>
  </si>
  <si>
    <t>https://podminky.urs.cz/item/CS_URS_2022_01/421953112</t>
  </si>
  <si>
    <t>421953211</t>
  </si>
  <si>
    <t>Dřevěné mostní podlahy dočasné z fošen a hranolů - odstranění</t>
  </si>
  <si>
    <t>1991367940</t>
  </si>
  <si>
    <t>Dřevěné mostní podlahy z fošen a hranolů dočasné odstranění</t>
  </si>
  <si>
    <t>https://podminky.urs.cz/item/CS_URS_2022_01/421953211</t>
  </si>
  <si>
    <t>429172111</t>
  </si>
  <si>
    <t>Výroba ocelových prvků pro opravu mostů šroubovaných nebo svařovaných do 100 kg</t>
  </si>
  <si>
    <t>kg</t>
  </si>
  <si>
    <t>95949999</t>
  </si>
  <si>
    <t>Oprava ocelových prvků mostních konstrukcí ztužidel, sedel pro centrické uložení mostnic, stoliček, diagonál, svislic, styčníkových plechů, chodníkových konzol, podlahových nosníků, kabelových žlabů a ostatních drobných prvků výroba šroubovaných nebo svařovaných, hmotnosti do 100 kg</t>
  </si>
  <si>
    <t>https://podminky.urs.cz/item/CS_URS_2022_01/429172111</t>
  </si>
  <si>
    <t>výroba ocel. schod. stupňů ( plech hladký tl. 4 mm )</t>
  </si>
  <si>
    <t>6*0,6*2,0*32*1,02</t>
  </si>
  <si>
    <t xml:space="preserve"> profil dutý svařovaný s obdélníkovým průřezem svislý kol. č.1</t>
  </si>
  <si>
    <t>(1*3,30++4*3,15+1*3,0)*13,78*1,02</t>
  </si>
  <si>
    <t xml:space="preserve"> profil dutý svařovaný s obdélníkovým průřezem vodorovný kol. č.1</t>
  </si>
  <si>
    <t>(3,1+7,1+2,9+2,7+3,9)*13,78*1,02</t>
  </si>
  <si>
    <t xml:space="preserve"> profil dutý svařovaný s obdélníkovým průřezem svislý kol. č.3</t>
  </si>
  <si>
    <t>L profil pro výrobu čelní hrany schod. stupně</t>
  </si>
  <si>
    <t>2,0*43*3,75*1,02</t>
  </si>
  <si>
    <t>rošty do schod. stupňů a podest</t>
  </si>
  <si>
    <t>1890*1,02</t>
  </si>
  <si>
    <t>14550441 - R</t>
  </si>
  <si>
    <t>profil dutý svařovaný černý jakost S355J2H průřez obdelníkový 160x80x4mm</t>
  </si>
  <si>
    <t>1090231534</t>
  </si>
  <si>
    <t>profil dutý ocelový svařovaný jakost S35J2H průřez obdelníkový 160x80x4mm</t>
  </si>
  <si>
    <t>(1*3,30++4*3,15+1*3,0)*0,0138*2*1,05</t>
  </si>
  <si>
    <t xml:space="preserve"> profil dutý svařovaný s obdélníkovým průřezem vodorovný kol.č.1</t>
  </si>
  <si>
    <t>(3,1+7,1+2,9+2,7+3,9)*0,0138*2*1,05</t>
  </si>
  <si>
    <t>13611214</t>
  </si>
  <si>
    <t>plech ocelový hladký jakost S235JR tl 4mm tabule</t>
  </si>
  <si>
    <t>209889902</t>
  </si>
  <si>
    <t>materiál určen pro výrobu nových schod. stupňů ( plech tl 4 mm )</t>
  </si>
  <si>
    <t>6*0,6*2,0*0,032*1,05</t>
  </si>
  <si>
    <t>13010420</t>
  </si>
  <si>
    <t>úhelník ocelový rovnostranný jakost S235JR (11 375) 50x50x5mm</t>
  </si>
  <si>
    <t>-729020432</t>
  </si>
  <si>
    <t>materiál pro výrobu čelní hrany schod. stupně</t>
  </si>
  <si>
    <t>2,0*43*0,00375*1,05</t>
  </si>
  <si>
    <t>429172211</t>
  </si>
  <si>
    <t>Montáž ocelových prvků pro opravu mostů šroubovaných nebo svařovaných do 100 kg</t>
  </si>
  <si>
    <t>-397109414</t>
  </si>
  <si>
    <t>Oprava ocelových prvků mostních konstrukcí ztužidel, sedel pro centrické uložení mostnic, stoliček, diagonál, svislic, styčníkových plechů, chodníkových konzol, podlahových nosníků, kabelových žlabů a ostatních drobných prvků montáž šroubovaných nebo svařovaných, hmotnosti do 100 kg</t>
  </si>
  <si>
    <t>https://podminky.urs.cz/item/CS_URS_2022_01/429172211</t>
  </si>
  <si>
    <t>montáž ocel. schod. stupňů</t>
  </si>
  <si>
    <t>přivaření svařeného roštu k podstupnicí, čelní hraně L profilu a k hlavním nosníkům</t>
  </si>
  <si>
    <t>55347072 - R</t>
  </si>
  <si>
    <t>rošt podlahový svařovaný žárově zinkovaný velikost 40/3mm 340x1000mm</t>
  </si>
  <si>
    <t>-1341544011</t>
  </si>
  <si>
    <t xml:space="preserve">materiál pro výztuž schod. stupně 2 kus = 1 schod. stupeň </t>
  </si>
  <si>
    <t>"(0,34*2,0*43)"43,0*2</t>
  </si>
  <si>
    <t>materiál pro výztuž podest</t>
  </si>
  <si>
    <t>podesta</t>
  </si>
  <si>
    <t>"1,90*2,0"16,0</t>
  </si>
  <si>
    <t>"1,70*2,0"12,0</t>
  </si>
  <si>
    <t>"1,74*2,0"12,0</t>
  </si>
  <si>
    <t>1737441785</t>
  </si>
  <si>
    <t>oblepení rámů před provedení tmelení okenních výplní</t>
  </si>
  <si>
    <t>476,320*2</t>
  </si>
  <si>
    <t>624631222</t>
  </si>
  <si>
    <t>Tmelení silikonovým tmelem spár prefabrikovaných dílců š přes 15 do 20 mm včetně penetrace</t>
  </si>
  <si>
    <t>1931421604</t>
  </si>
  <si>
    <t>Úprava vnějších spár obvodového pláště z prefabrikovaných dílců tmelení spáry včetně penetračního nátěru tmelem silikonovým, šířky spáry přes 15 do 20 mm</t>
  </si>
  <si>
    <t>https://podminky.urs.cz/item/CS_URS_2022_01/624631222</t>
  </si>
  <si>
    <t>tmelení silikonovým tmelem kolem rámů okenních výplní kol. č.1</t>
  </si>
  <si>
    <t>"5A/1/I"(1,55*4+1,50*2+1,55*2)*2</t>
  </si>
  <si>
    <t>"5B/1/I"(1,55*4+1,50*2+1,55*2)*2</t>
  </si>
  <si>
    <t>"6A/1/I"(1,45*2+1,71*2+1,55*2+1,71*2)*2</t>
  </si>
  <si>
    <t>"6B/1/I"(1,45*2+1,71*2+1,55*2+1,71*2)*2</t>
  </si>
  <si>
    <t>"6C/1/I"(1,45*2+1,71*2+1,55*2+1,71*2)*2</t>
  </si>
  <si>
    <t>"6D/1/I"(1,45*2+1,71*2+1,55*2+1,71*2)*2</t>
  </si>
  <si>
    <t>"7/1/I"(1,45*2+2,875*2+1,55*2+2,875*2)*2</t>
  </si>
  <si>
    <t>"8A/1/I"(1,45*2+1,35*2+1,55*2+1,35*2)*2</t>
  </si>
  <si>
    <t>"BB/1/I"(1,45*2+1,35*2+1,55*2+1,35*2)*2</t>
  </si>
  <si>
    <t>"9A/1/I"(2,91*2+1,90*2)*2</t>
  </si>
  <si>
    <t>"9B/1/I"(2,91*2+1,90*2)*2</t>
  </si>
  <si>
    <t>tmelení silikonovým tmelem kolem rámů okenních výplní kol. č.3</t>
  </si>
  <si>
    <t>"5A/3/I"(3,13*2+1,51)*2</t>
  </si>
  <si>
    <t>"5B/3/I"(3,13*2+1,51)*2</t>
  </si>
  <si>
    <t>"6A/3/I"(3,075*2+1,71*2)*2</t>
  </si>
  <si>
    <t>"6B/3/I"(3,075*2+1,71*2)*2</t>
  </si>
  <si>
    <t>"6C/3/I"(3,075*2+1,71*2)*2</t>
  </si>
  <si>
    <t>"6D/3/I"(3,075*2+1,71*2)*2</t>
  </si>
  <si>
    <t>"7/3/I"(3,075*2+2,875*2)*2</t>
  </si>
  <si>
    <t>"8A/3/I"(3,075*2+1,35*2)*2</t>
  </si>
  <si>
    <t>"8B/3/I"(3,075*2+1,35*2)*2</t>
  </si>
  <si>
    <t>"9A/3/I"(2,91*2+1,90*2)*2</t>
  </si>
  <si>
    <t>"9B/3/I"(2,91*2+1,90*2)*2</t>
  </si>
  <si>
    <t>631311214  - R</t>
  </si>
  <si>
    <t>Mazanina tl do 50  mm z betonu prostého se zvýšenými nároky na prostředí tř. C 30/37</t>
  </si>
  <si>
    <t>m3</t>
  </si>
  <si>
    <t>1155819670</t>
  </si>
  <si>
    <t>Mazanina z betonu prostého se zvýšenými nároky na prostředí tl. do 50 mm tř. C 30/37</t>
  </si>
  <si>
    <t xml:space="preserve">výplň  schodišťových stupňů a podest </t>
  </si>
  <si>
    <t>2,0*0,34*0,05*43+1,90*2,0*0,05+1,71*2,0*0,05+1,74*2,0*0,05</t>
  </si>
  <si>
    <t>R - položka</t>
  </si>
  <si>
    <t>Monocrete monomix - jednosložková jemnozrnná betonová směs, náhrada konstrukčního betonu v kvalitové třídě na úrovni 30/37</t>
  </si>
  <si>
    <t>205376829</t>
  </si>
  <si>
    <t>materiál pro výplň schod. stupňů a podest ( š, l. spotřeba 1,8 kg/m2, tloušťka výplně )</t>
  </si>
  <si>
    <t>"schod. stupně"0,34*2,0*50*1,80*43</t>
  </si>
  <si>
    <t>"podesty 1 a 2"1,70*2,0*1,80*50+1,74*2*1,80*50</t>
  </si>
  <si>
    <t>"podesta 3"1,90*2,0*1,8*50</t>
  </si>
  <si>
    <t>-475215397</t>
  </si>
  <si>
    <t>goetextílie na mobilní oplocení</t>
  </si>
  <si>
    <t>2,5*94,0</t>
  </si>
  <si>
    <t>60516100</t>
  </si>
  <si>
    <t>řezivo smrkové sušené tl 30mm</t>
  </si>
  <si>
    <t>-851306360</t>
  </si>
  <si>
    <t>řezivo pro zřízení dřevěného roštu ( zakrytí eskalátoru ) - podélně</t>
  </si>
  <si>
    <t>(1,2+3,10+14,64+1,9+1,2)*2*0,25*0,03</t>
  </si>
  <si>
    <t>řezivo pro zřízení dřevěného roštu ( zakrytí eskalátoru ) - příčné</t>
  </si>
  <si>
    <t>(1,2+3,10+14,64+1,9+1,2)*2*0,03</t>
  </si>
  <si>
    <t>řezivo - podklad pod lešení nad zastřešením</t>
  </si>
  <si>
    <t>(3,1+7,32+2,9)*2*0,25*0,03*2</t>
  </si>
  <si>
    <t>svlaky</t>
  </si>
  <si>
    <t>(1,80*12)*2*0,25*0,03</t>
  </si>
  <si>
    <t>919726123</t>
  </si>
  <si>
    <t>Geotextilie pro ochranu, separaci a filtraci netkaná měrná hm přes 300 do 500 g/m2</t>
  </si>
  <si>
    <t>1114258471</t>
  </si>
  <si>
    <t>Geotextilie netkaná pro ochranu, separaci nebo filtraci měrná hmotnost přes 300 do 500 g/m2</t>
  </si>
  <si>
    <t>https://podminky.urs.cz/item/CS_URS_2022_01/919726123</t>
  </si>
  <si>
    <t>zakrytí eskalátoru geotextílií</t>
  </si>
  <si>
    <t>(3,10+14,60+1,90)*2,50</t>
  </si>
  <si>
    <t>919726125</t>
  </si>
  <si>
    <t>Geotextilie pro ochranu, separaci a filtraci netkaná měrná hm přes 800 do 1000 g/m2</t>
  </si>
  <si>
    <t>2078252542</t>
  </si>
  <si>
    <t>Geotextilie netkaná pro ochranu, separaci nebo filtraci měrná hmotnost přes 800 do 1 000 g/m2</t>
  </si>
  <si>
    <t>https://podminky.urs.cz/item/CS_URS_2022_01/919726125</t>
  </si>
  <si>
    <t>ochrana fóliové krytiny nad zastřešením</t>
  </si>
  <si>
    <t>(3,1+7,32+2,9)*1,50*2</t>
  </si>
  <si>
    <t>941111111</t>
  </si>
  <si>
    <t>Montáž lešení řadového trubkového lehkého s podlahami zatížení do 200 kg/m2 š od 0,6 do 0,9 m v do 10 m</t>
  </si>
  <si>
    <t>1856456002</t>
  </si>
  <si>
    <t>Montáž lešení řadového trubkového lehkého pracovního s podlahami s provozním zatížením tř. 3 do 200 kg/m2 šířky tř. W06 od 0,6 do 0,9 m, výšky do 10 m</t>
  </si>
  <si>
    <t>https://podminky.urs.cz/item/CS_URS_2022_01/941111111</t>
  </si>
  <si>
    <t>lešení na schodišti a eskalátoru</t>
  </si>
  <si>
    <t>(3,1+14,6+3,9)*2</t>
  </si>
  <si>
    <t>lešení nad zastřešením</t>
  </si>
  <si>
    <t>(3,1+7,32+2,9)*2</t>
  </si>
  <si>
    <t>lešení podél kol. č. 1 a kol. č. 3</t>
  </si>
  <si>
    <t>(4,0+6,0+6,0)*2</t>
  </si>
  <si>
    <t>941111211</t>
  </si>
  <si>
    <t>Příplatek k lešení řadovému trubkovému lehkému s podlahami š 0,9 m v 10 m za první a ZKD den použití</t>
  </si>
  <si>
    <t>236436639</t>
  </si>
  <si>
    <t>Montáž lešení řadového trubkového lehkého pracovního s podlahami s provozním zatížením tř. 3 do 200 kg/m2 Příplatek za první a každý další den použití lešení k ceně -1111</t>
  </si>
  <si>
    <t>https://podminky.urs.cz/item/CS_URS_2022_01/941111211</t>
  </si>
  <si>
    <t>příplatek ( m2/den )</t>
  </si>
  <si>
    <t>101,840*37</t>
  </si>
  <si>
    <t>941111811</t>
  </si>
  <si>
    <t>Demontáž lešení řadového trubkového lehkého s podlahami zatížení do 200 kg/m2 š přes 0,6 do 0,9 m v do 10 m</t>
  </si>
  <si>
    <t>1959639183</t>
  </si>
  <si>
    <t>Demontáž lešení řadového trubkového lehkého pracovního s podlahami s provozním zatížením tř. 3 do 200 kg/m2 šířky tř. W06 od 0,6 do 0,9 m, výšky do 10 m</t>
  </si>
  <si>
    <t>https://podminky.urs.cz/item/CS_URS_2022_01/941111811</t>
  </si>
  <si>
    <t>943211111</t>
  </si>
  <si>
    <t>Montáž lešení prostorového rámového lehkého s podlahami zatížení do 200 kg/m2 v do 10 m</t>
  </si>
  <si>
    <t>-2021712505</t>
  </si>
  <si>
    <t>Montáž lešení prostorového rámového lehkého pracovního s podlahami s provozním zatížením tř. 3 do 200 kg/m2, výšky do 10 m</t>
  </si>
  <si>
    <t>https://podminky.urs.cz/item/CS_URS_2022_01/943211111</t>
  </si>
  <si>
    <t>montáž lešení prostorového pod schod stupni a pod šikmou stranou zastřešení ( oprava nátěru )</t>
  </si>
  <si>
    <t>5,8*6,0*13,0/2</t>
  </si>
  <si>
    <t>943211211</t>
  </si>
  <si>
    <t>Příplatek k lešení prostorovému rámovému lehkému s podlahami v do 10 m za první a ZKD den použití</t>
  </si>
  <si>
    <t>1301783422</t>
  </si>
  <si>
    <t>Montáž lešení prostorového rámového lehkého pracovního s podlahami Příplatek za první a každý další den použití lešení k ceně -1111</t>
  </si>
  <si>
    <t>https://podminky.urs.cz/item/CS_URS_2022_01/943211211</t>
  </si>
  <si>
    <t>přiíplatek 37 dní</t>
  </si>
  <si>
    <t>226,200*37</t>
  </si>
  <si>
    <t>27</t>
  </si>
  <si>
    <t>943211811</t>
  </si>
  <si>
    <t>Demontáž lešení prostorového rámového lehkého s podlahami zatížení do 200 kg/m2 v do 10 m</t>
  </si>
  <si>
    <t>897054269</t>
  </si>
  <si>
    <t>Demontáž lešení prostorového rámového lehkého pracovního s podlahami s provozním zatížením tř. 3 do 200 kg/m2, výšky do 10 m</t>
  </si>
  <si>
    <t>https://podminky.urs.cz/item/CS_URS_2022_01/943211811</t>
  </si>
  <si>
    <t>28</t>
  </si>
  <si>
    <t>1070601067</t>
  </si>
  <si>
    <t>29</t>
  </si>
  <si>
    <t>-753369995</t>
  </si>
  <si>
    <t>30</t>
  </si>
  <si>
    <t>963014949</t>
  </si>
  <si>
    <t>Bourání prefabrikovaných ŽB schodnic</t>
  </si>
  <si>
    <t>2070425250</t>
  </si>
  <si>
    <t>Bourání železobetonových schodnic prefabrikovaných jakékoliv délky</t>
  </si>
  <si>
    <t>https://podminky.urs.cz/item/CS_URS_2022_01/963014949</t>
  </si>
  <si>
    <t>scho. stupně</t>
  </si>
  <si>
    <t>43*2,0</t>
  </si>
  <si>
    <t>podesta č.1</t>
  </si>
  <si>
    <t>6*2,0</t>
  </si>
  <si>
    <t>podesta č. 2</t>
  </si>
  <si>
    <t>5*2,0</t>
  </si>
  <si>
    <t>podesta č.3</t>
  </si>
  <si>
    <t>31</t>
  </si>
  <si>
    <t>963071111</t>
  </si>
  <si>
    <t>Demontáž ocelových prvků mostů šroubovaných nebo svařovaných do 100 kg</t>
  </si>
  <si>
    <t>81654707</t>
  </si>
  <si>
    <t>Demontáž ocelových prvků mostních konstrukcí ztužidel, sedel pro centrické uložení mostnic, stoliček, diagonál, svislic, styčníkových plechů, chodníkových konzol, podlahových nosníků, kabelových žlabů a ostatních drobných prvků šroubovaných nebo svařovaných, hmotnosti do 100 kg</t>
  </si>
  <si>
    <t>https://podminky.urs.cz/item/CS_URS_2022_01/963071111</t>
  </si>
  <si>
    <t>demontáž čelních hran schodišťových stupňů a podest ( plochá ocel 50 x 50 x 5 mm )</t>
  </si>
  <si>
    <t>(19+19+5)*1,96</t>
  </si>
  <si>
    <t>demontáž přivařené pásoviny na horních a svislých hranách okenních otvorů stěna u kol.č.1 a č.3 - vnější strana</t>
  </si>
  <si>
    <t>(3,10+6,30+5,0*3)*2*1,18</t>
  </si>
  <si>
    <t>demontáž stávající svislé plechové zábrany nad rovinou balustrády eskalátoru stěna podél kol. č.1</t>
  </si>
  <si>
    <t>((7,10+2,90+2,70)*0,60+3,10*1,55)*10,0</t>
  </si>
  <si>
    <t>demontáž stávajícího  nerezového plechu podél kol. č.1 a mezi pevným schodištěm a eskalátorem</t>
  </si>
  <si>
    <t>(3,10+14,60)*2*0,25*6,28</t>
  </si>
  <si>
    <t>966075141</t>
  </si>
  <si>
    <t>Odstranění kovového zábradlí vcelku</t>
  </si>
  <si>
    <t>1134189576</t>
  </si>
  <si>
    <t>Odstranění různých konstrukcí na mostech kovového zábradlí vcelku</t>
  </si>
  <si>
    <t>https://podminky.urs.cz/item/CS_URS_2022_01/966075141</t>
  </si>
  <si>
    <t>demontáž stávajícího zabradlí městského typu stěna u kol.č.3</t>
  </si>
  <si>
    <t>3,10+2,30+2,80+3,70+3,80</t>
  </si>
  <si>
    <t>33</t>
  </si>
  <si>
    <t>997013211</t>
  </si>
  <si>
    <t>Vnitrostaveništní doprava suti a vybouraných hmot pro budovy v do 6 m ručně</t>
  </si>
  <si>
    <t>689543964</t>
  </si>
  <si>
    <t>Vnitrostaveništní doprava suti a vybouraných hmot vodorovně do 50 m svisle ručně pro budovy a haly výšky do 6 m</t>
  </si>
  <si>
    <t>https://podminky.urs.cz/item/CS_URS_2022_01/997013211</t>
  </si>
  <si>
    <t>34</t>
  </si>
  <si>
    <t>997013219</t>
  </si>
  <si>
    <t>Příplatek k vnitrostaveništní dopravě suti a vybouraných hmot za zvětšenou dopravu suti ZKD 10 m</t>
  </si>
  <si>
    <t>1292400248</t>
  </si>
  <si>
    <t>Vnitrostaveništní doprava suti a vybouraných hmot vodorovně do 50 m Příplatek k cenám -3111 až -3217 za zvětšenou vodorovnou dopravu přes vymezenou dopravní vzdálenost za každých dalších i započatých 10 m</t>
  </si>
  <si>
    <t>https://podminky.urs.cz/item/CS_URS_2022_01/997013219</t>
  </si>
  <si>
    <t>13,096*5 'Přepočtené koeficientem množství</t>
  </si>
  <si>
    <t>35</t>
  </si>
  <si>
    <t>997013602</t>
  </si>
  <si>
    <t>Poplatek za uložení na skládce (skládkovné) stavebního odpadu železobetonového kód odpadu 17 01 01</t>
  </si>
  <si>
    <t>1660118284</t>
  </si>
  <si>
    <t>Poplatek za uložení stavebního odpadu na skládce (skládkovné) z armovaného betonu zatříděného do Katalogu odpadů pod kódem 17 01 01</t>
  </si>
  <si>
    <t>https://podminky.urs.cz/item/CS_URS_2022_01/997013602</t>
  </si>
  <si>
    <t>36</t>
  </si>
  <si>
    <t>997013804</t>
  </si>
  <si>
    <t>Poplatek za uložení na skládce (skládkovné) stavebního odpadu ze skla kód odpadu 17 02 02</t>
  </si>
  <si>
    <t>129594529</t>
  </si>
  <si>
    <t>Poplatek za uložení stavebního odpadu na skládce (skládkovné) ze skla zatříděného do Katalogu odpadů pod kódem 17 02 02</t>
  </si>
  <si>
    <t>https://podminky.urs.cz/item/CS_URS_2022_01/997013804</t>
  </si>
  <si>
    <t>sklo ze schod. ramen směr Bohumín 1. nástupiště kol.č.1</t>
  </si>
  <si>
    <t>58,04*0,00750</t>
  </si>
  <si>
    <t>sklo ze schod. ramen směr Bohumín 1. nástupiště kol.č.3</t>
  </si>
  <si>
    <t>57,36*0,00750</t>
  </si>
  <si>
    <t>37</t>
  </si>
  <si>
    <t>997013813</t>
  </si>
  <si>
    <t>Poplatek za uložení na skládce (skládkovné) stavebního odpadu z plastických hmot kód odpadu 17 02 03</t>
  </si>
  <si>
    <t>170828630</t>
  </si>
  <si>
    <t>Poplatek za uložení stavebního odpadu na skládce (skládkovné) z plastických hmot zatříděného do Katalogu odpadů pod kódem 17 02 03</t>
  </si>
  <si>
    <t>https://podminky.urs.cz/item/CS_URS_2022_01/997013813</t>
  </si>
  <si>
    <t>plastové rámy okenních výplní</t>
  </si>
  <si>
    <t>0,600</t>
  </si>
  <si>
    <t>38</t>
  </si>
  <si>
    <t>997211211</t>
  </si>
  <si>
    <t>Svislá doprava vybouraných hmot na v 3,5 m</t>
  </si>
  <si>
    <t>-493368615</t>
  </si>
  <si>
    <t>Svislá doprava suti nebo vybouraných hmot s naložením do dopravního zařízení a s vyprázdněním dopravního zařízení na hromadu nebo do dopravního prostředku vybouraných hmot na výšku do 3,5 m</t>
  </si>
  <si>
    <t>https://podminky.urs.cz/item/CS_URS_2022_01/997211211</t>
  </si>
  <si>
    <t>39</t>
  </si>
  <si>
    <t>997211219</t>
  </si>
  <si>
    <t>Příplatek ZKD 3,5 m výšky u svislé dopravy vybouraných hmot</t>
  </si>
  <si>
    <t>165384179</t>
  </si>
  <si>
    <t>Svislá doprava suti nebo vybouraných hmot s naložením do dopravního zařízení a s vyprázdněním dopravního zařízení na hromadu nebo do dopravního prostředku vybouraných hmot na výšku Příplatek k ceně za každých dalších i započatých 3,5 m výšky přes 3,5 m</t>
  </si>
  <si>
    <t>https://podminky.urs.cz/item/CS_URS_2022_01/997211219</t>
  </si>
  <si>
    <t>40</t>
  </si>
  <si>
    <t>997211521</t>
  </si>
  <si>
    <t>Vodorovná doprava vybouraných hmot po suchu na vzdálenost do 1 km</t>
  </si>
  <si>
    <t>-1162718765</t>
  </si>
  <si>
    <t>Vodorovná doprava suti nebo vybouraných hmot vybouraných hmot se složením a hrubým urovnáním nebo s přeložením na jiný dopravní prostředek kromě lodi, na vzdálenost do 1 km</t>
  </si>
  <si>
    <t>https://podminky.urs.cz/item/CS_URS_2022_01/997211521</t>
  </si>
  <si>
    <t>sklo, plastové lišty, vybouraný beton</t>
  </si>
  <si>
    <t>0,865+0,600+8,614</t>
  </si>
  <si>
    <t>41</t>
  </si>
  <si>
    <t>997211529</t>
  </si>
  <si>
    <t>Příplatek ZKD 1 km u vodorovné dopravy vybouraných hmot</t>
  </si>
  <si>
    <t>242356751</t>
  </si>
  <si>
    <t>Vodorovná doprava suti nebo vybouraných hmot vybouraných hmot se složením a hrubým urovnáním nebo s přeložením na jiný dopravní prostředek kromě lodi, na vzdálenost Příplatek k ceně za každý další i započatý 1 km přes 1 km</t>
  </si>
  <si>
    <t>https://podminky.urs.cz/item/CS_URS_2022_01/997211529</t>
  </si>
  <si>
    <t>10,079*20</t>
  </si>
  <si>
    <t>201,58*25 'Přepočtené koeficientem množství</t>
  </si>
  <si>
    <t>42</t>
  </si>
  <si>
    <t>997211612</t>
  </si>
  <si>
    <t>Nakládání vybouraných hmot na dopravní prostředky pro vodorovnou dopravu</t>
  </si>
  <si>
    <t>-1772665518</t>
  </si>
  <si>
    <t>Nakládání suti nebo vybouraných hmot na dopravní prostředky pro vodorovnou dopravu vybouraných hmot</t>
  </si>
  <si>
    <t>https://podminky.urs.cz/item/CS_URS_2022_01/997211612</t>
  </si>
  <si>
    <t>10,079</t>
  </si>
  <si>
    <t>43</t>
  </si>
  <si>
    <t>998212111</t>
  </si>
  <si>
    <t>Přesun hmot pro mosty zděné, monolitické betonové nebo ocelové v do 20 m</t>
  </si>
  <si>
    <t>-1280684255</t>
  </si>
  <si>
    <t>Přesun hmot pro mosty zděné, betonové monolitické, spřažené ocelobetonové nebo kovové vodorovná dopravní vzdálenost do 100 m výška mostu do 20 m</t>
  </si>
  <si>
    <t>https://podminky.urs.cz/item/CS_URS_2022_01/998212111</t>
  </si>
  <si>
    <t>44</t>
  </si>
  <si>
    <t>998212191</t>
  </si>
  <si>
    <t>Příplatek k přesunu hmot pro mosty zděné nebo monolitické za zvětšený přesun do 1000 m</t>
  </si>
  <si>
    <t>608048633</t>
  </si>
  <si>
    <t>Přesun hmot pro mosty zděné, betonové monolitické, spřažené ocelobetonové nebo kovové Příplatek k cenám za zvětšený přesun přes přes vymezenou největší dopravní vzdálenost do 1000 m</t>
  </si>
  <si>
    <t>https://podminky.urs.cz/item/CS_URS_2022_01/998212191</t>
  </si>
  <si>
    <t>764</t>
  </si>
  <si>
    <t>Konstrukce klempířské</t>
  </si>
  <si>
    <t>45</t>
  </si>
  <si>
    <t>764002861</t>
  </si>
  <si>
    <t>Demontáž oplechování říms a ozdobných prvků do suti</t>
  </si>
  <si>
    <t>1247054038</t>
  </si>
  <si>
    <t>Demontáž klempířských konstrukcí oplechování říms do suti</t>
  </si>
  <si>
    <t>https://podminky.urs.cz/item/CS_URS_2022_01/764002861</t>
  </si>
  <si>
    <t>demontáž lišty zastřešení na obou stěnách schodišťového ramene</t>
  </si>
  <si>
    <t>(3,50+14,60)*2</t>
  </si>
  <si>
    <t>46</t>
  </si>
  <si>
    <t>764206105</t>
  </si>
  <si>
    <t>Montáž oplechování rovných parapetů rš do 400 mm</t>
  </si>
  <si>
    <t>-1118284693</t>
  </si>
  <si>
    <t>Montáž oplechování parapetů rovných, bez rohů, rozvinuté šířky do 400 mm</t>
  </si>
  <si>
    <t>https://podminky.urs.cz/item/CS_URS_2022_01/764206105</t>
  </si>
  <si>
    <t>montáž nové vodorovné kapotáže mezi svislými plechovými zábranami a balustrádami eskalátoru</t>
  </si>
  <si>
    <t>(3,1+14,6)*2</t>
  </si>
  <si>
    <t>47</t>
  </si>
  <si>
    <t>13756626</t>
  </si>
  <si>
    <t>plech nerezový tl 1mm tabule</t>
  </si>
  <si>
    <t>-813157541</t>
  </si>
  <si>
    <t>nerezový plech</t>
  </si>
  <si>
    <t>(3,1+14,6)*0,0156*2*1,05</t>
  </si>
  <si>
    <t>48</t>
  </si>
  <si>
    <t>764206165</t>
  </si>
  <si>
    <t>Příplatek k montáži oplechování parapetů za zvýšenou pracnost rohů rovných parapetů rš do 400 mm</t>
  </si>
  <si>
    <t>-519532383</t>
  </si>
  <si>
    <t>Montáž oplechování parapetů Příplatek k cenám za zvýšenou pracnost při provedení rohu nebo koutu do rš 400 mm</t>
  </si>
  <si>
    <t>https://podminky.urs.cz/item/CS_URS_2022_01/764206165</t>
  </si>
  <si>
    <t>49</t>
  </si>
  <si>
    <t>764218424</t>
  </si>
  <si>
    <t>Oplechování rovné římsy celoplošně lepené z Pz plechu rš 330 mm</t>
  </si>
  <si>
    <t>-1391680857</t>
  </si>
  <si>
    <t>Oplechování říms a ozdobných prvků z pozinkovaného plechu rovných, bez rohů celoplošně lepené rš 330 mm</t>
  </si>
  <si>
    <t>https://podminky.urs.cz/item/CS_URS_2022_01/764218424</t>
  </si>
  <si>
    <t>výroba a montáž nového oplechování zastřešení</t>
  </si>
  <si>
    <t>36,2</t>
  </si>
  <si>
    <t>50</t>
  </si>
  <si>
    <t>998764101</t>
  </si>
  <si>
    <t>Přesun hmot tonážní pro konstrukce klempířské v objektech v do 6 m</t>
  </si>
  <si>
    <t>-28112141</t>
  </si>
  <si>
    <t>Přesun hmot pro konstrukce klempířské stanovený z hmotnosti přesunovaného materiálu vodorovná dopravní vzdálenost do 50 m v objektech výšky do 6 m</t>
  </si>
  <si>
    <t>51</t>
  </si>
  <si>
    <t>998764181</t>
  </si>
  <si>
    <t>Příplatek k přesunu hmot tonážní 764 prováděný bez použití mechanizace</t>
  </si>
  <si>
    <t>-916355185</t>
  </si>
  <si>
    <t>Přesun hmot pro konstrukce klempířské stanovený z hmotnosti přesunovaného materiálu Příplatek k cenám za přesun prováděný bez použití mechanizace pro jakoukoliv výšku objektu</t>
  </si>
  <si>
    <t>https://podminky.urs.cz/item/CS_URS_2022_01/998764181</t>
  </si>
  <si>
    <t>52</t>
  </si>
  <si>
    <t>998764192</t>
  </si>
  <si>
    <t>Příplatek k přesunu hmot tonážní 764 za zvětšený přesun do 100 m</t>
  </si>
  <si>
    <t>423890713</t>
  </si>
  <si>
    <t>Přesun hmot pro konstrukce klempířské stanovený z hmotnosti přesunovaného materiálu Příplatek k cenám za zvětšený přesun přes vymezenou největší dopravní vzdálenost do 100 m</t>
  </si>
  <si>
    <t>https://podminky.urs.cz/item/CS_URS_2022_01/998764192</t>
  </si>
  <si>
    <t>766</t>
  </si>
  <si>
    <t>Konstrukce truhlářské</t>
  </si>
  <si>
    <t>53</t>
  </si>
  <si>
    <t>766622814 - R</t>
  </si>
  <si>
    <t>Demontáž okenních konstrukcí  rámu jednoduchých plastových, plochy otvoru přes 4 m2</t>
  </si>
  <si>
    <t>-2124492973</t>
  </si>
  <si>
    <t>Demontáž okenních konstrukcí rámu jednoduchých plastových, plochy otvoru přes 4 m2</t>
  </si>
  <si>
    <t>demontáž rámů plastového stávající okenní výplně</t>
  </si>
  <si>
    <t>115,4</t>
  </si>
  <si>
    <t>54</t>
  </si>
  <si>
    <t>767131111</t>
  </si>
  <si>
    <t>Montáž stěn plechových šroubovaných</t>
  </si>
  <si>
    <t>-64023282</t>
  </si>
  <si>
    <t>Montáž stěn a příček z plechu spojených šroubováním</t>
  </si>
  <si>
    <t>https://podminky.urs.cz/item/CS_URS_2022_01/767131111</t>
  </si>
  <si>
    <t>55</t>
  </si>
  <si>
    <t>767132821</t>
  </si>
  <si>
    <t>Demontáž příček šroubovaných k dalšímu použití</t>
  </si>
  <si>
    <t>-310757645</t>
  </si>
  <si>
    <t>Demontáž stěn a příček z plechů šroubovaných k dalšímu použití</t>
  </si>
  <si>
    <t>https://podminky.urs.cz/item/CS_URS_2022_01/767132821</t>
  </si>
  <si>
    <t>demontáž stávající plechové zábrany mezi pevným schodištěm a eskalátorem</t>
  </si>
  <si>
    <t>(3,10+14,60)*1,20</t>
  </si>
  <si>
    <t>56</t>
  </si>
  <si>
    <t>767581803</t>
  </si>
  <si>
    <t>Demontáž podhledu tvarovaný plech</t>
  </si>
  <si>
    <t>-1811703806</t>
  </si>
  <si>
    <t>Demontáž podhledů tvarovaných plechů</t>
  </si>
  <si>
    <t>https://podminky.urs.cz/item/CS_URS_2022_01/767581803</t>
  </si>
  <si>
    <t>demontáž stávajícího střešního podhledu ( vlnitý plech )</t>
  </si>
  <si>
    <t>(3,50+2*7,32+3,87)*0,60*2</t>
  </si>
  <si>
    <t>57</t>
  </si>
  <si>
    <t>767584702</t>
  </si>
  <si>
    <t>Montáž podhledů z tvarovaných plechů připevněných šroubováním</t>
  </si>
  <si>
    <t>1156803978</t>
  </si>
  <si>
    <t>Montáž kovových podhledů ostatních z tvarovaných plechů, připevněných šroubováním</t>
  </si>
  <si>
    <t>https://podminky.urs.cz/item/CS_URS_2022_01/767584702</t>
  </si>
  <si>
    <t>58</t>
  </si>
  <si>
    <t>767610114</t>
  </si>
  <si>
    <t>Montáž oken kovových jednoduchých pevných do panelů nebo ocelové konstrukce pl přes 2,5 m2</t>
  </si>
  <si>
    <t>-576402312</t>
  </si>
  <si>
    <t>Montáž oken jednoduchých z hliníkových nebo ocelových profilů na polyuretanovou pěnu pevných do celostěnových panelů nebo ocelové konstrukce, plochy přes 2,5 m2</t>
  </si>
  <si>
    <t>https://podminky.urs.cz/item/CS_URS_2022_01/767610114</t>
  </si>
  <si>
    <t>viz příloha nástupiště č.1 - plochy + specifikace zasklení otvorů</t>
  </si>
  <si>
    <t>35,59+56,05</t>
  </si>
  <si>
    <t>59</t>
  </si>
  <si>
    <t>R - položka 1</t>
  </si>
  <si>
    <t>okno otvíravé, Al profil jednokomorový , sklo -VSG 44.1 ( 5A/1/1)</t>
  </si>
  <si>
    <t>1515247530</t>
  </si>
  <si>
    <t>okno otvíravé, Al profil jednokomorový , sklo -VSG 44.1 ( 5A/1/I)</t>
  </si>
  <si>
    <t>kol. č.1.</t>
  </si>
  <si>
    <t>"5A/1/I."1</t>
  </si>
  <si>
    <t>60</t>
  </si>
  <si>
    <t>R - položka 2</t>
  </si>
  <si>
    <t>okno otvíravé, Al profil jednokomorový , sklo -VSG 44.1 ( 5A/3/1)</t>
  </si>
  <si>
    <t>436033033</t>
  </si>
  <si>
    <t>okno otvíravé, Al profil jednokomorový , sklo -VSG 44.1 ( 5A/3/I)</t>
  </si>
  <si>
    <t>kol. č.3.</t>
  </si>
  <si>
    <t>"5A/3/I."1</t>
  </si>
  <si>
    <t>61</t>
  </si>
  <si>
    <t>R -položka 3</t>
  </si>
  <si>
    <t>okno pevné, Al profil jednokomorový , sklo -VSG 44.1 s bezp. sklem (5B/1/i )</t>
  </si>
  <si>
    <t>1872516551</t>
  </si>
  <si>
    <t>okno pevné, Al profil jednokomorový , sklo -VSG 44.1 (5B/1/i )</t>
  </si>
  <si>
    <t>kol.č.1</t>
  </si>
  <si>
    <t>"5B/1/I."1</t>
  </si>
  <si>
    <t>62</t>
  </si>
  <si>
    <t>R -položka 4</t>
  </si>
  <si>
    <t>okno pevné, Al profil jednokomorový , sklo -VSG 44.1 s bezp. sklem ( 5B/3/i.)</t>
  </si>
  <si>
    <t>-873574087</t>
  </si>
  <si>
    <t>okno pevné, Al profil jednokomorový , sklo -VSG 44.1 ( 5B/3/i.)</t>
  </si>
  <si>
    <t>kol.č.3</t>
  </si>
  <si>
    <t>"5B/3/I."1</t>
  </si>
  <si>
    <t>63</t>
  </si>
  <si>
    <t>R - položka 5</t>
  </si>
  <si>
    <t>okno pevné, Al profil jednokomorový , sklo -VSG 33.1( 6A/1/i - 6d/1/i)</t>
  </si>
  <si>
    <t>-791756350</t>
  </si>
  <si>
    <t>výplň okenních otvorů ( kol č.1 )</t>
  </si>
  <si>
    <t>"6A/1/I."1</t>
  </si>
  <si>
    <t>"6B/1/I."1</t>
  </si>
  <si>
    <t>"6C/1/I."1</t>
  </si>
  <si>
    <t>"6D/1/I."1</t>
  </si>
  <si>
    <t>64</t>
  </si>
  <si>
    <t>R - položka 6</t>
  </si>
  <si>
    <t>okno pevné, Al profil jednokomorový , sklo -VSG 33.1 ( 6A/3/i - 6D/3/i)</t>
  </si>
  <si>
    <t>1467720182</t>
  </si>
  <si>
    <t>okno pevné, Al profil jednokomorový , sklo -VSG 33.1 ( 6A/3/i - 6D/3/i))</t>
  </si>
  <si>
    <t>výplň okenních otvorů ( kol č.3 )</t>
  </si>
  <si>
    <t>"6A/3/I."1</t>
  </si>
  <si>
    <t>"6B/3/I."1</t>
  </si>
  <si>
    <t>"6C/3/I."1</t>
  </si>
  <si>
    <t>"6D/3/I."1</t>
  </si>
  <si>
    <t>65</t>
  </si>
  <si>
    <t>R - položka 7</t>
  </si>
  <si>
    <t>okno pevné, Al profil jednokomorový , sklo -VSG 33.1 (7/1/I.)</t>
  </si>
  <si>
    <t>-120684663</t>
  </si>
  <si>
    <t>okno pevné, Al profil jednokomorový , sklo -VSG 33.1 (7/1/i.)</t>
  </si>
  <si>
    <t>"8A/3/I."1</t>
  </si>
  <si>
    <t>66</t>
  </si>
  <si>
    <t>R - položka 8</t>
  </si>
  <si>
    <t>okno pevné, Al profil jednokomorový , sklo -VSG 33.1 ( 7/3/i.)</t>
  </si>
  <si>
    <t>1903196203</t>
  </si>
  <si>
    <t>"7/3/I."1</t>
  </si>
  <si>
    <t>67</t>
  </si>
  <si>
    <t>R - položka 9</t>
  </si>
  <si>
    <t>okno pevné, Al profil jednokomorový , sklo -VSG 33.1 (8A/1/i. )</t>
  </si>
  <si>
    <t>-12235155</t>
  </si>
  <si>
    <t>"8A/1/I."1</t>
  </si>
  <si>
    <t>68</t>
  </si>
  <si>
    <t>R - položka 10</t>
  </si>
  <si>
    <t>okno pevné, Al profil jednokomorový , sklo -VSG 33.1 (8A/3/i. )</t>
  </si>
  <si>
    <t>1016882775</t>
  </si>
  <si>
    <t>69</t>
  </si>
  <si>
    <t>R -položka 11</t>
  </si>
  <si>
    <t>okno pevné, Al profil jednokomorový , sklo -VSG 44.1 (8B/1/i. )</t>
  </si>
  <si>
    <t>1028072168</t>
  </si>
  <si>
    <t>"8B/1/I."1</t>
  </si>
  <si>
    <t>70</t>
  </si>
  <si>
    <t>R -položka 12</t>
  </si>
  <si>
    <t>1250449158</t>
  </si>
  <si>
    <t>okno pevné, Al profil jednokomorový , sklo -VSG 44.1 (8B/3/i. )</t>
  </si>
  <si>
    <t>71</t>
  </si>
  <si>
    <t>R -položka 13</t>
  </si>
  <si>
    <t>okno pevné, Al profil jednokomorový , sklo -VSG 44.1 (9A/1/I-9B/1/I´+ 9A/3/i 9B/3/i.)</t>
  </si>
  <si>
    <t>1058062028</t>
  </si>
  <si>
    <t>okno pevné, Al profil jednokomorový , sklo -VSG 44.1 (9A/1/I -9B/1/I´+ 9A/3/i 9B/3/i.)</t>
  </si>
  <si>
    <t>"9A/1/I."1</t>
  </si>
  <si>
    <t>"9B/1/I."1</t>
  </si>
  <si>
    <t>"9A/3/I."1</t>
  </si>
  <si>
    <t>"9B/3/I."1</t>
  </si>
  <si>
    <t>72</t>
  </si>
  <si>
    <t>998767101</t>
  </si>
  <si>
    <t>Přesun hmot tonážní pro zámečnické konstrukce v objektech v do 6 m</t>
  </si>
  <si>
    <t>-11384916</t>
  </si>
  <si>
    <t>Přesun hmot pro zámečnické konstrukce stanovený z hmotnosti přesunovaného materiálu vodorovná dopravní vzdálenost do 50 m v objektech výšky do 6 m</t>
  </si>
  <si>
    <t>https://podminky.urs.cz/item/CS_URS_2022_01/998767101</t>
  </si>
  <si>
    <t>73</t>
  </si>
  <si>
    <t>998767181</t>
  </si>
  <si>
    <t>Příplatek k přesunu hmot tonážní 767 prováděný bez použití mechanizace</t>
  </si>
  <si>
    <t>-849928889</t>
  </si>
  <si>
    <t>Přesun hmot pro zámečnické konstrukce stanovený z hmotnosti přesunovaného materiálu Příplatek k cenám za přesun prováděný bez použití mechanizace pro jakoukoliv výšku objektu</t>
  </si>
  <si>
    <t>https://podminky.urs.cz/item/CS_URS_2022_01/998767181</t>
  </si>
  <si>
    <t>74</t>
  </si>
  <si>
    <t>998767192</t>
  </si>
  <si>
    <t>Příplatek k přesunu hmot tonážní 767 za zvětšený přesun do 100 m</t>
  </si>
  <si>
    <t>-1239331161</t>
  </si>
  <si>
    <t>Přesun hmot pro zámečnické konstrukce stanovený z hmotnosti přesunovaného materiálu Příplatek k cenám za zvětšený přesun přes vymezenou největší dopravní vzdálenost do 100 m</t>
  </si>
  <si>
    <t>https://podminky.urs.cz/item/CS_URS_2022_01/998767192</t>
  </si>
  <si>
    <t>777</t>
  </si>
  <si>
    <t>Podlahy lité</t>
  </si>
  <si>
    <t>75</t>
  </si>
  <si>
    <t>777511931</t>
  </si>
  <si>
    <t>Oprava podlahy epoxidovou stěrkou pl přes 0,50 do 1,00 m2 tl do 2 mm</t>
  </si>
  <si>
    <t>874208079</t>
  </si>
  <si>
    <t>Oprava podlahy epoxidovou stěrkou včetně penetrace, plochy jednotlivě přes 0,50 do 1,00 m2, tloušťky do 2 mm</t>
  </si>
  <si>
    <t>https://podminky.urs.cz/item/CS_URS_2022_01/777511931</t>
  </si>
  <si>
    <t>zřízení pochozí plochy na schod.stupních ( epoxidová pryskyřice se vsypem )</t>
  </si>
  <si>
    <t>43,0</t>
  </si>
  <si>
    <t>76</t>
  </si>
  <si>
    <t>777511941</t>
  </si>
  <si>
    <t>Oprava podlahy epoxidovou stěrkou pl přes 1,00 do 2,00 m2 tl do 2 mm</t>
  </si>
  <si>
    <t>829963393</t>
  </si>
  <si>
    <t>Oprava podlahy epoxidovou stěrkou včetně penetrace, plochy jednotlivě přes 1,00 do 2,00 m2, tloušťky do 2 mm</t>
  </si>
  <si>
    <t>https://podminky.urs.cz/item/CS_URS_2022_01/777511941</t>
  </si>
  <si>
    <t>zřízení pochozí plochy na podestách ( epoxidová pryskyřice se vsypem )</t>
  </si>
  <si>
    <t>77</t>
  </si>
  <si>
    <t>998777101</t>
  </si>
  <si>
    <t>Přesun hmot tonážní pro podlahy lité v objektech v do 6 m</t>
  </si>
  <si>
    <t>206495030</t>
  </si>
  <si>
    <t>Přesun hmot pro podlahy lité stanovený z hmotnosti přesunovaného materiálu vodorovná dopravní vzdálenost do 50 m v objektech výšky do 6 m</t>
  </si>
  <si>
    <t>https://podminky.urs.cz/item/CS_URS_2022_01/998777101</t>
  </si>
  <si>
    <t>78</t>
  </si>
  <si>
    <t>998777181</t>
  </si>
  <si>
    <t>Příplatek k přesunu hmot tonážní 777 prováděný bez použití mechanizace</t>
  </si>
  <si>
    <t>-1618054456</t>
  </si>
  <si>
    <t>Přesun hmot pro podlahy lité stanovený z hmotnosti přesunovaného materiálu Příplatek k cenám za přesun prováděný bez použití mechanizace pro jakoukoliv výšku objektu</t>
  </si>
  <si>
    <t>https://podminky.urs.cz/item/CS_URS_2022_01/998777181</t>
  </si>
  <si>
    <t>79</t>
  </si>
  <si>
    <t>998777192</t>
  </si>
  <si>
    <t>Příplatek k přesunu hmot tonážní 777 za zvětšený přesun do 100 m</t>
  </si>
  <si>
    <t>608640019</t>
  </si>
  <si>
    <t>Přesun hmot pro podlahy lité stanovený z hmotnosti přesunovaného materiálu Příplatek k cenám za zvětšený přesun přes vymezenou největší dopravní vzdálenost do 100 m</t>
  </si>
  <si>
    <t>https://podminky.urs.cz/item/CS_URS_2022_01/998777192</t>
  </si>
  <si>
    <t>80</t>
  </si>
  <si>
    <t>783009403</t>
  </si>
  <si>
    <t>Bezpečnostní šrafování stěn nebo svislých ploch oblých</t>
  </si>
  <si>
    <t>1526780399</t>
  </si>
  <si>
    <t>https://podminky.urs.cz/item/CS_URS_2022_01/783009403</t>
  </si>
  <si>
    <t>nátěr svislé plochy ocelových stojek na 1. nástupišti</t>
  </si>
  <si>
    <t>2,20*1,32*6</t>
  </si>
  <si>
    <t>ocelové stojky vstup na schod. rameno směr Bohumín</t>
  </si>
  <si>
    <t>1,80*0,34*2</t>
  </si>
  <si>
    <t>81</t>
  </si>
  <si>
    <t>783009421</t>
  </si>
  <si>
    <t>Bezpečnostní šrafování stěnových nebo podlahových hran</t>
  </si>
  <si>
    <t>903713145</t>
  </si>
  <si>
    <t>Bezpečnostní šrafování rohových hran stěnových nebo podlahových</t>
  </si>
  <si>
    <t>https://podminky.urs.cz/item/CS_URS_2022_01/783009421</t>
  </si>
  <si>
    <t>hrany schodišťových stupňů 6x</t>
  </si>
  <si>
    <t>6,0*2</t>
  </si>
  <si>
    <t>82</t>
  </si>
  <si>
    <t>783342101</t>
  </si>
  <si>
    <t>Tmelení včetně přebroušení zámečnických konstrukcí polyuretanovým tmelem</t>
  </si>
  <si>
    <t>1469336240</t>
  </si>
  <si>
    <t>Tmelení zámečnických konstrukcí včetně přebroušení tmelených míst, tmelem polyuretanovým</t>
  </si>
  <si>
    <t>https://podminky.urs.cz/item/CS_URS_2022_01/783342101</t>
  </si>
  <si>
    <t>zatmelení trhlin, prasklin ve schodišťových stupních</t>
  </si>
  <si>
    <t>5,0</t>
  </si>
  <si>
    <t>787</t>
  </si>
  <si>
    <t>Dokončovací práce - zasklívání</t>
  </si>
  <si>
    <t>83</t>
  </si>
  <si>
    <t>787700803.1</t>
  </si>
  <si>
    <t>Vysklívání výkladců pl přes 3 do 6 m2 skla plochého</t>
  </si>
  <si>
    <t>1555296801</t>
  </si>
  <si>
    <t>Vysklívání výkladců skla plochého, plochy přes 3 do 6 m2</t>
  </si>
  <si>
    <t>viz. příloha SO 02Lávka v km 267,240 - plochy + specifikace zasklení okenních otvorů - plastové okna</t>
  </si>
  <si>
    <t>výplň okenních otvorů I. nástupiště ( kol č.1 )</t>
  </si>
  <si>
    <t>58,04</t>
  </si>
  <si>
    <t>výplň okenních otvorů I. nástupiště( kol č.3 )</t>
  </si>
  <si>
    <t>57,36</t>
  </si>
  <si>
    <t>84</t>
  </si>
  <si>
    <t>787701921</t>
  </si>
  <si>
    <t>Příplatek k opravě zasklívání výkladců do profilového těsnění do 3 m2 za zasklení sklem tl přes 5 do 8 mm</t>
  </si>
  <si>
    <t>2066774378</t>
  </si>
  <si>
    <t>Zasklívání výkladců Příplatek k cenám za zasklení sklem tl. 5 až 8 mm do profilového těsnění, plochy do 3 m2</t>
  </si>
  <si>
    <t>https://podminky.urs.cz/item/CS_URS_2022_01/787701921</t>
  </si>
  <si>
    <t>85</t>
  </si>
  <si>
    <t>787701922</t>
  </si>
  <si>
    <t>Příplatek k opravě zasklívání výkladců do profilového těsnění přes 3 do 6 m2 za zasklení sklem tl přes 5 do 8 mm</t>
  </si>
  <si>
    <t>-589120266</t>
  </si>
  <si>
    <t>Zasklívání výkladců Příplatek k cenám za zasklení sklem tl. 5 až 8 mm do profilového těsnění, plochy přes 3 do 6 m2</t>
  </si>
  <si>
    <t>https://podminky.urs.cz/item/CS_URS_2022_01/787701922</t>
  </si>
  <si>
    <t>86</t>
  </si>
  <si>
    <t>787911115</t>
  </si>
  <si>
    <t>Montáž neprůhledné fólie na sklo</t>
  </si>
  <si>
    <t>-1260793693</t>
  </si>
  <si>
    <t>Zasklívání – ostatní práce montáž fólie na sklo neprůhledné</t>
  </si>
  <si>
    <t>https://podminky.urs.cz/item/CS_URS_2022_01/787911115</t>
  </si>
  <si>
    <t>montáž fólie na sklo</t>
  </si>
  <si>
    <t>kol.č. 1</t>
  </si>
  <si>
    <t>3*0,60</t>
  </si>
  <si>
    <t>6*0,60</t>
  </si>
  <si>
    <t>87</t>
  </si>
  <si>
    <t>63479012</t>
  </si>
  <si>
    <t>fólie na sklo nereflexní kouřová 43%</t>
  </si>
  <si>
    <t>807047158</t>
  </si>
  <si>
    <t>5,4*1,03 'Přepočtené koeficientem množství</t>
  </si>
  <si>
    <t>88</t>
  </si>
  <si>
    <t>Zasklívání výkladců  skla plochého plochy do 3 m2</t>
  </si>
  <si>
    <t>1222144322</t>
  </si>
  <si>
    <t>Zasklívání výkladců skla plochého plochy do 3 m2</t>
  </si>
  <si>
    <t>viz. příloha SO 02Lávka v km 267,240 - ploch y+ specifikacezasklení okenních otvorů  - nové okenní otvory</t>
  </si>
  <si>
    <t>35,59-4,12-5,52-5,52</t>
  </si>
  <si>
    <t>89</t>
  </si>
  <si>
    <t>R - položka.1</t>
  </si>
  <si>
    <t>Zasklívání výkladců  skla plochého plochy přes 3 do 6 m2</t>
  </si>
  <si>
    <t>-381299173</t>
  </si>
  <si>
    <t>Zasklívání výkladců skla plochého plochy přes 3 do 6 m2</t>
  </si>
  <si>
    <t>viz. příloha SO 02Lávka v km 267,240 - plochy + specifikace zasklení okenních otvorů - nové okenní otvory</t>
  </si>
  <si>
    <t>4,12+5,52+5,52</t>
  </si>
  <si>
    <t>výplň okenních otvorů I. nástupiště ( kol č.3 )</t>
  </si>
  <si>
    <t>56,05</t>
  </si>
  <si>
    <t>90</t>
  </si>
  <si>
    <t>R - položka.1.1</t>
  </si>
  <si>
    <t>1077830978</t>
  </si>
  <si>
    <t>Vysklívání výkladců skla plochého plochy do 3 m2</t>
  </si>
  <si>
    <t>91</t>
  </si>
  <si>
    <t>R - položka.1.1.1.</t>
  </si>
  <si>
    <t>-1417319336</t>
  </si>
  <si>
    <t>Vasklívání výkladců skla plochého plochy přes 3 do 6 m2</t>
  </si>
  <si>
    <t>92</t>
  </si>
  <si>
    <t>998787101</t>
  </si>
  <si>
    <t>Přesun hmot tonážní pro zasklívání v objektech v do 6 m</t>
  </si>
  <si>
    <t>1468414637</t>
  </si>
  <si>
    <t>Přesun hmot pro zasklívání stanovený z hmotnosti přesunovaného materiálu vodorovná dopravní vzdálenost do 50 m v objektech výšky do 6 m</t>
  </si>
  <si>
    <t>https://podminky.urs.cz/item/CS_URS_2022_01/998787101</t>
  </si>
  <si>
    <t>93</t>
  </si>
  <si>
    <t>998787181</t>
  </si>
  <si>
    <t>Příplatek k přesunu hmot tonážní 787 prováděný bez použití mechanizace</t>
  </si>
  <si>
    <t>1724153431</t>
  </si>
  <si>
    <t>Přesun hmot pro zasklívání stanovený z hmotnosti přesunovaného materiálu Příplatek k cenám za přesun prováděný bez použití mechanizace pro jakoukoliv výšku objektu</t>
  </si>
  <si>
    <t>https://podminky.urs.cz/item/CS_URS_2022_01/998787181</t>
  </si>
  <si>
    <t>94</t>
  </si>
  <si>
    <t>998787192</t>
  </si>
  <si>
    <t>Příplatek k přesunu hmot tonážní 787 za zvětšený přesun do 100 m</t>
  </si>
  <si>
    <t>-1983428127</t>
  </si>
  <si>
    <t>Přesun hmot pro zasklívání stanovený z hmotnosti přesunovaného materiálu Příplatek k cenám za zvětšený přesun přes vymezenou největší dopravní vzdálenost do 100 m</t>
  </si>
  <si>
    <t>https://podminky.urs.cz/item/CS_URS_2022_01/998787192</t>
  </si>
  <si>
    <t>789</t>
  </si>
  <si>
    <t>Povrchové úpravy ocelových konstrukcí a technologických zařízení</t>
  </si>
  <si>
    <t>95</t>
  </si>
  <si>
    <t>789121151</t>
  </si>
  <si>
    <t>Čištění ručním nářadím ocelových konstrukcí třídy I stupeň přípravy St 2 stupeň zrezivění B</t>
  </si>
  <si>
    <t>449905882</t>
  </si>
  <si>
    <t>Úpravy povrchů pod nátěry ocelových konstrukcí třídy I odstranění rzi a nečistot pomocí ručního nářadí stupeň přípravy St 2, stupeň zrezivění B</t>
  </si>
  <si>
    <t>https://podminky.urs.cz/item/CS_URS_2022_01/789121151</t>
  </si>
  <si>
    <t>příprava povrchu</t>
  </si>
  <si>
    <t>obnova vnitřních ploch hl. nosníku směr Bohumín</t>
  </si>
  <si>
    <t>15,0/2</t>
  </si>
  <si>
    <t xml:space="preserve"> trubkové  zábradlí u balustrády směr Bohumín</t>
  </si>
  <si>
    <t>"sloupky"2*1,0*0,160</t>
  </si>
  <si>
    <t>"madla"(1,50+12,68+1,90)*0,160</t>
  </si>
  <si>
    <t>madla vpravo, ke kol. č.3</t>
  </si>
  <si>
    <t>vnější strany hl. nosníků pod  zastřešením směr Ostrava Svinov</t>
  </si>
  <si>
    <t>(0,85*2,55+0,65*1,20)*2+8*2*1,80+8*2*0,50</t>
  </si>
  <si>
    <t>hlavní ocelové stojky na 1. nástupišti směr Bohumín</t>
  </si>
  <si>
    <t>3,60*1,80*3</t>
  </si>
  <si>
    <t>ocelové stojky vstup na schod. rameno Bohumín</t>
  </si>
  <si>
    <t>1,20*0,34*2</t>
  </si>
  <si>
    <t>podhled schodiš´tových stupňů směr Bohumín</t>
  </si>
  <si>
    <t>(19+19+5)*2,0*0,46</t>
  </si>
  <si>
    <t>podesty směr Bohumín</t>
  </si>
  <si>
    <t>1,90*4,0+1,71*2,0+1,74*2,0</t>
  </si>
  <si>
    <t>I nosníky pod podestami směr Bohumín</t>
  </si>
  <si>
    <t>2*4,0*0,438+1,71*2,0*0,438+1,74*2,0*0,438</t>
  </si>
  <si>
    <t>vnitřní plochy okenních otvorů směr Bohumín v kol. č.1 a kol. č.3</t>
  </si>
  <si>
    <t>"9A,9B"2,915*2*0,170*2</t>
  </si>
  <si>
    <t>"8A,8B"(1,080+2,713+3,075)*2*0,170*2</t>
  </si>
  <si>
    <t>"7"(2,875+3,075)*2*0,170*2</t>
  </si>
  <si>
    <t>"6A,6B,6C,6D"(7,089+3,075)*2*0,170*2</t>
  </si>
  <si>
    <t>"5A,5B"(3,10+3,13)*2*0,170*2</t>
  </si>
  <si>
    <t>stávajících vnějších ploch spodní části okenních otvorů</t>
  </si>
  <si>
    <t>(3,50+14,64)*0,20*2</t>
  </si>
  <si>
    <t>stávajících vnitřních a vnějších ploch spodní části okenních otvorů</t>
  </si>
  <si>
    <t>(3,50+14,64)*0,20*2*2</t>
  </si>
  <si>
    <t>schodišťové stupně po vybourání mazaniny a před vložením roštů</t>
  </si>
  <si>
    <t>0,34*2,0*43</t>
  </si>
  <si>
    <t>podesty</t>
  </si>
  <si>
    <t>96</t>
  </si>
  <si>
    <t>789123240</t>
  </si>
  <si>
    <t>Odmaštění ocelových konstrukcí třídy III</t>
  </si>
  <si>
    <t>-1827438583</t>
  </si>
  <si>
    <t>Úpravy povrchů pod nátěry ocelových konstrukcí třídy III očištění odmaštěním</t>
  </si>
  <si>
    <t>https://podminky.urs.cz/item/CS_URS_2022_01/789123240</t>
  </si>
  <si>
    <t>odmaštění povrchu před provedením vrchního nátěru</t>
  </si>
  <si>
    <t>223,857</t>
  </si>
  <si>
    <t>97</t>
  </si>
  <si>
    <t>789212122</t>
  </si>
  <si>
    <t>Provedení otryskání zařízení členitých stupeň zarezavění B stupeň přípravy Sa 2 1/2</t>
  </si>
  <si>
    <t>-1990476365</t>
  </si>
  <si>
    <t>Provedení otryskání povrchů zařízení suché abrazivní tryskání, s povrchem členitým stupeň zarezavění B, stupeň přípravy Sa 2½</t>
  </si>
  <si>
    <t>https://podminky.urs.cz/item/CS_URS_2022_01/789212122</t>
  </si>
  <si>
    <t xml:space="preserve"> profil dutý svařovaný s obdélníkovým průřezem svislý</t>
  </si>
  <si>
    <t>(1*3,30++4*3,15+1*3,0)*0,466</t>
  </si>
  <si>
    <t xml:space="preserve"> profil dutý svařovaný s obdélníkovým průřezem vodorovný</t>
  </si>
  <si>
    <t>(3,1+7,1+2,9+2,7+3,9)*0,466</t>
  </si>
  <si>
    <t>(2,0*43)*0,196</t>
  </si>
  <si>
    <t>plech pro výrobu nových schod. stupňů ( plech tl 4 mm )</t>
  </si>
  <si>
    <t>(6*0,6*2,0)*2</t>
  </si>
  <si>
    <t>98</t>
  </si>
  <si>
    <t>789323211</t>
  </si>
  <si>
    <t>Zhotovení nátěru ocelových konstrukcí třídy III dvousložkového základního tl do 80 µm</t>
  </si>
  <si>
    <t>1914912988</t>
  </si>
  <si>
    <t>Zhotovení nátěru ocelových konstrukcí třídy III dvousložkového základního, tloušťky do 80 μm</t>
  </si>
  <si>
    <t>https://podminky.urs.cz/item/CS_URS_2022_01/789323211</t>
  </si>
  <si>
    <t>základní nátěr</t>
  </si>
  <si>
    <t>99</t>
  </si>
  <si>
    <t>789323216</t>
  </si>
  <si>
    <t>Zhotovení nátěru ocelových konstrukcí třídy III dvousložkového mezivrstvy tl do 80 µm</t>
  </si>
  <si>
    <t>2020473955</t>
  </si>
  <si>
    <t>Zhotovení nátěru ocelových konstrukcí třídy III dvousložkového mezivrstvy, tloušťky do 80 μm</t>
  </si>
  <si>
    <t>https://podminky.urs.cz/item/CS_URS_2022_01/789323216</t>
  </si>
  <si>
    <t>2 x mezivrstva</t>
  </si>
  <si>
    <t>(1*3,30++4*3,15+1*3,0)*0,466*2</t>
  </si>
  <si>
    <t>(3,1+7,1+2,9+2,7+3,9)*0,466*2</t>
  </si>
  <si>
    <t>(2,0*43)*0,196*2</t>
  </si>
  <si>
    <t>(6*0,6*2,0)*2*2</t>
  </si>
  <si>
    <t>100</t>
  </si>
  <si>
    <t>789323221</t>
  </si>
  <si>
    <t>Zhotovení nátěru ocelových konstrukcí třídy III dvousložkového krycího (vrchního) tl do 80 µm</t>
  </si>
  <si>
    <t>-1797454355</t>
  </si>
  <si>
    <t>Zhotovení nátěru ocelových konstrukcí třídy III dvousložkového krycího (vrchního), tloušťky do 80 μm</t>
  </si>
  <si>
    <t>https://podminky.urs.cz/item/CS_URS_2022_01/789323221</t>
  </si>
  <si>
    <t>madla vpravo, ke kol. č.1</t>
  </si>
  <si>
    <t>101</t>
  </si>
  <si>
    <t>R - položka 14</t>
  </si>
  <si>
    <t>abrazivo ( např. TRYMAT ) materiál určen pro pro otryskání ocel. konstrukcí, pytlovaný</t>
  </si>
  <si>
    <t>100512712</t>
  </si>
  <si>
    <t>abrazivo ( křemičitý písek ) materiál určen pro pro otryskání ocel. konstrukcí, pytlovaný</t>
  </si>
  <si>
    <t>abrazivo</t>
  </si>
  <si>
    <t>49,243*0,048</t>
  </si>
  <si>
    <t>102</t>
  </si>
  <si>
    <t>R - položka 24.1</t>
  </si>
  <si>
    <t>materiál pro provedení ochranného nátěrového systému ONS - 14</t>
  </si>
  <si>
    <t>826111797</t>
  </si>
  <si>
    <t>materiál pro provedení vrchního nátěru</t>
  </si>
  <si>
    <t>223,857*0,4</t>
  </si>
  <si>
    <t>103</t>
  </si>
  <si>
    <t>R - položka 15</t>
  </si>
  <si>
    <t>materiál pro provedení ochranného nátěrového systému ONS - 22</t>
  </si>
  <si>
    <t>475340689</t>
  </si>
  <si>
    <t>materiál pro provedení nátěrového systému ONS 14 ( nové ocelové části + vnitřní plochy okenních otvorů )</t>
  </si>
  <si>
    <t>(49,243+98,486+49,243+74,204)*0,40</t>
  </si>
  <si>
    <t>104</t>
  </si>
  <si>
    <t>789351240</t>
  </si>
  <si>
    <t>Zhotovení nátěru pásového dvousložkového tl 50 µm na ocelových konstrukcích tř. II</t>
  </si>
  <si>
    <t>-738745768</t>
  </si>
  <si>
    <t>Zhotovení nátěrů pásových korozně namáhaných míst (svary, hrany, kouty, šroubové spoje, apod.) tloušťky 50 μm ocelových konstrukcí třídy II dvousložkových</t>
  </si>
  <si>
    <t>https://podminky.urs.cz/item/CS_URS_2022_01/789351240</t>
  </si>
  <si>
    <t>z celkové plochy 20 %</t>
  </si>
  <si>
    <t>247,348*0,3</t>
  </si>
  <si>
    <t>105</t>
  </si>
  <si>
    <t>998781101</t>
  </si>
  <si>
    <t>Přesun hmot tonážní pro obklady keramické v objektech v do 6 m</t>
  </si>
  <si>
    <t>1039116744</t>
  </si>
  <si>
    <t>Přesun hmot pro obklady keramické stanovený z hmotnosti přesunovaného materiálu vodorovná dopravní vzdálenost do 50 m v objektech výšky do 6 m</t>
  </si>
  <si>
    <t>https://podminky.urs.cz/item/CS_URS_2022_01/998781101</t>
  </si>
  <si>
    <t>106</t>
  </si>
  <si>
    <t>998781181</t>
  </si>
  <si>
    <t>Příplatek k přesunu hmot tonážní 781 prováděný bez použití mechanizace</t>
  </si>
  <si>
    <t>-948833240</t>
  </si>
  <si>
    <t>Přesun hmot pro obklady keramické stanovený z hmotnosti přesunovaného materiálu Příplatek k cenám za přesun prováděný bez použití mechanizace pro jakoukoliv výšku objektu</t>
  </si>
  <si>
    <t>https://podminky.urs.cz/item/CS_URS_2022_01/998781181</t>
  </si>
  <si>
    <t>107</t>
  </si>
  <si>
    <t>998781192</t>
  </si>
  <si>
    <t>Příplatek k přesunu hmot tonážní 781 za zvětšený přesun do 100 m</t>
  </si>
  <si>
    <t>373897896</t>
  </si>
  <si>
    <t>Přesun hmot pro obklady keramické stanovený z hmotnosti přesunovaného materiálu Příplatek k cenám za zvětšený přesun přes vymezenou největší dopravní vzdálenost do 100 m</t>
  </si>
  <si>
    <t>https://podminky.urs.cz/item/CS_URS_2022_01/998781192</t>
  </si>
  <si>
    <t>108</t>
  </si>
  <si>
    <t>-2129294368</t>
  </si>
  <si>
    <t>zabroušení zbytku ocelových části po demontáži zábradlí ( prac/hod )</t>
  </si>
  <si>
    <t>1*8,0</t>
  </si>
  <si>
    <t>SO 02 - 02.2 - lávka km 267,240 - schodiště Ostrava Svinov, I. nástupiště</t>
  </si>
  <si>
    <t>-821952472</t>
  </si>
  <si>
    <t>rozdělení schod. ramene pro vstup cestujících a zajištění vstupu a výstupu</t>
  </si>
  <si>
    <t>26,0</t>
  </si>
  <si>
    <t>-564055359</t>
  </si>
  <si>
    <t>239535859</t>
  </si>
  <si>
    <t>výroba nových ocel prvků ( profil dutý svařovaný s obdélníkovým průřezem )</t>
  </si>
  <si>
    <t>1. nástupiště kol. č.1</t>
  </si>
  <si>
    <t>(1*3,30++4*3,15)*13,78*1,02</t>
  </si>
  <si>
    <t>1. nástupiště kol. č.3</t>
  </si>
  <si>
    <t>1917380559</t>
  </si>
  <si>
    <t>(4*3,15+1*3,30)*0,0138*2*1,05</t>
  </si>
  <si>
    <t>-1277377359</t>
  </si>
  <si>
    <t>montáž nových ocel prvků ( profil dutý svařovaný s obdélníkovým průřezem )</t>
  </si>
  <si>
    <t>1704846741</t>
  </si>
  <si>
    <t>380,480*2</t>
  </si>
  <si>
    <t>962517715</t>
  </si>
  <si>
    <t>"1A/1/I."8,92*2</t>
  </si>
  <si>
    <t>"1B/1/I."17,87*2</t>
  </si>
  <si>
    <t>"2/1/I."11,65*2</t>
  </si>
  <si>
    <t>"3A/1/I."9,62*2</t>
  </si>
  <si>
    <t>"3B/1/I."9,62*2</t>
  </si>
  <si>
    <t>"3C/1/I."9,62*2</t>
  </si>
  <si>
    <t>"3D/1/I."9,62*2</t>
  </si>
  <si>
    <t>"4A/1/I."9,10*2</t>
  </si>
  <si>
    <t>1975762600</t>
  </si>
  <si>
    <t>geotextílie pro mobilní oplocení v ose schod. ramene</t>
  </si>
  <si>
    <t>2,50*120,0</t>
  </si>
  <si>
    <t>-1074259428</t>
  </si>
  <si>
    <t>(3,50+14,60)*2*0,25*0,03*2</t>
  </si>
  <si>
    <t>-218022589</t>
  </si>
  <si>
    <t>(3,50+14,60)*1,50*2</t>
  </si>
  <si>
    <t>-936283257</t>
  </si>
  <si>
    <t>lešení na schodišti</t>
  </si>
  <si>
    <t>(3,50+7,30+2,70)*2</t>
  </si>
  <si>
    <t>427170030</t>
  </si>
  <si>
    <t>95,200*37</t>
  </si>
  <si>
    <t>-1584628466</t>
  </si>
  <si>
    <t>-879895673</t>
  </si>
  <si>
    <t>(5,80*6,0*13,0)/2</t>
  </si>
  <si>
    <t>-2818018</t>
  </si>
  <si>
    <t>1745833577</t>
  </si>
  <si>
    <t>1764142030</t>
  </si>
  <si>
    <t>geotextílie na mobilním oplocení</t>
  </si>
  <si>
    <t>120,0*2,5</t>
  </si>
  <si>
    <t>-2015143710</t>
  </si>
  <si>
    <t>1796771354</t>
  </si>
  <si>
    <t>demontáž zábradlí městského typu ( stěna u kol č.1,3 )</t>
  </si>
  <si>
    <t>(3,10+2,30+2,70+3,90)*2</t>
  </si>
  <si>
    <t>-1905687188</t>
  </si>
  <si>
    <t>66172629</t>
  </si>
  <si>
    <t>3,568*5 'Přepočtené koeficientem množství</t>
  </si>
  <si>
    <t>971501849</t>
  </si>
  <si>
    <t>sklo ze schod. ramen směr Ostrava Svinov 1. nástupiště kol.č.1</t>
  </si>
  <si>
    <t>46,43*0,00750</t>
  </si>
  <si>
    <t>46,09*0,00750</t>
  </si>
  <si>
    <t>-996541448</t>
  </si>
  <si>
    <t>-2046703548</t>
  </si>
  <si>
    <t>787806888</t>
  </si>
  <si>
    <t>-989662294</t>
  </si>
  <si>
    <t>0,865+0,600</t>
  </si>
  <si>
    <t>1818951750</t>
  </si>
  <si>
    <t>1,465*20</t>
  </si>
  <si>
    <t>1953487261</t>
  </si>
  <si>
    <t>1,465</t>
  </si>
  <si>
    <t>-1133618098</t>
  </si>
  <si>
    <t>-583734267</t>
  </si>
  <si>
    <t>333319930</t>
  </si>
  <si>
    <t>603447819</t>
  </si>
  <si>
    <t>-246755221</t>
  </si>
  <si>
    <t>https://podminky.urs.cz/item/CS_URS_2022_01/998764101</t>
  </si>
  <si>
    <t>Poznámka k položce:_x000D_
přesun sutě</t>
  </si>
  <si>
    <t>-2054580944</t>
  </si>
  <si>
    <t>1453586514</t>
  </si>
  <si>
    <t>-1755930686</t>
  </si>
  <si>
    <t>46,43+46,09</t>
  </si>
  <si>
    <t>-265974538</t>
  </si>
  <si>
    <t>(3,50+2*7,30)*0,60*2</t>
  </si>
  <si>
    <t>-439515764</t>
  </si>
  <si>
    <t>278002418</t>
  </si>
  <si>
    <t>45,23+44,89</t>
  </si>
  <si>
    <t>okno pevné, Al profil jednokomorový , sklo -VSG 44.1 ( 1A/1/I. )</t>
  </si>
  <si>
    <t>215464698</t>
  </si>
  <si>
    <t>"1A/1/I"1</t>
  </si>
  <si>
    <t>okno pevné, Al profil jednokomorový , sklo -VSG 33.1 ( 1A/3/I.i)</t>
  </si>
  <si>
    <t>-771895406</t>
  </si>
  <si>
    <t>okno pevné, Al profil jednokomorový , sklo -VSG 44.1 ( 1A/3/I. )</t>
  </si>
  <si>
    <t>okno pevné, Al profil jednokomorový , sklo -VSG 33.1 ( 1B/1/I. )</t>
  </si>
  <si>
    <t>1150600544</t>
  </si>
  <si>
    <t>"1B/1/I."1</t>
  </si>
  <si>
    <t>R - položka 11</t>
  </si>
  <si>
    <t>okno pevné, Al profil jednokomorový , sklo -VSG 33.1 ( 1B/3/I. )</t>
  </si>
  <si>
    <t>-1470324664</t>
  </si>
  <si>
    <t>okno pevné, Al profil jednokomorový , sklo -VSG 33.1</t>
  </si>
  <si>
    <t>1414829814</t>
  </si>
  <si>
    <t>okno pevné, Al profil jednokomorový , sklo -VSG 33.1 ( 2/1/I. )</t>
  </si>
  <si>
    <t>"2/1/I."1</t>
  </si>
  <si>
    <t>R - položka 12</t>
  </si>
  <si>
    <t>okno pevné, Al profil jednokomorový , sklo -VSG 33.1 ( 2/3/I. )</t>
  </si>
  <si>
    <t>116701005</t>
  </si>
  <si>
    <t>"2/3/I."1</t>
  </si>
  <si>
    <t>okno pevné, Al profil jednokomorový , sklo -VSG 33.1 ( 3A/1/I. - 3D/1/I. )</t>
  </si>
  <si>
    <t>-34282867</t>
  </si>
  <si>
    <t>" 3A/1/I."1</t>
  </si>
  <si>
    <t>" 3B/1/I."1</t>
  </si>
  <si>
    <t>" 3C/1/I."1</t>
  </si>
  <si>
    <t>" 3D/1/I."1</t>
  </si>
  <si>
    <t>okno pevné, Al profil jednokomorový , sklo -VSG 33.1 ( 3A/3/I. - 3D/3/I. )</t>
  </si>
  <si>
    <t>1294470482</t>
  </si>
  <si>
    <t>" 3A/3/I."1</t>
  </si>
  <si>
    <t>" 3B/3/I."1</t>
  </si>
  <si>
    <t>" 3C/3/I."1</t>
  </si>
  <si>
    <t>" 3D/3/I."1</t>
  </si>
  <si>
    <t>R - položka 17</t>
  </si>
  <si>
    <t>okno pevné, Al profil jednokomorový , sklo -VSG 44.1 ( 4A/1/I. )</t>
  </si>
  <si>
    <t>-2002110442</t>
  </si>
  <si>
    <t>"4A/1/I"1</t>
  </si>
  <si>
    <t>R - položka 18</t>
  </si>
  <si>
    <t>okno pevné, Al profil jednokomorový , sklo -VSG 44.1 ( 4A/3/I. )</t>
  </si>
  <si>
    <t>-1878677198</t>
  </si>
  <si>
    <t>"4A/3/I"1</t>
  </si>
  <si>
    <t>R - položka 3</t>
  </si>
  <si>
    <t>okno otvíravé, Al profil jednokomorový , sklo -VSG 44.1 ( 4B/1/I. )</t>
  </si>
  <si>
    <t>459116888</t>
  </si>
  <si>
    <t>okno otvíramé, Al profil jednokomorový , sklo -VSG 44.1 ( 4B/1/I. )</t>
  </si>
  <si>
    <t>"4B/1/I."1</t>
  </si>
  <si>
    <t>R - položka 30</t>
  </si>
  <si>
    <t>okno otvíravé, Al profil jednokomorový , sklo -VSG 44.1</t>
  </si>
  <si>
    <t>-826226921</t>
  </si>
  <si>
    <t>okno otvíravé, Al profil jednokomorový , sklo -VSG 44.1 ( 4B/3/I. )</t>
  </si>
  <si>
    <t>"4B/3/I."1</t>
  </si>
  <si>
    <t>-1554978683</t>
  </si>
  <si>
    <t>1166213132</t>
  </si>
  <si>
    <t>1338137524</t>
  </si>
  <si>
    <t>1478604577</t>
  </si>
  <si>
    <t>nátěr svislé plochy ocelových stojek na 1. nástupišti ( žlutočerné šrafování )</t>
  </si>
  <si>
    <t>ocelové stojky vstup na schod. rameno Ostrava Svinov ( žluto černé šrafování )</t>
  </si>
  <si>
    <t>1017626040</t>
  </si>
  <si>
    <t>Poznámka k položce:_x000D_
Barva žlutá RAL 1003</t>
  </si>
  <si>
    <t>obnova stávajících bezpečnostních nátěrů předních hran schod. stupňů a podest</t>
  </si>
  <si>
    <t>6*4,0</t>
  </si>
  <si>
    <t>1901629240</t>
  </si>
  <si>
    <t>4,0</t>
  </si>
  <si>
    <t>787700803</t>
  </si>
  <si>
    <t>-324345456</t>
  </si>
  <si>
    <t>https://podminky.urs.cz/item/CS_URS_2022_01/787700803</t>
  </si>
  <si>
    <t>viz. příloha SO 01Lávka v km 267,240 - plochy + specifikace zasklení okenních otvorů - plastové okna</t>
  </si>
  <si>
    <t>46,43</t>
  </si>
  <si>
    <t>46,09</t>
  </si>
  <si>
    <t>-463133855</t>
  </si>
  <si>
    <t>1258256574</t>
  </si>
  <si>
    <t>kol. č.1</t>
  </si>
  <si>
    <t>7,20</t>
  </si>
  <si>
    <t>787700804</t>
  </si>
  <si>
    <t>Vysklívání výkladců pl přes 6 m2 skla plochého</t>
  </si>
  <si>
    <t>170975757</t>
  </si>
  <si>
    <t>Vysklívání výkladců skla plochého, plochy přes 6 m2</t>
  </si>
  <si>
    <t>https://podminky.urs.cz/item/CS_URS_2022_01/787700804</t>
  </si>
  <si>
    <t>787701923</t>
  </si>
  <si>
    <t>Příplatek k opravě zasklívání výkladců do profilového těsnění přes 6 m2 za zasklení sklem tl přes 5 do 8 mm</t>
  </si>
  <si>
    <t>555976202</t>
  </si>
  <si>
    <t>Zasklívání výkladců Příplatek k cenám za zasklení sklem tl. 5 až 8 mm do profilového těsnění, plochy přes 6 m2</t>
  </si>
  <si>
    <t>https://podminky.urs.cz/item/CS_URS_2022_01/787701923</t>
  </si>
  <si>
    <t>406681465</t>
  </si>
  <si>
    <t>1863707502</t>
  </si>
  <si>
    <t>7,14757281553398*1,03 'Přepočtené koeficientem množství</t>
  </si>
  <si>
    <t>-97019079</t>
  </si>
  <si>
    <t>45,23-7,20</t>
  </si>
  <si>
    <t>44,80-7,20</t>
  </si>
  <si>
    <t>R - položka.1.1.1.1</t>
  </si>
  <si>
    <t>256112355</t>
  </si>
  <si>
    <t>Vysklívání výkladců skla plochého plochy přes 3 do 6 m2</t>
  </si>
  <si>
    <t>-714777005</t>
  </si>
  <si>
    <t>-1155915150</t>
  </si>
  <si>
    <t>-1295612665</t>
  </si>
  <si>
    <t>-628558768</t>
  </si>
  <si>
    <t>obnova vnitřních ploch hl. nosníku směr ostrava Svinov</t>
  </si>
  <si>
    <t>15,0</t>
  </si>
  <si>
    <t>středové trubkové dvoumadlové zábradlí</t>
  </si>
  <si>
    <t>"sloupky"1,00*8*2*0,160</t>
  </si>
  <si>
    <t>"madla"(6,60+1,50+6,30)*2*0,160</t>
  </si>
  <si>
    <t>madla vpravo,vlevo</t>
  </si>
  <si>
    <t>(6,60+1,50+6,30)*2*0,160</t>
  </si>
  <si>
    <t>hlavní ocelové stojky na 1. nástupišti</t>
  </si>
  <si>
    <t>3,60*1,80*6</t>
  </si>
  <si>
    <t>ocelové stojky vstup na schod. rameno Ostrava Svinov</t>
  </si>
  <si>
    <t>podhled schodiš´tových stupňů</t>
  </si>
  <si>
    <t>(7+20+12)*4,0*0,46</t>
  </si>
  <si>
    <t>1,80*4,0*3</t>
  </si>
  <si>
    <t>I nosníky pod podestami</t>
  </si>
  <si>
    <t>2*3*4,0*0,438</t>
  </si>
  <si>
    <t>vnitřní plochy okenních otvorů směr Ostrava Svinov kol. č.1 a kol. č.3</t>
  </si>
  <si>
    <t>"1A,1B"(2,450+1,010+2,930+3,050+4,087)*0,170*2</t>
  </si>
  <si>
    <t>"2"(2*3,050+2*2,725)*0,170*2</t>
  </si>
  <si>
    <t>"3A,3B,3C"(2*3,050+2*7,066)*0,170*2</t>
  </si>
  <si>
    <t>"4A,4B"(2*3,100+2*2,895)*0,170*2</t>
  </si>
  <si>
    <t>(3,50+14,59)*0,20*2</t>
  </si>
  <si>
    <t>(3,50+14,59)*0,20*2*2</t>
  </si>
  <si>
    <t>-1433004816</t>
  </si>
  <si>
    <t>213,039+19,482+21,708</t>
  </si>
  <si>
    <t>1512338956</t>
  </si>
  <si>
    <t>otryskání nových ocel prvků ( profil dutý svařovaný s obdélníkovým průřezem )</t>
  </si>
  <si>
    <t>(4*3,15+1*3,30)*0,466*2</t>
  </si>
  <si>
    <t>-1380137927</t>
  </si>
  <si>
    <t>základní nátěr nových ocel prvků ( profil dutý svařovaný s obdélníkovým průřezem )</t>
  </si>
  <si>
    <t>"1A,1B"(2,450+1,010+2,930+3,050+4,087)*0,170</t>
  </si>
  <si>
    <t>"2"(2*3,050+2*2,725)*0,170</t>
  </si>
  <si>
    <t>"3A,3B,3C"(2*3,050+2*7,066)*0,170</t>
  </si>
  <si>
    <t>"4A,4B"(2*3,100+2*2,895)*0,170</t>
  </si>
  <si>
    <t>9046110</t>
  </si>
  <si>
    <t>2 x mezivrstva nových ocel prvků ( profil dutý svařovaný s obdélníkovým průřezem )</t>
  </si>
  <si>
    <t>(4*3,15+1*3,30)*0,466*2*2</t>
  </si>
  <si>
    <t>"1A,1B"(2,450+1,010+2,930+3,050+4,087)*0,170*2*2</t>
  </si>
  <si>
    <t>"2"(2*3,050+2*2,725)*0,170*2*2</t>
  </si>
  <si>
    <t>"3A,3B,3C"(2*3,050+2*7,066)*0,170*2*2</t>
  </si>
  <si>
    <t>"4A,4B"(2*3,100+2*2,895)*0,170*2*2</t>
  </si>
  <si>
    <t>-193982778</t>
  </si>
  <si>
    <t>Poznámka k položce:_x000D_
Nová vrchní vrstva RAL DB 510</t>
  </si>
  <si>
    <t>ocelové stotjky vstup na schod. rameno Ostrava Svinov</t>
  </si>
  <si>
    <t>R - položka 23</t>
  </si>
  <si>
    <t>1324948263</t>
  </si>
  <si>
    <t>14,819*0,048</t>
  </si>
  <si>
    <t>-808671570</t>
  </si>
  <si>
    <t>228,530*0,4</t>
  </si>
  <si>
    <t>R - položka 25</t>
  </si>
  <si>
    <t>-1985663045</t>
  </si>
  <si>
    <t>materiál pro provedení ochranného nátěrového systému ONS - 23</t>
  </si>
  <si>
    <t>14,819*0,40</t>
  </si>
  <si>
    <t>-2084574556</t>
  </si>
  <si>
    <t>-1411386086</t>
  </si>
  <si>
    <t>Poznámka k položce:_x000D_
PSV 783 + PSV 789</t>
  </si>
  <si>
    <t>-150297214</t>
  </si>
  <si>
    <t>-1605984877</t>
  </si>
  <si>
    <t>-375086473</t>
  </si>
  <si>
    <t>SO 02 - 03.1 - lávka km 267,240 - schodiště Bohumín, II. nástupiště</t>
  </si>
  <si>
    <t>1359047925</t>
  </si>
  <si>
    <t>-328430747</t>
  </si>
  <si>
    <t>1406379778</t>
  </si>
  <si>
    <t>panel sendvičový stěnový ( specifikace dle TZ ), tl 160mm</t>
  </si>
  <si>
    <t>118845466</t>
  </si>
  <si>
    <t>-1346353970</t>
  </si>
  <si>
    <t>řezivo pro zřízení dřevěného roštu ( zakrytí eskalátoru ) z celkové plochy 50%</t>
  </si>
  <si>
    <t>-1032601065</t>
  </si>
  <si>
    <t>-2026372016</t>
  </si>
  <si>
    <t>-611679525</t>
  </si>
  <si>
    <t>-142199066</t>
  </si>
  <si>
    <t>198383837</t>
  </si>
  <si>
    <t>991417332</t>
  </si>
  <si>
    <t>922403803</t>
  </si>
  <si>
    <t>-1331426876</t>
  </si>
  <si>
    <t>-275382337</t>
  </si>
  <si>
    <t>879267582</t>
  </si>
  <si>
    <t>-214234599</t>
  </si>
  <si>
    <t>-1318311887</t>
  </si>
  <si>
    <t>748027689</t>
  </si>
  <si>
    <t>-766904373</t>
  </si>
  <si>
    <t xml:space="preserve">řezivo pro zřízení dřevěného roštu bude použito z 1. nástupiště - podélně </t>
  </si>
  <si>
    <t>předpoklad doplnění novým řezivem 20%</t>
  </si>
  <si>
    <t>(1,2+3,10+14,64+1,9+1,2)*2*0,25*0,03*0,20</t>
  </si>
  <si>
    <t>(1,2+3,10+14,64+1,9+1,2)*2*0,03*0,20</t>
  </si>
  <si>
    <t>(3,1+7,32+2,9)*2*0,25*0,03*2*0,20</t>
  </si>
  <si>
    <t>(1,80*12)*2*0,25*0,03*0,20</t>
  </si>
  <si>
    <t>629196059</t>
  </si>
  <si>
    <t>-1919399559</t>
  </si>
  <si>
    <t>-323705158</t>
  </si>
  <si>
    <t>259448354</t>
  </si>
  <si>
    <t>-676204943</t>
  </si>
  <si>
    <t>692363145</t>
  </si>
  <si>
    <t>145554737</t>
  </si>
  <si>
    <t>1128269645</t>
  </si>
  <si>
    <t>22322813</t>
  </si>
  <si>
    <t>909345026</t>
  </si>
  <si>
    <t>-1417166822</t>
  </si>
  <si>
    <t>-1642332281</t>
  </si>
  <si>
    <t>demontáž přivařené pásoviny na horních a svislých hranách okenních otvorů stěna u kol.č.4 a č.2 - vnější strana</t>
  </si>
  <si>
    <t>demontáž stávající svislé plechové zábrany nad rovinou balustrády eskalátoru stěna podél kol. č.4</t>
  </si>
  <si>
    <t>-1141284512</t>
  </si>
  <si>
    <t>demontáž stávajícího zabradlí městského typu stěna u kol.č.2</t>
  </si>
  <si>
    <t>1008128465</t>
  </si>
  <si>
    <t>1930388446</t>
  </si>
  <si>
    <t>2122314540</t>
  </si>
  <si>
    <t>-1245893742</t>
  </si>
  <si>
    <t>sklo ze schod. ramen směr Bohumín II. nástupiště kol.č.4</t>
  </si>
  <si>
    <t>sklo ze schod. ramen směr Bohumín II. nástupiště kol.č.2</t>
  </si>
  <si>
    <t>1587413507</t>
  </si>
  <si>
    <t>-1974482513</t>
  </si>
  <si>
    <t>60839297</t>
  </si>
  <si>
    <t>-1845786732</t>
  </si>
  <si>
    <t>sklo, plastové lišty, vyboraný beton</t>
  </si>
  <si>
    <t>1228141444</t>
  </si>
  <si>
    <t>-1769478323</t>
  </si>
  <si>
    <t>95595737</t>
  </si>
  <si>
    <t>-118331163</t>
  </si>
  <si>
    <t>1292549702</t>
  </si>
  <si>
    <t>-1698358948</t>
  </si>
  <si>
    <t>-1607949095</t>
  </si>
  <si>
    <t>-367836183</t>
  </si>
  <si>
    <t>-1731956444</t>
  </si>
  <si>
    <t>-2113398003</t>
  </si>
  <si>
    <t>-1756268788</t>
  </si>
  <si>
    <t>-481996287</t>
  </si>
  <si>
    <t>1325140482</t>
  </si>
  <si>
    <t>-2115649471</t>
  </si>
  <si>
    <t>1877540655</t>
  </si>
  <si>
    <t>-2006189834</t>
  </si>
  <si>
    <t>-1857310884</t>
  </si>
  <si>
    <t>-5758518</t>
  </si>
  <si>
    <t>okno otvíravé, Al profil jednokomorový , sklo -VSG 44.1 ( 5A/4/II)</t>
  </si>
  <si>
    <t>1449708290</t>
  </si>
  <si>
    <t>kol. č.4.</t>
  </si>
  <si>
    <t>"5A/4/II."1</t>
  </si>
  <si>
    <t>okno otvíravé, Al profil jednokomorový , sklo -VSG 44.1 ( 5A/2/II)</t>
  </si>
  <si>
    <t>778842820</t>
  </si>
  <si>
    <t>kol. č.2.</t>
  </si>
  <si>
    <t>"5A/2/II."1</t>
  </si>
  <si>
    <t>okno pevné, Al profil jednokomorový , sklo -VSG 44.1 s bezp. sklem (5B/4/II )</t>
  </si>
  <si>
    <t>-2082122763</t>
  </si>
  <si>
    <t>okno pevné, Al profil jednokomorový , sklo -VSG 44.1 (5B/4/II )</t>
  </si>
  <si>
    <t>kol.č.4</t>
  </si>
  <si>
    <t>"5B/4/II."1</t>
  </si>
  <si>
    <t>okno pevné, Al profil jednokomorový , sklo -VSG 44.1 s bezp. sklem ( 5B/2/II.)</t>
  </si>
  <si>
    <t>-1330038916</t>
  </si>
  <si>
    <t>okno pevné, Al profil jednokomorový , sklo -VSG 44.1 ( 5B/2/II)</t>
  </si>
  <si>
    <t>kol.č.2</t>
  </si>
  <si>
    <t>"5B/2/II."1</t>
  </si>
  <si>
    <t>okno pevné, Al profil jednokomorový , sklo -VSG 33.1( 6A/4/II - 6D/4/II)</t>
  </si>
  <si>
    <t>-1889355374</t>
  </si>
  <si>
    <t>okno pevné, Al profil jednokomorový , sklo -VSG 33.1 ( 6A/4/II - 6D/4/II)</t>
  </si>
  <si>
    <t>výplň okenních otvorů ( kol č.4 )</t>
  </si>
  <si>
    <t>"6A/4/II."1</t>
  </si>
  <si>
    <t>"6B/4/II."1</t>
  </si>
  <si>
    <t>"6C/4/II."1</t>
  </si>
  <si>
    <t>"6D/4/II."1</t>
  </si>
  <si>
    <t>okno pevné, Al profil jednokomorový , sklo -VSG 33.1 ( 6A/2/II - 6D/2/II)</t>
  </si>
  <si>
    <t>-115132316</t>
  </si>
  <si>
    <t>výplň okenních otvorů ( kol č.2 )</t>
  </si>
  <si>
    <t>"6A/2/II."1</t>
  </si>
  <si>
    <t>"6B/2/II."1</t>
  </si>
  <si>
    <t>"6C/2/II."1</t>
  </si>
  <si>
    <t>"6D/2/II."1</t>
  </si>
  <si>
    <t>okno pevné, Al profil jednokomorový , sklo -VSG 33.1 (7/4/II.)</t>
  </si>
  <si>
    <t>-614411466</t>
  </si>
  <si>
    <t>"7/4/II."1</t>
  </si>
  <si>
    <t>okno pevné, Al profil jednokomorový , sklo -VSG 33.1 ( 7/2/II.)</t>
  </si>
  <si>
    <t>-129994333</t>
  </si>
  <si>
    <t>"7/2/II."1</t>
  </si>
  <si>
    <t>okno pevné, Al profil jednokomorový , sklo -VSG 33.1 (8A/4/II. )</t>
  </si>
  <si>
    <t>1300840916</t>
  </si>
  <si>
    <t>"8A/4/II."1</t>
  </si>
  <si>
    <t>okno pevné, Al profil jednokomorový , sklo -VSG 33.1 (8A/2/II )</t>
  </si>
  <si>
    <t>1239074003</t>
  </si>
  <si>
    <t>okno pevné, Al profil jednokomorový , sklo -VSG 33.1 (8A/2/II. )</t>
  </si>
  <si>
    <t>"8A/2/II."1</t>
  </si>
  <si>
    <t>okno pevné, Al profil jednokomorový , sklo -VSG 44.1 (8B/4/II. )</t>
  </si>
  <si>
    <t>1004041541</t>
  </si>
  <si>
    <t>"8B/4/II."1</t>
  </si>
  <si>
    <t>okno pevné, Al profil jednokomorový , sklo -VSG 44.1 (8B/2/Ii. )</t>
  </si>
  <si>
    <t>-1361580998</t>
  </si>
  <si>
    <t>okno pevné, Al profil jednokomorový , sklo -VSG 44.1 (8B/2/II. )</t>
  </si>
  <si>
    <t>"8B/2/II."1</t>
  </si>
  <si>
    <t>okno pevné, Al profil jednokomorový , sklo -VSG 44.1 (9A/4/II-9B/4/I´+ 9A/2/II- 9B/2/II.)</t>
  </si>
  <si>
    <t>-1830605224</t>
  </si>
  <si>
    <t>okno pevné, Al profil jednokomorový , sklo -VSG 44.1 (9A/4/II -9B/4/II´+ 9A/2/Ii - 9B/2Ii.)</t>
  </si>
  <si>
    <t>"9A/4/II."1</t>
  </si>
  <si>
    <t>"9B/4/II."1</t>
  </si>
  <si>
    <t>"9A/2/II."1</t>
  </si>
  <si>
    <t>"9B/2/II."1</t>
  </si>
  <si>
    <t>1162903912</t>
  </si>
  <si>
    <t>-131758128</t>
  </si>
  <si>
    <t>2010479944</t>
  </si>
  <si>
    <t>951814460</t>
  </si>
  <si>
    <t>441863990</t>
  </si>
  <si>
    <t>2111571519</t>
  </si>
  <si>
    <t>-2073010552</t>
  </si>
  <si>
    <t>-675865466</t>
  </si>
  <si>
    <t>-748575335</t>
  </si>
  <si>
    <t>-1356674195</t>
  </si>
  <si>
    <t>361479064</t>
  </si>
  <si>
    <t>-1805740724</t>
  </si>
  <si>
    <t>výplň okenních otvorů II. nástupiště ( kol č.4 )</t>
  </si>
  <si>
    <t>výplň okenních otvorů II. nástupiště( kol č.2 )</t>
  </si>
  <si>
    <t>248280034</t>
  </si>
  <si>
    <t>-1265317127</t>
  </si>
  <si>
    <t>-817039319</t>
  </si>
  <si>
    <t>1705238154</t>
  </si>
  <si>
    <t>-924190250</t>
  </si>
  <si>
    <t>1594046258</t>
  </si>
  <si>
    <t>901653483</t>
  </si>
  <si>
    <t>-1065021949</t>
  </si>
  <si>
    <t>226627367</t>
  </si>
  <si>
    <t>výplň okenních otvorů II. nástupiště ( kol č.2 )</t>
  </si>
  <si>
    <t>-331641938</t>
  </si>
  <si>
    <t>1392370679</t>
  </si>
  <si>
    <t>856717863</t>
  </si>
  <si>
    <t>madla vpravo, ke kol. č.2</t>
  </si>
  <si>
    <t>hlavní ocelové stojky na I1. nástupišti směr Bohumín</t>
  </si>
  <si>
    <t>vnitřní plochy okenních otvorů směr Bohumín v kol. č.4 a kol. č.2</t>
  </si>
  <si>
    <t>-207593536</t>
  </si>
  <si>
    <t>439102980</t>
  </si>
  <si>
    <t>-1540587934</t>
  </si>
  <si>
    <t>-1840977208</t>
  </si>
  <si>
    <t>-939880623</t>
  </si>
  <si>
    <t>madla vpravo, ke kol. č.4</t>
  </si>
  <si>
    <t>hlavní ocelové stojky na 1I. nástupišti směr Bohumín</t>
  </si>
  <si>
    <t>132268493</t>
  </si>
  <si>
    <t>-348855299</t>
  </si>
  <si>
    <t>869638485</t>
  </si>
  <si>
    <t>1342488581</t>
  </si>
  <si>
    <t>1862071425</t>
  </si>
  <si>
    <t>106484651</t>
  </si>
  <si>
    <t>1450363489</t>
  </si>
  <si>
    <t>1247648425</t>
  </si>
  <si>
    <t>SO 02 - 03.2 - lávka km 267,240 - schodiště Ostrava Svinov, II. nástupiště</t>
  </si>
  <si>
    <t>850330523</t>
  </si>
  <si>
    <t>mobilní plotová zábrana -nad zastřešením nástupiště při provádění výměny okenních výplní kol. č 4</t>
  </si>
  <si>
    <t>mobilní plotová zábrana -podél II. nástupište kol. č.4 a kol. č.2</t>
  </si>
  <si>
    <t>1216333158</t>
  </si>
  <si>
    <t>2143663025</t>
  </si>
  <si>
    <t>II. nástupiště kol. č.4</t>
  </si>
  <si>
    <t>II. nástupiště kol. č.2</t>
  </si>
  <si>
    <t>-879302919</t>
  </si>
  <si>
    <t>-68153910</t>
  </si>
  <si>
    <t>-1277278911</t>
  </si>
  <si>
    <t>-1976115721</t>
  </si>
  <si>
    <t>tmelení silikonovým tmelem kolem rámů okenních výplní kol. č.4</t>
  </si>
  <si>
    <t>"1A/4/II."8,92*2</t>
  </si>
  <si>
    <t>tmelení silikonovým tmelem kolem rámů okenních výplní kol. č.2</t>
  </si>
  <si>
    <t>"1A/2/II."8,92*2</t>
  </si>
  <si>
    <t>-125844443</t>
  </si>
  <si>
    <t>629596032</t>
  </si>
  <si>
    <t>využití z I. nástupiště + doplnění nového materiálu 20 %</t>
  </si>
  <si>
    <t>(3,50+14,60)*2*0,25*0,03*2*0,20</t>
  </si>
  <si>
    <t>641241296</t>
  </si>
  <si>
    <t>-446019328</t>
  </si>
  <si>
    <t>lešení podél kol. č. 4 a kol. č. 2</t>
  </si>
  <si>
    <t>878853203</t>
  </si>
  <si>
    <t>921977321</t>
  </si>
  <si>
    <t>857563123</t>
  </si>
  <si>
    <t>-2040093657</t>
  </si>
  <si>
    <t>1496663181</t>
  </si>
  <si>
    <t>-278725781</t>
  </si>
  <si>
    <t>-1062833207</t>
  </si>
  <si>
    <t>1161921622</t>
  </si>
  <si>
    <t>demontáž zábradlí městského typu ( stěna u kol č.4,2 )</t>
  </si>
  <si>
    <t>1227532411</t>
  </si>
  <si>
    <t>-466855985</t>
  </si>
  <si>
    <t>339721363</t>
  </si>
  <si>
    <t>sklo ze schod. ramen směr Ostrava Svinov II. nástupiště kol.č.4</t>
  </si>
  <si>
    <t>sklo ze schod. ramen směr Ostrava Svinovn II nástupiště kol.č.2</t>
  </si>
  <si>
    <t>493089413</t>
  </si>
  <si>
    <t>1714507502</t>
  </si>
  <si>
    <t>-1695869711</t>
  </si>
  <si>
    <t>-827308461</t>
  </si>
  <si>
    <t>884859500</t>
  </si>
  <si>
    <t>1947115706</t>
  </si>
  <si>
    <t>294481635</t>
  </si>
  <si>
    <t>2007710778</t>
  </si>
  <si>
    <t>-949971963</t>
  </si>
  <si>
    <t>-1314895844</t>
  </si>
  <si>
    <t>1104672070</t>
  </si>
  <si>
    <t>-1402206580</t>
  </si>
  <si>
    <t>-216707986</t>
  </si>
  <si>
    <t>400063825</t>
  </si>
  <si>
    <t>1381369170</t>
  </si>
  <si>
    <t>-1507220580</t>
  </si>
  <si>
    <t>596731358</t>
  </si>
  <si>
    <t>viz příloha nástupiště č.II - plochy + specifikace zasklení otvorů</t>
  </si>
  <si>
    <t>okno pevné, Al profil jednokomorový , sklo -VSG 44.1 ( 1A/4/II. )</t>
  </si>
  <si>
    <t>693103554</t>
  </si>
  <si>
    <t>"1A/4/II"1</t>
  </si>
  <si>
    <t>okno pevné, Al profil jednokomorový , sklo -VSG 33.1 ( 1A/2/II.)</t>
  </si>
  <si>
    <t>858204637</t>
  </si>
  <si>
    <t>okno pevné, Al profil jednokomorový , sklo -VSG 44.1 ( 1A/2/II. )</t>
  </si>
  <si>
    <t>"1A/2/II"1</t>
  </si>
  <si>
    <t>okno pevné, Al profil jednokomorový , sklo -VSG 33.1 ( 1B/4/II. )</t>
  </si>
  <si>
    <t>-1290497646</t>
  </si>
  <si>
    <t>"1B/4/II."1</t>
  </si>
  <si>
    <t>okno pevné, Al profil jednokomorový , sklo -VSG 33.1 ( 1B/2/II. )</t>
  </si>
  <si>
    <t>426724220</t>
  </si>
  <si>
    <t>"1B/2/II."1</t>
  </si>
  <si>
    <t>okno pevné, Al profil jednokomorový , sklo -VSG 33.1 ( 2/4/II )</t>
  </si>
  <si>
    <t>1469323525</t>
  </si>
  <si>
    <t>okno pevné, Al profil jednokomorový , sklo -VSG 33.1 ( 2/4/II. )</t>
  </si>
  <si>
    <t>"2/4/II."1</t>
  </si>
  <si>
    <t>okno pevné, Al profil jednokomorový , sklo -VSG 33.1 ( 2/2/II. )</t>
  </si>
  <si>
    <t>-961388181</t>
  </si>
  <si>
    <t>"2/23/II."1</t>
  </si>
  <si>
    <t>okno pevné, Al profil jednokomorový , sklo -VSG 33.1 ( 3A/4/II. - 3D/4/II. )</t>
  </si>
  <si>
    <t>-466654575</t>
  </si>
  <si>
    <t>" 3A/4/II."1</t>
  </si>
  <si>
    <t>" 3B/4/II."1</t>
  </si>
  <si>
    <t>" 3C/4/II."1</t>
  </si>
  <si>
    <t>" 3D/4/II."1</t>
  </si>
  <si>
    <t>okno pevné, Al profil jednokomorový , sklo -VSG 33.1 ( 3A/2/II. - 3D/2/II. )</t>
  </si>
  <si>
    <t>1956954858</t>
  </si>
  <si>
    <t>" 3A/2/II."1</t>
  </si>
  <si>
    <t>" 3B/2/II."1</t>
  </si>
  <si>
    <t>" 3C/2/II."1</t>
  </si>
  <si>
    <t>" 3D/2/II."1</t>
  </si>
  <si>
    <t>okno pevné, Al profil jednokomorový , sklo -VSG 44.1 ( 4A/4/II. )</t>
  </si>
  <si>
    <t>475738477</t>
  </si>
  <si>
    <t>"4A/4/II"1</t>
  </si>
  <si>
    <t>okno pevné, Al profil jednokomorový , sklo -VSG 44.1 ( 4A/2/II. )</t>
  </si>
  <si>
    <t>-968837505</t>
  </si>
  <si>
    <t>"4A/2/II"1</t>
  </si>
  <si>
    <t>okno otvíravé, Al profil jednokomorový , sklo -VSG 44.1 ( 4B/4/II. )</t>
  </si>
  <si>
    <t>-853110575</t>
  </si>
  <si>
    <t>okno otvíramé, Al profil jednokomorový , sklo -VSG 44.1 ( 4B/4/II. )</t>
  </si>
  <si>
    <t>"4B/4/II."1</t>
  </si>
  <si>
    <t>okno otvíravé, Al profil jednokomorový , sklo -VSG 44.1 ( 4B/2/II. )</t>
  </si>
  <si>
    <t>1625195571</t>
  </si>
  <si>
    <t>"4B/2/II."1</t>
  </si>
  <si>
    <t>-1333033222</t>
  </si>
  <si>
    <t>-1727779989</t>
  </si>
  <si>
    <t>-608980075</t>
  </si>
  <si>
    <t>-597534365</t>
  </si>
  <si>
    <t>nátěr svislé plochy ocelových stojek na II. nástupišti ( žlutočerné šrafování )</t>
  </si>
  <si>
    <t>305723537</t>
  </si>
  <si>
    <t>1337172293</t>
  </si>
  <si>
    <t>1251183641</t>
  </si>
  <si>
    <t>výplň okenních otvorů I. nástupiště ( kol č.4 )</t>
  </si>
  <si>
    <t>výplň okenních otvorů I. nástupiště( kol č.2 )</t>
  </si>
  <si>
    <t>508435799</t>
  </si>
  <si>
    <t>-1537133847</t>
  </si>
  <si>
    <t>99422379</t>
  </si>
  <si>
    <t>1223172792</t>
  </si>
  <si>
    <t>1765168071</t>
  </si>
  <si>
    <t>kol.č. 4</t>
  </si>
  <si>
    <t>-509680837</t>
  </si>
  <si>
    <t>-1435362788</t>
  </si>
  <si>
    <t>302199185</t>
  </si>
  <si>
    <t>963236263</t>
  </si>
  <si>
    <t>-232632325</t>
  </si>
  <si>
    <t>1462586138</t>
  </si>
  <si>
    <t>-1625147000</t>
  </si>
  <si>
    <t>hlavní ocelové stojky na II. nástupišti</t>
  </si>
  <si>
    <t>vnitřní plochy okenních otvorů směr Ostrava Svinov kol. č.4 a kol. č.2</t>
  </si>
  <si>
    <t>-970234476</t>
  </si>
  <si>
    <t>1544902847</t>
  </si>
  <si>
    <t>1807929176</t>
  </si>
  <si>
    <t>-1277276798</t>
  </si>
  <si>
    <t>-1090694240</t>
  </si>
  <si>
    <t>vnitřní plochy okenních otvorů směr Ostrava Svinov kol. č.4a kol. č.2</t>
  </si>
  <si>
    <t>-1574153471</t>
  </si>
  <si>
    <t>-575993086</t>
  </si>
  <si>
    <t>-1126576614</t>
  </si>
  <si>
    <t>1199292276</t>
  </si>
  <si>
    <t>278025292</t>
  </si>
  <si>
    <t>-1389495178</t>
  </si>
  <si>
    <t>-164286351</t>
  </si>
  <si>
    <t>-2076829143</t>
  </si>
  <si>
    <t>SO 02 - 04.1 - lávka km 267,240 - tubus, vzduchotechnika</t>
  </si>
  <si>
    <t xml:space="preserve">    751 - Vzduchotechnika</t>
  </si>
  <si>
    <t>OST - Ostatní</t>
  </si>
  <si>
    <t>1071118761</t>
  </si>
  <si>
    <t>montáž lešení pro demontáž střešních podhledů</t>
  </si>
  <si>
    <t>1226570722</t>
  </si>
  <si>
    <t>4,0*5</t>
  </si>
  <si>
    <t>1303870602</t>
  </si>
  <si>
    <t>751</t>
  </si>
  <si>
    <t>Vzduchotechnika</t>
  </si>
  <si>
    <t>751111056 - R</t>
  </si>
  <si>
    <t>Montáž radiálního ventilátoru včetně příslušenství</t>
  </si>
  <si>
    <t>-1764470694</t>
  </si>
  <si>
    <t>751398056 - R</t>
  </si>
  <si>
    <t>Montáž protidešťové žaluzie s uzavírací těsněnou klapku se servopohonem</t>
  </si>
  <si>
    <t>-1999889894</t>
  </si>
  <si>
    <t>42972926 -R</t>
  </si>
  <si>
    <t>žaluzie protidešťová s pevnými lamelami, pozink, pro potrubí 900x900mm</t>
  </si>
  <si>
    <t>-995798683</t>
  </si>
  <si>
    <t xml:space="preserve">žaluzie protidešťová s pevnými lamelami, pozink, </t>
  </si>
  <si>
    <t>998751101</t>
  </si>
  <si>
    <t>Přesun hmot tonážní pro vzduchotechniku v objektech výšky do 12 m</t>
  </si>
  <si>
    <t>-1845322338</t>
  </si>
  <si>
    <t>Přesun hmot pro vzduchotechniku stanovený z hmotnosti přesunovaného materiálu vodorovná dopravní vzdálenost do 100 m v objektech výšky do 12 m</t>
  </si>
  <si>
    <t>https://podminky.urs.cz/item/CS_URS_2022_01/998751101</t>
  </si>
  <si>
    <t>998751181</t>
  </si>
  <si>
    <t>Příplatek k přesunu hmot tonážní 751 prováděný bez použití mechanizace pro jakoukoliv výšku objektu</t>
  </si>
  <si>
    <t>794777765</t>
  </si>
  <si>
    <t>Přesun hmot pro vzduchotechniku stanovený z hmotnosti přesunovaného materiálu Příplatek k cenám za přesun prováděný bez použití mechanizace pro jakoukoliv výšku objektu</t>
  </si>
  <si>
    <t>https://podminky.urs.cz/item/CS_URS_2022_01/998751181</t>
  </si>
  <si>
    <t>střešní nástavec s tlumičem hluku SSD, plech pozink. izolace proti kondenzaci tl. 20 mm, a kulisovým tlumičem hluku</t>
  </si>
  <si>
    <t>2016999947</t>
  </si>
  <si>
    <t>přechodový adaptér k připojení nástavce SSD</t>
  </si>
  <si>
    <t>1463630408</t>
  </si>
  <si>
    <t>radiální ventilátor, výkon 3200 m3/hod včetně  termostatu s čidly</t>
  </si>
  <si>
    <t>1233985852</t>
  </si>
  <si>
    <t>elektricky uzaviratelná zpětná klapka se sací dýzou s mřížkou</t>
  </si>
  <si>
    <t>1198601002</t>
  </si>
  <si>
    <t>elektricky uzaviratelná zpětná klapka se sací dýzou s mřížkou se servem</t>
  </si>
  <si>
    <t>1*2 'Přepočtené koeficientem množství</t>
  </si>
  <si>
    <t>R - položka 4</t>
  </si>
  <si>
    <t>regulátor otáček</t>
  </si>
  <si>
    <t>945031275</t>
  </si>
  <si>
    <t>764304112 - R</t>
  </si>
  <si>
    <t>Výroba nerezového plechu</t>
  </si>
  <si>
    <t>-1271406547</t>
  </si>
  <si>
    <t>výroba nerezového plechu - kryt proti vandalům</t>
  </si>
  <si>
    <t>1,0</t>
  </si>
  <si>
    <t>13756640 - R</t>
  </si>
  <si>
    <t>plech nerezový tl 5,0mm tabule</t>
  </si>
  <si>
    <t>-908778851</t>
  </si>
  <si>
    <t>787600802</t>
  </si>
  <si>
    <t>Vysklívání oken a dveří plochy skla plochého přes 1 do 3 m2</t>
  </si>
  <si>
    <t>-1587613587</t>
  </si>
  <si>
    <t>Vysklívání oken a dveří skla plochého, plochy přes 1 do 3 m2</t>
  </si>
  <si>
    <t>https://podminky.urs.cz/item/CS_URS_2022_01/787600802</t>
  </si>
  <si>
    <t>787601822</t>
  </si>
  <si>
    <t>Příplatek k vysklívání oken a dveří skla plochého za konstrukce s Al lištami oboustrannými</t>
  </si>
  <si>
    <t>610837287</t>
  </si>
  <si>
    <t>Vysklívání oken a dveří Příplatek k cenám -801 a -802 za konstrukce s hliníkovými lištami oboustrannými</t>
  </si>
  <si>
    <t>https://podminky.urs.cz/item/CS_URS_2022_01/787601822</t>
  </si>
  <si>
    <t>787616361 - R</t>
  </si>
  <si>
    <t>Zasklívání oken a dveří na lišty dvojsklem izolačním Al distanční rámeček  tl 4+16+4 mm</t>
  </si>
  <si>
    <t>13025966</t>
  </si>
  <si>
    <t>Montáž krytu proti vandalům včetně dodávky zasklívacích lišt</t>
  </si>
  <si>
    <t>OST</t>
  </si>
  <si>
    <t>Ostatní</t>
  </si>
  <si>
    <t>7499251015 - R</t>
  </si>
  <si>
    <t>Provedení technické prohlídky a zkoušky na silnoproudém zařízení, zařízení TV, zařízení NS, transformoven, EPZ pro opravné práce pro objem investičních nákladů přes 100 000 do 500 000 Kč</t>
  </si>
  <si>
    <t>-486439857</t>
  </si>
  <si>
    <t>Provedení technické prohlídky a zkoušky na silnoproudém zařízení, zařízení TV, zařízení NS, transformoven, EPZ pro opravné práce pro objem investičních nákladů přes 100 000 do 500 000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</si>
  <si>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odzkoušení a revize vzduchotechniky</t>
  </si>
  <si>
    <t>SO 02 - 04.2 - lávka km 267,240 - tubus, stavební úpravy pro vzduchotechniku</t>
  </si>
  <si>
    <t xml:space="preserve">    712 - Povlakové krytiny</t>
  </si>
  <si>
    <t>M - Práce a dodávky M</t>
  </si>
  <si>
    <t xml:space="preserve">    46-M - Zemní práce při extr.mont.pracích</t>
  </si>
  <si>
    <t>817352921</t>
  </si>
  <si>
    <t>výroba pro uchycení ventilátoru v podhledu ( profil tvaru U 120 )</t>
  </si>
  <si>
    <t>2*4,80*10,40*1,02</t>
  </si>
  <si>
    <t>2*0,80**10,40</t>
  </si>
  <si>
    <t>výroba pro uchycení ventilátoru v podhledu - příložky  ( profil tvaru L 70x70x6 mm )</t>
  </si>
  <si>
    <t>2*4*0,12*6,40*1,02</t>
  </si>
  <si>
    <t>1752585970</t>
  </si>
  <si>
    <t>13010818</t>
  </si>
  <si>
    <t>ocel profilová jakost S235JR (11 375) průřez U (UPN) 120</t>
  </si>
  <si>
    <t>-109180973</t>
  </si>
  <si>
    <t>2*4,80*0,0104*1,05</t>
  </si>
  <si>
    <t>2*0,80*0,0104*1,05</t>
  </si>
  <si>
    <t>13010428</t>
  </si>
  <si>
    <t>úhelník ocelový rovnostranný jakost S235JR (11 375) 70x70x6mm</t>
  </si>
  <si>
    <t>137718318</t>
  </si>
  <si>
    <t>2*0,80*0,00640*1,05</t>
  </si>
  <si>
    <t>112020011100</t>
  </si>
  <si>
    <t>stavební výtah osobní, nákladní nosnost 0,5 t v 30 m</t>
  </si>
  <si>
    <t>Sh</t>
  </si>
  <si>
    <t>252722940</t>
  </si>
  <si>
    <t>10*4,0</t>
  </si>
  <si>
    <t>977131216</t>
  </si>
  <si>
    <t>Vrty dovrchní příklepovými vrtáky D přes 16 do 20 mm do cihelného zdiva nebo prostého betonu</t>
  </si>
  <si>
    <t>1081467976</t>
  </si>
  <si>
    <t>Vrty příklepovými vrtáky do cihelného zdiva nebo prostého betonu dovrchní (směrem vzhůru), průměru přes 16 do 20 mm</t>
  </si>
  <si>
    <t>https://podminky.urs.cz/item/CS_URS_2022_01/977131216</t>
  </si>
  <si>
    <t>0,30*4*2</t>
  </si>
  <si>
    <t>977312112</t>
  </si>
  <si>
    <t>Řezání stávajících betonových mazanin vyztužených hl do 100 mm</t>
  </si>
  <si>
    <t>-841488003</t>
  </si>
  <si>
    <t>Řezání stávajících betonových mazanin s vyztužením hloubky přes 50 do 100 mm</t>
  </si>
  <si>
    <t>https://podminky.urs.cz/item/CS_URS_2022_01/977312112</t>
  </si>
  <si>
    <t>řezání stávající bet. mazaniny v podhledu pro usazení ventilátoru</t>
  </si>
  <si>
    <t>0,80*4</t>
  </si>
  <si>
    <t>Montáž stavebního výtahu</t>
  </si>
  <si>
    <t>-424800079</t>
  </si>
  <si>
    <t>Demontáž stavebního výtahu</t>
  </si>
  <si>
    <t>-1485353050</t>
  </si>
  <si>
    <t>Pronájem stavebního výtahu</t>
  </si>
  <si>
    <t>den</t>
  </si>
  <si>
    <t>-195759187</t>
  </si>
  <si>
    <t>712</t>
  </si>
  <si>
    <t>Povlakové krytiny</t>
  </si>
  <si>
    <t>712340831</t>
  </si>
  <si>
    <t>Odstranění povlakové krytiny střech do 10° z pásů NAIP přitavených v plné ploše jednovrstvé</t>
  </si>
  <si>
    <t>332922085</t>
  </si>
  <si>
    <t>Odstranění povlakové krytiny střech plochých do 10° z přitavených pásů NAIP v plné ploše jednovrstvé</t>
  </si>
  <si>
    <t>https://podminky.urs.cz/item/CS_URS_2022_01/712340831</t>
  </si>
  <si>
    <t>712341720</t>
  </si>
  <si>
    <t>Provedení povlakové krytiny střech do 10° pásy NAIP přitavením zaizolování prostupů hranatého průřezu pl přes 0,25 do 0,75 m2</t>
  </si>
  <si>
    <t>2069480825</t>
  </si>
  <si>
    <t>Provedení povlakové krytiny střech plochých do 10° pásy přitavením NAIP ostatní činnosti při pokládání pásů (materiál ve specifikaci) zaizolování prostupů střešní rovinou hranatý průřez, vnitřní plochy přes 0,25 m2 do 0,75 m2</t>
  </si>
  <si>
    <t>https://podminky.urs.cz/item/CS_URS_2022_01/712341720</t>
  </si>
  <si>
    <t>62832000</t>
  </si>
  <si>
    <t>pás asfaltový natavitelný oxidovaný tl 3,0mm typu V60 S30 s vložkou ze skleněné rohože, s jemnozrnným minerálním posypem</t>
  </si>
  <si>
    <t>115464814</t>
  </si>
  <si>
    <t>2*0,75</t>
  </si>
  <si>
    <t xml:space="preserve">výroba lemování  střešních prostupů + zakrácení stávajících plechů podhledů v místech prostupu ventilátoru	</t>
  </si>
  <si>
    <t>soubor</t>
  </si>
  <si>
    <t>-257008868</t>
  </si>
  <si>
    <t>Výroba lemování střešních prostupů + zakrácení stávajících plechů podhledů v místech prostupu ventilátoru</t>
  </si>
  <si>
    <t>výroba lemování  střešních prostupů + zakrácení stávajících plechů podhledů v místech prostupu ventilátoru</t>
  </si>
  <si>
    <t>764304112</t>
  </si>
  <si>
    <t>Montáž lemování střešních prostupů s krytinou skládanou nebo plechovou bez lišty</t>
  </si>
  <si>
    <t>883795097</t>
  </si>
  <si>
    <t>Montáž lemování střešních prostupů bez lišty, střech s krytinou skládanou nebo z plechu</t>
  </si>
  <si>
    <t>https://podminky.urs.cz/item/CS_URS_2022_01/764304112</t>
  </si>
  <si>
    <t>montáž lemovacích profilů pro ventilátory ( prostupy )</t>
  </si>
  <si>
    <t>0,30*0,60*4*2*2</t>
  </si>
  <si>
    <t>13814189</t>
  </si>
  <si>
    <t>plech hladký Pz jakost EN 10143 tl 0,8mm tabule</t>
  </si>
  <si>
    <t>-1734397385</t>
  </si>
  <si>
    <t>materiál pro olemování prostupů ventilátorů</t>
  </si>
  <si>
    <t>1,440*0,00628*1,05*2</t>
  </si>
  <si>
    <t>1538151743</t>
  </si>
  <si>
    <t>3,0*0,6*2*2</t>
  </si>
  <si>
    <t>demontáž stávajícího střešního podhledu pro protažení kabelu k ventilátorům</t>
  </si>
  <si>
    <t>20,0*0,60</t>
  </si>
  <si>
    <t>1338648129</t>
  </si>
  <si>
    <t>Práce a dodávky M</t>
  </si>
  <si>
    <t>46-M</t>
  </si>
  <si>
    <t>Zemní práce při extr.mont.pracích</t>
  </si>
  <si>
    <t>469973112</t>
  </si>
  <si>
    <t>1519220839</t>
  </si>
  <si>
    <t>Poplatek za uložení stavebního odpadu (skládkovné) na skládce z armovaného betonu zatříděného do Katalogu odpadů pod kódem 17 01 01</t>
  </si>
  <si>
    <t>https://podminky.urs.cz/item/CS_URS_2022_01/469973112</t>
  </si>
  <si>
    <t>1,0*1*0,1</t>
  </si>
  <si>
    <t>SO 02 - 05 - lávka km 267,240 - napájení vzduchotechniky</t>
  </si>
  <si>
    <t>621511012 - R</t>
  </si>
  <si>
    <t>Tenkovrstvá akrylátová zatíraná omítka zrnitost 1,5 mm vnějších podhledů</t>
  </si>
  <si>
    <t>198887058</t>
  </si>
  <si>
    <t>Omítka tenkovrstvá akrylátová vnějších ploch probarvená bez penetrace zatíraná (škrábaná), zrnitost 1,5 mm podhledů</t>
  </si>
  <si>
    <t>vrchní jemná omítka</t>
  </si>
  <si>
    <t>0,50*20,0</t>
  </si>
  <si>
    <t>971033141 - R</t>
  </si>
  <si>
    <t>Vybourání otvorů ve zdivu cihelném D do 60 mm na MVC nebo MV tl do 300 mm</t>
  </si>
  <si>
    <t>-1033675463</t>
  </si>
  <si>
    <t>977332121 - R</t>
  </si>
  <si>
    <t>Frézování drážek ve stěnách z cihel včetně omítky do 30x30 mm</t>
  </si>
  <si>
    <t>-1245833971</t>
  </si>
  <si>
    <t>Frézování drážek pro vodiče ve stěnách z cihel včetně omítky, rozměru do 30x30 mm</t>
  </si>
  <si>
    <t>784171101 - R</t>
  </si>
  <si>
    <t>Zakrytí vnitřních podlah včetně pozdějšího odkrytí</t>
  </si>
  <si>
    <t>1205716872</t>
  </si>
  <si>
    <t>Zakrytí nemalovaných ploch (materiál ve specifikaci) včetně pozdějšího odkrytí podlah</t>
  </si>
  <si>
    <t>58124842 - R</t>
  </si>
  <si>
    <t>-1983409959</t>
  </si>
  <si>
    <t>10*1,05 'Přepočtené koeficientem množství</t>
  </si>
  <si>
    <t>784321031 - R</t>
  </si>
  <si>
    <t>Dvojnásobné silikátové bílé malby v místnosti v do 3,80 m</t>
  </si>
  <si>
    <t>564680277</t>
  </si>
  <si>
    <t>Malby silikátové dvojnásobné, bílé v místnostech výšky do 3,80 m</t>
  </si>
  <si>
    <t>10,0*3</t>
  </si>
  <si>
    <t>460941213 - R</t>
  </si>
  <si>
    <t>Vyplnění a omítnutí rýh při elektroinstalacích ve stěnách hl do 3 cm a š přes 5 do 7 cm</t>
  </si>
  <si>
    <t>-1582032114</t>
  </si>
  <si>
    <t>58541250 - R</t>
  </si>
  <si>
    <t>sádra bílá</t>
  </si>
  <si>
    <t>256</t>
  </si>
  <si>
    <t>-1949854803</t>
  </si>
  <si>
    <t>7491454012</t>
  </si>
  <si>
    <t>Montáž drátěných kabelových roštů výšky 60 mm, šířky 120 mm</t>
  </si>
  <si>
    <t>Sborník UOŽI 01 2022</t>
  </si>
  <si>
    <t>1046116812</t>
  </si>
  <si>
    <t>Montáž drátěných kabelových roštů výšky 60 mm, šířky 120 mm - včetně rozměření, usazení, vyvážení, upevnění, sváření, elektrického pospojování</t>
  </si>
  <si>
    <t>7491403270</t>
  </si>
  <si>
    <t>Kabelové rošty a žlaby Kabelové žlaby drátěné, pozinkované MERKUR 100/50 M2 galv.zinek</t>
  </si>
  <si>
    <t>-752432562</t>
  </si>
  <si>
    <t>7492553010</t>
  </si>
  <si>
    <t>Montáž kabelů 2- a 3-žílových Cu do 16 mm2</t>
  </si>
  <si>
    <t>271610204</t>
  </si>
  <si>
    <t>Montáž kabelů 2- a 3-žílových Cu do 16 mm2 - uložení do země, chráničky, na rošty, pod omítku apod.</t>
  </si>
  <si>
    <t>7492501760</t>
  </si>
  <si>
    <t>Kabely, vodiče, šňůry Cu - nn Kabel silový 2 a 3-žílový Cu, plastová izolace CYKY 3J1,5  (3Cx 1,5)</t>
  </si>
  <si>
    <t>-382068615</t>
  </si>
  <si>
    <t>7492751020</t>
  </si>
  <si>
    <t>Montáž ukončení kabelů nn v rozvaděči nebo na přístroji izolovaných s označením 2 - 5-ti žílových do 2,5 mm2</t>
  </si>
  <si>
    <t>535799073</t>
  </si>
  <si>
    <t>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trubice, zakončení stínění apod.</t>
  </si>
  <si>
    <t>7494231010 - R</t>
  </si>
  <si>
    <t>Úprava rozvaděčů rozvodnice nn</t>
  </si>
  <si>
    <t>120906730</t>
  </si>
  <si>
    <t>7494003156</t>
  </si>
  <si>
    <t>Modulární přístroje Jističe do 80 A; 10 kA 1-pólové In 6 A, Ue AC 230 V / DC 72 V, charakteristika C, 1pól, Icn 10 kA</t>
  </si>
  <si>
    <t>128</t>
  </si>
  <si>
    <t>-1847533438</t>
  </si>
  <si>
    <t>7494351010</t>
  </si>
  <si>
    <t>Montáž jističů (do 10 kA) jednopólových do 20 A</t>
  </si>
  <si>
    <t>-67139821</t>
  </si>
  <si>
    <t>7499251015</t>
  </si>
  <si>
    <t>1962557954</t>
  </si>
  <si>
    <t>7499252010</t>
  </si>
  <si>
    <t>Vyhotovení mimořádné revizní zprávy pro opravné práce pro objem investičních nákladů do 100 000 Kč</t>
  </si>
  <si>
    <t>1652165639</t>
  </si>
  <si>
    <t>Vyhotovení mimořádné revizní zprávy pro opravné práce pro objem investičních nákladů do 100 000 Kč - celková prohlídka zařízení provozního souboru nebo stavebního objektu, včetně měření, zkoušek zařízení tohoto provozního souboru nebo stavebního objektu revizním technikem na zařízení podle požadavku ČSN, včetně hodnocení a vyhotovení celkové revizní zprávy</t>
  </si>
  <si>
    <t>SO 03 -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</si>
  <si>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</si>
  <si>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</si>
  <si>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</si>
  <si>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VRN6 - Územní vlivy</t>
  </si>
  <si>
    <t xml:space="preserve">    VRN7 - Provozní vlivy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</si>
  <si>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</si>
  <si>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</si>
  <si>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</si>
  <si>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</si>
  <si>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</si>
  <si>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stěna</t>
  </si>
  <si>
    <t>1024</t>
  </si>
  <si>
    <t>1518436062</t>
  </si>
  <si>
    <t>https://podminky.urs.cz/item/CS_URS_2022_01/012103000</t>
  </si>
  <si>
    <t>Lávka 267,240 - zaměření okenních otvorů na schodišťových ramenech 1. a 2. nástupiště</t>
  </si>
  <si>
    <t>012103000.1</t>
  </si>
  <si>
    <t>-434775356</t>
  </si>
  <si>
    <t>SO 02 lávka 267,240</t>
  </si>
  <si>
    <t>jedná se o vytýčení, určení průběhu nadzemního nebo podzemního  stávajícího i plánovaného vedení inženýrských sítí,SSZT a SEE .</t>
  </si>
  <si>
    <t>012203000</t>
  </si>
  <si>
    <t>Geodetické práce při provádění stavby</t>
  </si>
  <si>
    <t>-16600141</t>
  </si>
  <si>
    <t>https://podminky.urs.cz/item/CS_URS_2022_01/012203000</t>
  </si>
  <si>
    <t>lávka 267,240</t>
  </si>
  <si>
    <t>013244000</t>
  </si>
  <si>
    <t>Dokumentace pro provádění stavby</t>
  </si>
  <si>
    <t>-1170785541</t>
  </si>
  <si>
    <t>https://podminky.urs.cz/item/CS_URS_2022_01/013244000</t>
  </si>
  <si>
    <t>"SO 02-02.1 - SO 02-03.2" ( čtyři SO )</t>
  </si>
  <si>
    <t xml:space="preserve">Lávka 267,240  - členění výplní okenních otvorů  jednotlivých stěn schodišťových ramen: </t>
  </si>
  <si>
    <t xml:space="preserve">-  výrobní dokumentace ocelových konstrukcí, </t>
  </si>
  <si>
    <t>-  výrobní dokumentace   pevných výplní=panelů pro obě stěny ( kol.č.1,4) podél eskalátorů</t>
  </si>
  <si>
    <t>-  výrobní dokumentace jednotlivých oken</t>
  </si>
  <si>
    <t>013244000.1</t>
  </si>
  <si>
    <t>1219119100</t>
  </si>
  <si>
    <t>"SO 02-04.1 vzduchotechnika</t>
  </si>
  <si>
    <t xml:space="preserve">-  zpracování výrobní dokumentace pro provedení vzduchotechniky </t>
  </si>
  <si>
    <t>013244000.2</t>
  </si>
  <si>
    <t>1641240181</t>
  </si>
  <si>
    <t>"SO 02-04.2 stavební úpravy pro vzduchotechniku</t>
  </si>
  <si>
    <t xml:space="preserve">-  zpracování výrobní dokumentace stavebních úprav pro osazení vzduchotechniky </t>
  </si>
  <si>
    <t>013254000</t>
  </si>
  <si>
    <t>Dokumentace skutečného provedení stavby</t>
  </si>
  <si>
    <t>342835962</t>
  </si>
  <si>
    <t>https://podminky.urs.cz/item/CS_URS_2022_01/013254000</t>
  </si>
  <si>
    <t>Lávka 267,2402 - DSPS - členění výplní okenních otvorů na jednotlivých schodišťových ramenech, rozměry + specifikace okenních rámů a zasklení</t>
  </si>
  <si>
    <t>013254000.1</t>
  </si>
  <si>
    <t>1829223592</t>
  </si>
  <si>
    <t>"SO 02-04.1"lávka km 267,240 - tubus, vzduchotechnika</t>
  </si>
  <si>
    <t>013254000.2</t>
  </si>
  <si>
    <t>42515639</t>
  </si>
  <si>
    <t>"SO 02-04.2" lávka km 267,240 - stavební úpravy pro vzduchotechniku</t>
  </si>
  <si>
    <t>013254000.3</t>
  </si>
  <si>
    <t>1564187515</t>
  </si>
  <si>
    <t>"SO 02-05" lávka km 267,240 - napájení vzduchotechniky</t>
  </si>
  <si>
    <t>VRN3</t>
  </si>
  <si>
    <t>Zařízení staveniště</t>
  </si>
  <si>
    <t>032503000</t>
  </si>
  <si>
    <t>Skládky na staveništi</t>
  </si>
  <si>
    <t>-470653758</t>
  </si>
  <si>
    <t>https://podminky.urs.cz/item/CS_URS_2022_01/032503000</t>
  </si>
  <si>
    <t>Lávka 267,240 - manipulace,třídění rozebrání okenních rámů, vybouraných materiálů, stavební suť uložení na mezideponii.</t>
  </si>
  <si>
    <t>034503000</t>
  </si>
  <si>
    <t>Informační tabule na staveništi</t>
  </si>
  <si>
    <t>-1505109503</t>
  </si>
  <si>
    <t>https://podminky.urs.cz/item/CS_URS_2022_01/034503000</t>
  </si>
  <si>
    <t>Lávka  267,240 -  výroba, osazení a provozování informačních  pokynů ( cedulí  )</t>
  </si>
  <si>
    <t xml:space="preserve"> pro navigaci cestující veřejnosti po dobu omezené provozu na lávce a schodiš´tových ramenech.</t>
  </si>
  <si>
    <t>VRN6</t>
  </si>
  <si>
    <t>Územní vlivy</t>
  </si>
  <si>
    <t>062103000</t>
  </si>
  <si>
    <t>Překládání nákladu</t>
  </si>
  <si>
    <t>-523778972</t>
  </si>
  <si>
    <t>https://podminky.urs.cz/item/CS_URS_2022_01/062103000</t>
  </si>
  <si>
    <t>Lávka 267,240 - překládání nákladu ( okenních výplní, střešního materiálu atd. )</t>
  </si>
  <si>
    <t>062303000</t>
  </si>
  <si>
    <t>Použití nezvyklých dopravních prostředků</t>
  </si>
  <si>
    <t>-1241791034</t>
  </si>
  <si>
    <t>https://podminky.urs.cz/item/CS_URS_2022_01/062303000</t>
  </si>
  <si>
    <t>Lávka 267,240 - přesun materiálu po nástupišti ( z mezideponie k místu stavebních prací ) - vyboraný + nový materiál</t>
  </si>
  <si>
    <t>065002000.1</t>
  </si>
  <si>
    <t>Mimostaveništní doprava materiálů</t>
  </si>
  <si>
    <t>2009053841</t>
  </si>
  <si>
    <t>Lávka 267,240 - přeprava  řezivo, hutní materiál, okenní výplně + plechy + lešení a pod.</t>
  </si>
  <si>
    <t>VRN7</t>
  </si>
  <si>
    <t>Provozní vlivy</t>
  </si>
  <si>
    <t>073002000</t>
  </si>
  <si>
    <t>Ztížený pohyb vozidel v centrech měst</t>
  </si>
  <si>
    <t>1665811280</t>
  </si>
  <si>
    <t>https://podminky.urs.cz/item/CS_URS_2022_01/073002000</t>
  </si>
  <si>
    <t>074002000</t>
  </si>
  <si>
    <t>Železniční a městský kolejový provoz</t>
  </si>
  <si>
    <t>%</t>
  </si>
  <si>
    <t>-452081890</t>
  </si>
  <si>
    <t>https://podminky.urs.cz/item/CS_URS_2022_01/074002000</t>
  </si>
  <si>
    <t xml:space="preserve">Poznámka k položce:_x000D_
"Poznámka k položce:_x000D_
rušení průběhu stavebních prací na této stavbě, pokud práce nebo sovisející manipulačníí činnosti jsou vykonávány v prostoru:_x000D_
a) do 10 m od hrany kolejí železničního provozu ( hranou kolejí se rozumí osa provozované koleje ), náklady jsou stanoveny přirážkou k ceně práce, při kolejovém provozu ve výši 7% k základním rozpočtovým nákladům._x000D_
Poznámka k položce: 1) jednotkovou cenou se rozumí procentní sazba._x000D_
                                  2) Výši procentní sazby volí uchazeč. Maximální přípustná sazba je 7% ( příklad 7%=0,07 - do buňky I se vepíše hodnota 0,07 )_x000D_
Dílčí množství pro jednotlivé SO se určí jako součet HSV+PSV snížený o materiál a kapitolu 997 a 998 (∑HSV+∑PSV-∑materiál-997-998).Výsledné množství se uvede do sloupce H (součet za všechny SO stavby)._x000D_
"_x000D_
</t>
  </si>
  <si>
    <t>"SO 02 - 02.1"</t>
  </si>
  <si>
    <t>"SO 02 - 02.2"</t>
  </si>
  <si>
    <t>"SO 02 - 03.1"</t>
  </si>
  <si>
    <t>"SO 02 - 03.2"</t>
  </si>
  <si>
    <t>074002000.1</t>
  </si>
  <si>
    <t>-1796807216</t>
  </si>
  <si>
    <t xml:space="preserve">náklady na přítomnost vedoucího pracovníka při zahajování a ukončování denních napěťových výluk pro práce  v kol. č.1 a kol. č.2 </t>
  </si>
  <si>
    <t>37*2*0,50*2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</si>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</sst>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40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41" fillId="0" borderId="0" xfId="0" applyFont="1" applyAlignment="1" applyProtection="1">
      <alignment vertical="center" wrapText="1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42" fillId="0" borderId="24" xfId="0" applyFont="1" applyBorder="1" applyAlignment="1">
      <alignment vertical="center" wrapText="1"/>
    </xf>
    <xf numFmtId="0" fontId="42" fillId="0" borderId="25" xfId="0" applyFont="1" applyBorder="1" applyAlignment="1">
      <alignment vertical="center" wrapText="1"/>
    </xf>
    <xf numFmtId="0" fontId="42" fillId="0" borderId="26" xfId="0" applyFont="1" applyBorder="1" applyAlignment="1">
      <alignment vertical="center" wrapText="1"/>
    </xf>
    <xf numFmtId="0" fontId="42" fillId="0" borderId="27" xfId="0" applyFont="1" applyBorder="1" applyAlignment="1">
      <alignment horizontal="center" vertical="center" wrapText="1"/>
    </xf>
    <xf numFmtId="0" fontId="42" fillId="0" borderId="28" xfId="0" applyFont="1" applyBorder="1" applyAlignment="1">
      <alignment horizontal="center" vertical="center" wrapText="1"/>
    </xf>
    <xf numFmtId="0" fontId="42" fillId="0" borderId="27" xfId="0" applyFont="1" applyBorder="1" applyAlignment="1">
      <alignment vertical="center" wrapText="1"/>
    </xf>
    <xf numFmtId="0" fontId="42" fillId="0" borderId="28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27" xfId="0" applyFont="1" applyBorder="1" applyAlignment="1">
      <alignment vertical="center" wrapText="1"/>
    </xf>
    <xf numFmtId="0" fontId="45" fillId="0" borderId="1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vertical="center"/>
    </xf>
    <xf numFmtId="49" fontId="45" fillId="0" borderId="1" xfId="0" applyNumberFormat="1" applyFont="1" applyBorder="1" applyAlignment="1">
      <alignment vertical="center" wrapText="1"/>
    </xf>
    <xf numFmtId="0" fontId="42" fillId="0" borderId="30" xfId="0" applyFont="1" applyBorder="1" applyAlignment="1">
      <alignment vertical="center" wrapText="1"/>
    </xf>
    <xf numFmtId="0" fontId="47" fillId="0" borderId="29" xfId="0" applyFont="1" applyBorder="1" applyAlignment="1">
      <alignment vertical="center" wrapText="1"/>
    </xf>
    <xf numFmtId="0" fontId="42" fillId="0" borderId="31" xfId="0" applyFont="1" applyBorder="1" applyAlignment="1">
      <alignment vertical="center" wrapText="1"/>
    </xf>
    <xf numFmtId="0" fontId="42" fillId="0" borderId="1" xfId="0" applyFont="1" applyBorder="1" applyAlignment="1">
      <alignment vertical="top"/>
    </xf>
    <xf numFmtId="0" fontId="42" fillId="0" borderId="0" xfId="0" applyFont="1" applyAlignment="1">
      <alignment vertical="top"/>
    </xf>
    <xf numFmtId="0" fontId="42" fillId="0" borderId="24" xfId="0" applyFont="1" applyBorder="1" applyAlignment="1">
      <alignment horizontal="left" vertical="center"/>
    </xf>
    <xf numFmtId="0" fontId="42" fillId="0" borderId="25" xfId="0" applyFont="1" applyBorder="1" applyAlignment="1">
      <alignment horizontal="left" vertical="center"/>
    </xf>
    <xf numFmtId="0" fontId="42" fillId="0" borderId="26" xfId="0" applyFont="1" applyBorder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4" fillId="0" borderId="29" xfId="0" applyFont="1" applyBorder="1" applyAlignment="1">
      <alignment horizontal="center" vertical="center"/>
    </xf>
    <xf numFmtId="0" fontId="48" fillId="0" borderId="29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5" fillId="0" borderId="0" xfId="0" applyFont="1" applyAlignment="1">
      <alignment horizontal="left" vertical="center"/>
    </xf>
    <xf numFmtId="0" fontId="46" fillId="0" borderId="27" xfId="0" applyFont="1" applyBorder="1" applyAlignment="1">
      <alignment horizontal="left" vertical="center"/>
    </xf>
    <xf numFmtId="0" fontId="45" fillId="0" borderId="1" xfId="0" applyFont="1" applyFill="1" applyBorder="1" applyAlignment="1">
      <alignment horizontal="left" vertical="center"/>
    </xf>
    <xf numFmtId="0" fontId="45" fillId="0" borderId="1" xfId="0" applyFont="1" applyFill="1" applyBorder="1" applyAlignment="1">
      <alignment horizontal="center" vertical="center"/>
    </xf>
    <xf numFmtId="0" fontId="42" fillId="0" borderId="30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center" vertical="center" wrapText="1"/>
    </xf>
    <xf numFmtId="0" fontId="42" fillId="0" borderId="24" xfId="0" applyFont="1" applyBorder="1" applyAlignment="1">
      <alignment horizontal="left" vertical="center" wrapText="1"/>
    </xf>
    <xf numFmtId="0" fontId="42" fillId="0" borderId="25" xfId="0" applyFont="1" applyBorder="1" applyAlignment="1">
      <alignment horizontal="left" vertical="center" wrapText="1"/>
    </xf>
    <xf numFmtId="0" fontId="42" fillId="0" borderId="26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/>
    </xf>
    <xf numFmtId="0" fontId="46" fillId="0" borderId="28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/>
    </xf>
    <xf numFmtId="0" fontId="46" fillId="0" borderId="30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vertical="center" wrapText="1"/>
    </xf>
    <xf numFmtId="0" fontId="46" fillId="0" borderId="3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center" vertical="top"/>
    </xf>
    <xf numFmtId="0" fontId="46" fillId="0" borderId="30" xfId="0" applyFont="1" applyBorder="1" applyAlignment="1">
      <alignment horizontal="left" vertical="center"/>
    </xf>
    <xf numFmtId="0" fontId="46" fillId="0" borderId="3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8" fillId="0" borderId="0" xfId="0" applyFont="1" applyAlignment="1">
      <alignment vertical="center"/>
    </xf>
    <xf numFmtId="0" fontId="44" fillId="0" borderId="1" xfId="0" applyFont="1" applyBorder="1" applyAlignment="1">
      <alignment vertical="center"/>
    </xf>
    <xf numFmtId="0" fontId="48" fillId="0" borderId="29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5" fillId="0" borderId="1" xfId="0" applyFont="1" applyBorder="1" applyAlignment="1">
      <alignment vertical="top"/>
    </xf>
    <xf numFmtId="49" fontId="4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4" fillId="0" borderId="29" xfId="0" applyFont="1" applyBorder="1" applyAlignment="1">
      <alignment horizontal="left"/>
    </xf>
    <xf numFmtId="0" fontId="48" fillId="0" borderId="29" xfId="0" applyFont="1" applyBorder="1" applyAlignment="1"/>
    <xf numFmtId="0" fontId="42" fillId="0" borderId="27" xfId="0" applyFont="1" applyBorder="1" applyAlignment="1">
      <alignment vertical="top"/>
    </xf>
    <xf numFmtId="0" fontId="42" fillId="0" borderId="28" xfId="0" applyFont="1" applyBorder="1" applyAlignment="1">
      <alignment vertical="top"/>
    </xf>
    <xf numFmtId="0" fontId="42" fillId="0" borderId="30" xfId="0" applyFont="1" applyBorder="1" applyAlignment="1">
      <alignment vertical="top"/>
    </xf>
    <xf numFmtId="0" fontId="42" fillId="0" borderId="29" xfId="0" applyFont="1" applyBorder="1" applyAlignment="1">
      <alignment vertical="top"/>
    </xf>
    <xf numFmtId="0" fontId="42" fillId="0" borderId="31" xfId="0" applyFont="1" applyBorder="1" applyAlignment="1">
      <alignment vertical="top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6" fillId="0" borderId="0" xfId="0" applyFont="1" applyAlignment="1" applyProtection="1">
      <alignment horizontal="left" vertical="center" wrapText="1"/>
    </xf>
    <xf numFmtId="0" fontId="30" fillId="0" borderId="0" xfId="0" applyFont="1" applyAlignment="1" applyProtection="1">
      <alignment horizontal="left" vertical="center" wrapText="1"/>
    </xf>
    <xf numFmtId="0" fontId="22" fillId="4" borderId="8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2" fillId="4" borderId="8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horizontal="right" vertical="center"/>
    </xf>
    <xf numFmtId="0" fontId="2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3" fillId="0" borderId="1" xfId="0" applyFont="1" applyBorder="1" applyAlignment="1">
      <alignment horizontal="center" vertical="center"/>
    </xf>
    <xf numFmtId="0" fontId="43" fillId="0" borderId="1" xfId="0" applyFont="1" applyBorder="1" applyAlignment="1">
      <alignment horizontal="center" vertical="center" wrapText="1"/>
    </xf>
    <xf numFmtId="0" fontId="44" fillId="0" borderId="29" xfId="0" applyFont="1" applyBorder="1" applyAlignment="1">
      <alignment horizontal="left"/>
    </xf>
    <xf numFmtId="0" fontId="45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top"/>
    </xf>
    <xf numFmtId="0" fontId="45" fillId="0" borderId="1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wrapText="1"/>
    </xf>
    <xf numFmtId="49" fontId="45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062303000" TargetMode="External"/><Relationship Id="rId3" Type="http://schemas.openxmlformats.org/officeDocument/2006/relationships/hyperlink" Target="https://podminky.urs.cz/item/CS_URS_2022_01/013244000" TargetMode="External"/><Relationship Id="rId7" Type="http://schemas.openxmlformats.org/officeDocument/2006/relationships/hyperlink" Target="https://podminky.urs.cz/item/CS_URS_2022_01/062103000" TargetMode="External"/><Relationship Id="rId2" Type="http://schemas.openxmlformats.org/officeDocument/2006/relationships/hyperlink" Target="https://podminky.urs.cz/item/CS_URS_2022_01/012203000" TargetMode="External"/><Relationship Id="rId1" Type="http://schemas.openxmlformats.org/officeDocument/2006/relationships/hyperlink" Target="https://podminky.urs.cz/item/CS_URS_2022_01/012103000" TargetMode="External"/><Relationship Id="rId6" Type="http://schemas.openxmlformats.org/officeDocument/2006/relationships/hyperlink" Target="https://podminky.urs.cz/item/CS_URS_2022_01/034503000" TargetMode="External"/><Relationship Id="rId11" Type="http://schemas.openxmlformats.org/officeDocument/2006/relationships/drawing" Target="../drawings/drawing11.xml"/><Relationship Id="rId5" Type="http://schemas.openxmlformats.org/officeDocument/2006/relationships/hyperlink" Target="https://podminky.urs.cz/item/CS_URS_2022_01/032503000" TargetMode="External"/><Relationship Id="rId10" Type="http://schemas.openxmlformats.org/officeDocument/2006/relationships/hyperlink" Target="https://podminky.urs.cz/item/CS_URS_2022_01/074002000" TargetMode="External"/><Relationship Id="rId4" Type="http://schemas.openxmlformats.org/officeDocument/2006/relationships/hyperlink" Target="https://podminky.urs.cz/item/CS_URS_2022_01/013254000" TargetMode="External"/><Relationship Id="rId9" Type="http://schemas.openxmlformats.org/officeDocument/2006/relationships/hyperlink" Target="https://podminky.urs.cz/item/CS_URS_2022_01/073002000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624631211" TargetMode="External"/><Relationship Id="rId13" Type="http://schemas.openxmlformats.org/officeDocument/2006/relationships/hyperlink" Target="https://podminky.urs.cz/item/CS_URS_2022_01/985112121" TargetMode="External"/><Relationship Id="rId18" Type="http://schemas.openxmlformats.org/officeDocument/2006/relationships/hyperlink" Target="https://podminky.urs.cz/item/CS_URS_2022_01/998018001" TargetMode="External"/><Relationship Id="rId3" Type="http://schemas.openxmlformats.org/officeDocument/2006/relationships/hyperlink" Target="https://podminky.urs.cz/item/CS_URS_2022_01/611131121" TargetMode="External"/><Relationship Id="rId21" Type="http://schemas.openxmlformats.org/officeDocument/2006/relationships/hyperlink" Target="https://podminky.urs.cz/item/CS_URS_2022_01/784171127" TargetMode="External"/><Relationship Id="rId7" Type="http://schemas.openxmlformats.org/officeDocument/2006/relationships/hyperlink" Target="https://podminky.urs.cz/item/CS_URS_2022_01/622511022" TargetMode="External"/><Relationship Id="rId12" Type="http://schemas.openxmlformats.org/officeDocument/2006/relationships/hyperlink" Target="https://podminky.urs.cz/item/CS_URS_2022_01/944611811" TargetMode="External"/><Relationship Id="rId17" Type="http://schemas.openxmlformats.org/officeDocument/2006/relationships/hyperlink" Target="https://podminky.urs.cz/item/CS_URS_2022_01/997013511" TargetMode="External"/><Relationship Id="rId2" Type="http://schemas.openxmlformats.org/officeDocument/2006/relationships/hyperlink" Target="https://podminky.urs.cz/item/CS_URS_2022_01/119003228" TargetMode="External"/><Relationship Id="rId16" Type="http://schemas.openxmlformats.org/officeDocument/2006/relationships/hyperlink" Target="https://podminky.urs.cz/item/CS_URS_2022_01/997013501" TargetMode="External"/><Relationship Id="rId20" Type="http://schemas.openxmlformats.org/officeDocument/2006/relationships/hyperlink" Target="https://podminky.urs.cz/item/CS_URS_2022_01/783827401" TargetMode="External"/><Relationship Id="rId1" Type="http://schemas.openxmlformats.org/officeDocument/2006/relationships/hyperlink" Target="https://podminky.urs.cz/item/CS_URS_2022_01/119003227" TargetMode="External"/><Relationship Id="rId6" Type="http://schemas.openxmlformats.org/officeDocument/2006/relationships/hyperlink" Target="https://podminky.urs.cz/item/CS_URS_2022_01/619991021" TargetMode="External"/><Relationship Id="rId11" Type="http://schemas.openxmlformats.org/officeDocument/2006/relationships/hyperlink" Target="https://podminky.urs.cz/item/CS_URS_2022_01/944611111" TargetMode="External"/><Relationship Id="rId24" Type="http://schemas.openxmlformats.org/officeDocument/2006/relationships/drawing" Target="../drawings/drawing2.xml"/><Relationship Id="rId5" Type="http://schemas.openxmlformats.org/officeDocument/2006/relationships/hyperlink" Target="https://podminky.urs.cz/item/CS_URS_2022_01/619991001" TargetMode="External"/><Relationship Id="rId15" Type="http://schemas.openxmlformats.org/officeDocument/2006/relationships/hyperlink" Target="https://podminky.urs.cz/item/CS_URS_2022_01/985311211" TargetMode="External"/><Relationship Id="rId23" Type="http://schemas.openxmlformats.org/officeDocument/2006/relationships/hyperlink" Target="https://podminky.urs.cz/item/CS_URS_2022_01/784191007" TargetMode="External"/><Relationship Id="rId10" Type="http://schemas.openxmlformats.org/officeDocument/2006/relationships/hyperlink" Target="https://podminky.urs.cz/item/CS_URS_2022_01/919726121" TargetMode="External"/><Relationship Id="rId19" Type="http://schemas.openxmlformats.org/officeDocument/2006/relationships/hyperlink" Target="https://podminky.urs.cz/item/CS_URS_2022_01/998018011" TargetMode="External"/><Relationship Id="rId4" Type="http://schemas.openxmlformats.org/officeDocument/2006/relationships/hyperlink" Target="https://podminky.urs.cz/item/CS_URS_2022_01/612131121" TargetMode="External"/><Relationship Id="rId9" Type="http://schemas.openxmlformats.org/officeDocument/2006/relationships/hyperlink" Target="https://podminky.urs.cz/item/CS_URS_2022_01/629992112" TargetMode="External"/><Relationship Id="rId14" Type="http://schemas.openxmlformats.org/officeDocument/2006/relationships/hyperlink" Target="https://podminky.urs.cz/item/CS_URS_2022_01/985132311" TargetMode="External"/><Relationship Id="rId22" Type="http://schemas.openxmlformats.org/officeDocument/2006/relationships/hyperlink" Target="https://podminky.urs.cz/item/CS_URS_2022_01/784191003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622143004" TargetMode="External"/><Relationship Id="rId13" Type="http://schemas.openxmlformats.org/officeDocument/2006/relationships/hyperlink" Target="https://podminky.urs.cz/item/CS_URS_2022_01/997013509" TargetMode="External"/><Relationship Id="rId18" Type="http://schemas.openxmlformats.org/officeDocument/2006/relationships/hyperlink" Target="https://podminky.urs.cz/item/CS_URS_2022_01/783827401" TargetMode="External"/><Relationship Id="rId3" Type="http://schemas.openxmlformats.org/officeDocument/2006/relationships/hyperlink" Target="https://podminky.urs.cz/item/CS_URS_2022_01/572531121" TargetMode="External"/><Relationship Id="rId21" Type="http://schemas.openxmlformats.org/officeDocument/2006/relationships/hyperlink" Target="https://podminky.urs.cz/item/CS_URS_2022_01/784191007" TargetMode="External"/><Relationship Id="rId7" Type="http://schemas.openxmlformats.org/officeDocument/2006/relationships/hyperlink" Target="https://podminky.urs.cz/item/CS_URS_2022_01/619991021" TargetMode="External"/><Relationship Id="rId12" Type="http://schemas.openxmlformats.org/officeDocument/2006/relationships/hyperlink" Target="https://podminky.urs.cz/item/CS_URS_2022_01/997013501" TargetMode="External"/><Relationship Id="rId17" Type="http://schemas.openxmlformats.org/officeDocument/2006/relationships/hyperlink" Target="https://podminky.urs.cz/item/CS_URS_2022_01/767615917" TargetMode="External"/><Relationship Id="rId2" Type="http://schemas.openxmlformats.org/officeDocument/2006/relationships/hyperlink" Target="https://podminky.urs.cz/item/CS_URS_2022_01/119003228" TargetMode="External"/><Relationship Id="rId16" Type="http://schemas.openxmlformats.org/officeDocument/2006/relationships/hyperlink" Target="https://podminky.urs.cz/item/CS_URS_2022_01/998018011" TargetMode="External"/><Relationship Id="rId20" Type="http://schemas.openxmlformats.org/officeDocument/2006/relationships/hyperlink" Target="https://podminky.urs.cz/item/CS_URS_2022_01/784191003" TargetMode="External"/><Relationship Id="rId1" Type="http://schemas.openxmlformats.org/officeDocument/2006/relationships/hyperlink" Target="https://podminky.urs.cz/item/CS_URS_2022_01/119003227" TargetMode="External"/><Relationship Id="rId6" Type="http://schemas.openxmlformats.org/officeDocument/2006/relationships/hyperlink" Target="https://podminky.urs.cz/item/CS_URS_2022_01/619991001" TargetMode="External"/><Relationship Id="rId11" Type="http://schemas.openxmlformats.org/officeDocument/2006/relationships/hyperlink" Target="https://podminky.urs.cz/item/CS_URS_2022_01/919735111" TargetMode="External"/><Relationship Id="rId5" Type="http://schemas.openxmlformats.org/officeDocument/2006/relationships/hyperlink" Target="https://podminky.urs.cz/item/CS_URS_2022_01/612142001%20-%20R" TargetMode="External"/><Relationship Id="rId15" Type="http://schemas.openxmlformats.org/officeDocument/2006/relationships/hyperlink" Target="https://podminky.urs.cz/item/CS_URS_2022_01/998018001" TargetMode="External"/><Relationship Id="rId23" Type="http://schemas.openxmlformats.org/officeDocument/2006/relationships/drawing" Target="../drawings/drawing3.xml"/><Relationship Id="rId10" Type="http://schemas.openxmlformats.org/officeDocument/2006/relationships/hyperlink" Target="https://podminky.urs.cz/item/CS_URS_2022_01/919726121" TargetMode="External"/><Relationship Id="rId19" Type="http://schemas.openxmlformats.org/officeDocument/2006/relationships/hyperlink" Target="https://podminky.urs.cz/item/CS_URS_2022_01/784121001" TargetMode="External"/><Relationship Id="rId4" Type="http://schemas.openxmlformats.org/officeDocument/2006/relationships/hyperlink" Target="https://podminky.urs.cz/item/CS_URS_2022_01/612142001" TargetMode="External"/><Relationship Id="rId9" Type="http://schemas.openxmlformats.org/officeDocument/2006/relationships/hyperlink" Target="https://podminky.urs.cz/item/CS_URS_2022_01/622151001" TargetMode="External"/><Relationship Id="rId14" Type="http://schemas.openxmlformats.org/officeDocument/2006/relationships/hyperlink" Target="https://podminky.urs.cz/item/CS_URS_2022_01/997013631" TargetMode="External"/><Relationship Id="rId22" Type="http://schemas.openxmlformats.org/officeDocument/2006/relationships/hyperlink" Target="https://podminky.urs.cz/item/CS_URS_2022_01/HZS1451" TargetMode="Externa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1/941111111" TargetMode="External"/><Relationship Id="rId18" Type="http://schemas.openxmlformats.org/officeDocument/2006/relationships/hyperlink" Target="https://podminky.urs.cz/item/CS_URS_2022_01/943211811" TargetMode="External"/><Relationship Id="rId26" Type="http://schemas.openxmlformats.org/officeDocument/2006/relationships/hyperlink" Target="https://podminky.urs.cz/item/CS_URS_2022_01/997013602" TargetMode="External"/><Relationship Id="rId39" Type="http://schemas.openxmlformats.org/officeDocument/2006/relationships/hyperlink" Target="https://podminky.urs.cz/item/CS_URS_2022_01/764218424" TargetMode="External"/><Relationship Id="rId21" Type="http://schemas.openxmlformats.org/officeDocument/2006/relationships/hyperlink" Target="https://podminky.urs.cz/item/CS_URS_2022_01/963014949" TargetMode="External"/><Relationship Id="rId34" Type="http://schemas.openxmlformats.org/officeDocument/2006/relationships/hyperlink" Target="https://podminky.urs.cz/item/CS_URS_2022_01/998212111" TargetMode="External"/><Relationship Id="rId42" Type="http://schemas.openxmlformats.org/officeDocument/2006/relationships/hyperlink" Target="https://podminky.urs.cz/item/CS_URS_2022_01/767131111" TargetMode="External"/><Relationship Id="rId47" Type="http://schemas.openxmlformats.org/officeDocument/2006/relationships/hyperlink" Target="https://podminky.urs.cz/item/CS_URS_2022_01/998767101" TargetMode="External"/><Relationship Id="rId50" Type="http://schemas.openxmlformats.org/officeDocument/2006/relationships/hyperlink" Target="https://podminky.urs.cz/item/CS_URS_2022_01/777511931" TargetMode="External"/><Relationship Id="rId55" Type="http://schemas.openxmlformats.org/officeDocument/2006/relationships/hyperlink" Target="https://podminky.urs.cz/item/CS_URS_2022_01/783009403" TargetMode="External"/><Relationship Id="rId63" Type="http://schemas.openxmlformats.org/officeDocument/2006/relationships/hyperlink" Target="https://podminky.urs.cz/item/CS_URS_2022_01/998787192" TargetMode="External"/><Relationship Id="rId68" Type="http://schemas.openxmlformats.org/officeDocument/2006/relationships/hyperlink" Target="https://podminky.urs.cz/item/CS_URS_2022_01/789323216" TargetMode="External"/><Relationship Id="rId7" Type="http://schemas.openxmlformats.org/officeDocument/2006/relationships/hyperlink" Target="https://podminky.urs.cz/item/CS_URS_2022_01/429172211" TargetMode="External"/><Relationship Id="rId71" Type="http://schemas.openxmlformats.org/officeDocument/2006/relationships/hyperlink" Target="https://podminky.urs.cz/item/CS_URS_2022_01/998781101" TargetMode="External"/><Relationship Id="rId2" Type="http://schemas.openxmlformats.org/officeDocument/2006/relationships/hyperlink" Target="https://podminky.urs.cz/item/CS_URS_2022_01/119003228" TargetMode="External"/><Relationship Id="rId16" Type="http://schemas.openxmlformats.org/officeDocument/2006/relationships/hyperlink" Target="https://podminky.urs.cz/item/CS_URS_2022_01/943211111" TargetMode="External"/><Relationship Id="rId29" Type="http://schemas.openxmlformats.org/officeDocument/2006/relationships/hyperlink" Target="https://podminky.urs.cz/item/CS_URS_2022_01/997211211" TargetMode="External"/><Relationship Id="rId11" Type="http://schemas.openxmlformats.org/officeDocument/2006/relationships/hyperlink" Target="https://podminky.urs.cz/item/CS_URS_2022_01/919726123" TargetMode="External"/><Relationship Id="rId24" Type="http://schemas.openxmlformats.org/officeDocument/2006/relationships/hyperlink" Target="https://podminky.urs.cz/item/CS_URS_2022_01/997013211" TargetMode="External"/><Relationship Id="rId32" Type="http://schemas.openxmlformats.org/officeDocument/2006/relationships/hyperlink" Target="https://podminky.urs.cz/item/CS_URS_2022_01/997211529" TargetMode="External"/><Relationship Id="rId37" Type="http://schemas.openxmlformats.org/officeDocument/2006/relationships/hyperlink" Target="https://podminky.urs.cz/item/CS_URS_2022_01/764206105" TargetMode="External"/><Relationship Id="rId40" Type="http://schemas.openxmlformats.org/officeDocument/2006/relationships/hyperlink" Target="https://podminky.urs.cz/item/CS_URS_2022_01/998764181" TargetMode="External"/><Relationship Id="rId45" Type="http://schemas.openxmlformats.org/officeDocument/2006/relationships/hyperlink" Target="https://podminky.urs.cz/item/CS_URS_2022_01/767584702" TargetMode="External"/><Relationship Id="rId53" Type="http://schemas.openxmlformats.org/officeDocument/2006/relationships/hyperlink" Target="https://podminky.urs.cz/item/CS_URS_2022_01/998777181" TargetMode="External"/><Relationship Id="rId58" Type="http://schemas.openxmlformats.org/officeDocument/2006/relationships/hyperlink" Target="https://podminky.urs.cz/item/CS_URS_2022_01/787701921" TargetMode="External"/><Relationship Id="rId66" Type="http://schemas.openxmlformats.org/officeDocument/2006/relationships/hyperlink" Target="https://podminky.urs.cz/item/CS_URS_2022_01/789212122" TargetMode="External"/><Relationship Id="rId74" Type="http://schemas.openxmlformats.org/officeDocument/2006/relationships/hyperlink" Target="https://podminky.urs.cz/item/CS_URS_2022_01/HZS1451" TargetMode="External"/><Relationship Id="rId5" Type="http://schemas.openxmlformats.org/officeDocument/2006/relationships/hyperlink" Target="https://podminky.urs.cz/item/CS_URS_2022_01/421953211" TargetMode="External"/><Relationship Id="rId15" Type="http://schemas.openxmlformats.org/officeDocument/2006/relationships/hyperlink" Target="https://podminky.urs.cz/item/CS_URS_2022_01/941111811" TargetMode="External"/><Relationship Id="rId23" Type="http://schemas.openxmlformats.org/officeDocument/2006/relationships/hyperlink" Target="https://podminky.urs.cz/item/CS_URS_2022_01/966075141" TargetMode="External"/><Relationship Id="rId28" Type="http://schemas.openxmlformats.org/officeDocument/2006/relationships/hyperlink" Target="https://podminky.urs.cz/item/CS_URS_2022_01/997013813" TargetMode="External"/><Relationship Id="rId36" Type="http://schemas.openxmlformats.org/officeDocument/2006/relationships/hyperlink" Target="https://podminky.urs.cz/item/CS_URS_2022_01/764002861" TargetMode="External"/><Relationship Id="rId49" Type="http://schemas.openxmlformats.org/officeDocument/2006/relationships/hyperlink" Target="https://podminky.urs.cz/item/CS_URS_2022_01/998767192" TargetMode="External"/><Relationship Id="rId57" Type="http://schemas.openxmlformats.org/officeDocument/2006/relationships/hyperlink" Target="https://podminky.urs.cz/item/CS_URS_2022_01/783342101" TargetMode="External"/><Relationship Id="rId61" Type="http://schemas.openxmlformats.org/officeDocument/2006/relationships/hyperlink" Target="https://podminky.urs.cz/item/CS_URS_2022_01/998787101" TargetMode="External"/><Relationship Id="rId10" Type="http://schemas.openxmlformats.org/officeDocument/2006/relationships/hyperlink" Target="https://podminky.urs.cz/item/CS_URS_2022_01/919726121" TargetMode="External"/><Relationship Id="rId19" Type="http://schemas.openxmlformats.org/officeDocument/2006/relationships/hyperlink" Target="https://podminky.urs.cz/item/CS_URS_2022_01/944611111" TargetMode="External"/><Relationship Id="rId31" Type="http://schemas.openxmlformats.org/officeDocument/2006/relationships/hyperlink" Target="https://podminky.urs.cz/item/CS_URS_2022_01/997211521" TargetMode="External"/><Relationship Id="rId44" Type="http://schemas.openxmlformats.org/officeDocument/2006/relationships/hyperlink" Target="https://podminky.urs.cz/item/CS_URS_2022_01/767581803" TargetMode="External"/><Relationship Id="rId52" Type="http://schemas.openxmlformats.org/officeDocument/2006/relationships/hyperlink" Target="https://podminky.urs.cz/item/CS_URS_2022_01/998777101" TargetMode="External"/><Relationship Id="rId60" Type="http://schemas.openxmlformats.org/officeDocument/2006/relationships/hyperlink" Target="https://podminky.urs.cz/item/CS_URS_2022_01/787911115" TargetMode="External"/><Relationship Id="rId65" Type="http://schemas.openxmlformats.org/officeDocument/2006/relationships/hyperlink" Target="https://podminky.urs.cz/item/CS_URS_2022_01/789123240" TargetMode="External"/><Relationship Id="rId73" Type="http://schemas.openxmlformats.org/officeDocument/2006/relationships/hyperlink" Target="https://podminky.urs.cz/item/CS_URS_2022_01/998781192" TargetMode="External"/><Relationship Id="rId4" Type="http://schemas.openxmlformats.org/officeDocument/2006/relationships/hyperlink" Target="https://podminky.urs.cz/item/CS_URS_2022_01/421953112" TargetMode="External"/><Relationship Id="rId9" Type="http://schemas.openxmlformats.org/officeDocument/2006/relationships/hyperlink" Target="https://podminky.urs.cz/item/CS_URS_2022_01/624631222" TargetMode="External"/><Relationship Id="rId14" Type="http://schemas.openxmlformats.org/officeDocument/2006/relationships/hyperlink" Target="https://podminky.urs.cz/item/CS_URS_2022_01/941111211" TargetMode="External"/><Relationship Id="rId22" Type="http://schemas.openxmlformats.org/officeDocument/2006/relationships/hyperlink" Target="https://podminky.urs.cz/item/CS_URS_2022_01/963071111" TargetMode="External"/><Relationship Id="rId27" Type="http://schemas.openxmlformats.org/officeDocument/2006/relationships/hyperlink" Target="https://podminky.urs.cz/item/CS_URS_2022_01/997013804" TargetMode="External"/><Relationship Id="rId30" Type="http://schemas.openxmlformats.org/officeDocument/2006/relationships/hyperlink" Target="https://podminky.urs.cz/item/CS_URS_2022_01/997211219" TargetMode="External"/><Relationship Id="rId35" Type="http://schemas.openxmlformats.org/officeDocument/2006/relationships/hyperlink" Target="https://podminky.urs.cz/item/CS_URS_2022_01/998212191" TargetMode="External"/><Relationship Id="rId43" Type="http://schemas.openxmlformats.org/officeDocument/2006/relationships/hyperlink" Target="https://podminky.urs.cz/item/CS_URS_2022_01/767132821" TargetMode="External"/><Relationship Id="rId48" Type="http://schemas.openxmlformats.org/officeDocument/2006/relationships/hyperlink" Target="https://podminky.urs.cz/item/CS_URS_2022_01/998767181" TargetMode="External"/><Relationship Id="rId56" Type="http://schemas.openxmlformats.org/officeDocument/2006/relationships/hyperlink" Target="https://podminky.urs.cz/item/CS_URS_2022_01/783009421" TargetMode="External"/><Relationship Id="rId64" Type="http://schemas.openxmlformats.org/officeDocument/2006/relationships/hyperlink" Target="https://podminky.urs.cz/item/CS_URS_2022_01/789121151" TargetMode="External"/><Relationship Id="rId69" Type="http://schemas.openxmlformats.org/officeDocument/2006/relationships/hyperlink" Target="https://podminky.urs.cz/item/CS_URS_2022_01/789323221" TargetMode="External"/><Relationship Id="rId8" Type="http://schemas.openxmlformats.org/officeDocument/2006/relationships/hyperlink" Target="https://podminky.urs.cz/item/CS_URS_2022_01/619991021" TargetMode="External"/><Relationship Id="rId51" Type="http://schemas.openxmlformats.org/officeDocument/2006/relationships/hyperlink" Target="https://podminky.urs.cz/item/CS_URS_2022_01/777511941" TargetMode="External"/><Relationship Id="rId72" Type="http://schemas.openxmlformats.org/officeDocument/2006/relationships/hyperlink" Target="https://podminky.urs.cz/item/CS_URS_2022_01/998781181" TargetMode="External"/><Relationship Id="rId3" Type="http://schemas.openxmlformats.org/officeDocument/2006/relationships/hyperlink" Target="https://podminky.urs.cz/item/CS_URS_2022_01/421953011" TargetMode="External"/><Relationship Id="rId12" Type="http://schemas.openxmlformats.org/officeDocument/2006/relationships/hyperlink" Target="https://podminky.urs.cz/item/CS_URS_2022_01/919726125" TargetMode="External"/><Relationship Id="rId17" Type="http://schemas.openxmlformats.org/officeDocument/2006/relationships/hyperlink" Target="https://podminky.urs.cz/item/CS_URS_2022_01/943211211" TargetMode="External"/><Relationship Id="rId25" Type="http://schemas.openxmlformats.org/officeDocument/2006/relationships/hyperlink" Target="https://podminky.urs.cz/item/CS_URS_2022_01/997013219" TargetMode="External"/><Relationship Id="rId33" Type="http://schemas.openxmlformats.org/officeDocument/2006/relationships/hyperlink" Target="https://podminky.urs.cz/item/CS_URS_2022_01/997211612" TargetMode="External"/><Relationship Id="rId38" Type="http://schemas.openxmlformats.org/officeDocument/2006/relationships/hyperlink" Target="https://podminky.urs.cz/item/CS_URS_2022_01/764206165" TargetMode="External"/><Relationship Id="rId46" Type="http://schemas.openxmlformats.org/officeDocument/2006/relationships/hyperlink" Target="https://podminky.urs.cz/item/CS_URS_2022_01/767610114" TargetMode="External"/><Relationship Id="rId59" Type="http://schemas.openxmlformats.org/officeDocument/2006/relationships/hyperlink" Target="https://podminky.urs.cz/item/CS_URS_2022_01/787701922" TargetMode="External"/><Relationship Id="rId67" Type="http://schemas.openxmlformats.org/officeDocument/2006/relationships/hyperlink" Target="https://podminky.urs.cz/item/CS_URS_2022_01/789323211" TargetMode="External"/><Relationship Id="rId20" Type="http://schemas.openxmlformats.org/officeDocument/2006/relationships/hyperlink" Target="https://podminky.urs.cz/item/CS_URS_2022_01/944611811" TargetMode="External"/><Relationship Id="rId41" Type="http://schemas.openxmlformats.org/officeDocument/2006/relationships/hyperlink" Target="https://podminky.urs.cz/item/CS_URS_2022_01/998764192" TargetMode="External"/><Relationship Id="rId54" Type="http://schemas.openxmlformats.org/officeDocument/2006/relationships/hyperlink" Target="https://podminky.urs.cz/item/CS_URS_2022_01/998777192" TargetMode="External"/><Relationship Id="rId62" Type="http://schemas.openxmlformats.org/officeDocument/2006/relationships/hyperlink" Target="https://podminky.urs.cz/item/CS_URS_2022_01/998787181" TargetMode="External"/><Relationship Id="rId70" Type="http://schemas.openxmlformats.org/officeDocument/2006/relationships/hyperlink" Target="https://podminky.urs.cz/item/CS_URS_2022_01/789351240" TargetMode="External"/><Relationship Id="rId75" Type="http://schemas.openxmlformats.org/officeDocument/2006/relationships/drawing" Target="../drawings/drawing4.xml"/><Relationship Id="rId1" Type="http://schemas.openxmlformats.org/officeDocument/2006/relationships/hyperlink" Target="https://podminky.urs.cz/item/CS_URS_2022_01/119003227" TargetMode="External"/><Relationship Id="rId6" Type="http://schemas.openxmlformats.org/officeDocument/2006/relationships/hyperlink" Target="https://podminky.urs.cz/item/CS_URS_2022_01/429172111" TargetMode="External"/></Relationships>
</file>

<file path=xl/worksheets/_rels/sheet5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1/943211211" TargetMode="External"/><Relationship Id="rId18" Type="http://schemas.openxmlformats.org/officeDocument/2006/relationships/hyperlink" Target="https://podminky.urs.cz/item/CS_URS_2022_01/997013211" TargetMode="External"/><Relationship Id="rId26" Type="http://schemas.openxmlformats.org/officeDocument/2006/relationships/hyperlink" Target="https://podminky.urs.cz/item/CS_URS_2022_01/997211612" TargetMode="External"/><Relationship Id="rId39" Type="http://schemas.openxmlformats.org/officeDocument/2006/relationships/hyperlink" Target="https://podminky.urs.cz/item/CS_URS_2022_01/998767192" TargetMode="External"/><Relationship Id="rId21" Type="http://schemas.openxmlformats.org/officeDocument/2006/relationships/hyperlink" Target="https://podminky.urs.cz/item/CS_URS_2022_01/997013813" TargetMode="External"/><Relationship Id="rId34" Type="http://schemas.openxmlformats.org/officeDocument/2006/relationships/hyperlink" Target="https://podminky.urs.cz/item/CS_URS_2022_01/767581803" TargetMode="External"/><Relationship Id="rId42" Type="http://schemas.openxmlformats.org/officeDocument/2006/relationships/hyperlink" Target="https://podminky.urs.cz/item/CS_URS_2022_01/783342101" TargetMode="External"/><Relationship Id="rId47" Type="http://schemas.openxmlformats.org/officeDocument/2006/relationships/hyperlink" Target="https://podminky.urs.cz/item/CS_URS_2022_01/787701923" TargetMode="External"/><Relationship Id="rId50" Type="http://schemas.openxmlformats.org/officeDocument/2006/relationships/hyperlink" Target="https://podminky.urs.cz/item/CS_URS_2022_01/998787181" TargetMode="External"/><Relationship Id="rId55" Type="http://schemas.openxmlformats.org/officeDocument/2006/relationships/hyperlink" Target="https://podminky.urs.cz/item/CS_URS_2022_01/789323211" TargetMode="External"/><Relationship Id="rId63" Type="http://schemas.openxmlformats.org/officeDocument/2006/relationships/drawing" Target="../drawings/drawing5.xml"/><Relationship Id="rId7" Type="http://schemas.openxmlformats.org/officeDocument/2006/relationships/hyperlink" Target="https://podminky.urs.cz/item/CS_URS_2022_01/919726121" TargetMode="External"/><Relationship Id="rId2" Type="http://schemas.openxmlformats.org/officeDocument/2006/relationships/hyperlink" Target="https://podminky.urs.cz/item/CS_URS_2022_01/119003228" TargetMode="External"/><Relationship Id="rId16" Type="http://schemas.openxmlformats.org/officeDocument/2006/relationships/hyperlink" Target="https://podminky.urs.cz/item/CS_URS_2022_01/944611811" TargetMode="External"/><Relationship Id="rId20" Type="http://schemas.openxmlformats.org/officeDocument/2006/relationships/hyperlink" Target="https://podminky.urs.cz/item/CS_URS_2022_01/997013804" TargetMode="External"/><Relationship Id="rId29" Type="http://schemas.openxmlformats.org/officeDocument/2006/relationships/hyperlink" Target="https://podminky.urs.cz/item/CS_URS_2022_01/764002861" TargetMode="External"/><Relationship Id="rId41" Type="http://schemas.openxmlformats.org/officeDocument/2006/relationships/hyperlink" Target="https://podminky.urs.cz/item/CS_URS_2022_01/783009421" TargetMode="External"/><Relationship Id="rId54" Type="http://schemas.openxmlformats.org/officeDocument/2006/relationships/hyperlink" Target="https://podminky.urs.cz/item/CS_URS_2022_01/789212122" TargetMode="External"/><Relationship Id="rId62" Type="http://schemas.openxmlformats.org/officeDocument/2006/relationships/hyperlink" Target="https://podminky.urs.cz/item/CS_URS_2022_01/HZS1451" TargetMode="External"/><Relationship Id="rId1" Type="http://schemas.openxmlformats.org/officeDocument/2006/relationships/hyperlink" Target="https://podminky.urs.cz/item/CS_URS_2022_01/119003227" TargetMode="External"/><Relationship Id="rId6" Type="http://schemas.openxmlformats.org/officeDocument/2006/relationships/hyperlink" Target="https://podminky.urs.cz/item/CS_URS_2022_01/624631222" TargetMode="External"/><Relationship Id="rId11" Type="http://schemas.openxmlformats.org/officeDocument/2006/relationships/hyperlink" Target="https://podminky.urs.cz/item/CS_URS_2022_01/941111811" TargetMode="External"/><Relationship Id="rId24" Type="http://schemas.openxmlformats.org/officeDocument/2006/relationships/hyperlink" Target="https://podminky.urs.cz/item/CS_URS_2022_01/997211521" TargetMode="External"/><Relationship Id="rId32" Type="http://schemas.openxmlformats.org/officeDocument/2006/relationships/hyperlink" Target="https://podminky.urs.cz/item/CS_URS_2022_01/998764181" TargetMode="External"/><Relationship Id="rId37" Type="http://schemas.openxmlformats.org/officeDocument/2006/relationships/hyperlink" Target="https://podminky.urs.cz/item/CS_URS_2022_01/998767101" TargetMode="External"/><Relationship Id="rId40" Type="http://schemas.openxmlformats.org/officeDocument/2006/relationships/hyperlink" Target="https://podminky.urs.cz/item/CS_URS_2022_01/783009403" TargetMode="External"/><Relationship Id="rId45" Type="http://schemas.openxmlformats.org/officeDocument/2006/relationships/hyperlink" Target="https://podminky.urs.cz/item/CS_URS_2022_01/787701922" TargetMode="External"/><Relationship Id="rId53" Type="http://schemas.openxmlformats.org/officeDocument/2006/relationships/hyperlink" Target="https://podminky.urs.cz/item/CS_URS_2022_01/789123240" TargetMode="External"/><Relationship Id="rId58" Type="http://schemas.openxmlformats.org/officeDocument/2006/relationships/hyperlink" Target="https://podminky.urs.cz/item/CS_URS_2022_01/789351240" TargetMode="External"/><Relationship Id="rId5" Type="http://schemas.openxmlformats.org/officeDocument/2006/relationships/hyperlink" Target="https://podminky.urs.cz/item/CS_URS_2022_01/619991021" TargetMode="External"/><Relationship Id="rId15" Type="http://schemas.openxmlformats.org/officeDocument/2006/relationships/hyperlink" Target="https://podminky.urs.cz/item/CS_URS_2022_01/944611111" TargetMode="External"/><Relationship Id="rId23" Type="http://schemas.openxmlformats.org/officeDocument/2006/relationships/hyperlink" Target="https://podminky.urs.cz/item/CS_URS_2022_01/997211219" TargetMode="External"/><Relationship Id="rId28" Type="http://schemas.openxmlformats.org/officeDocument/2006/relationships/hyperlink" Target="https://podminky.urs.cz/item/CS_URS_2022_01/998212191" TargetMode="External"/><Relationship Id="rId36" Type="http://schemas.openxmlformats.org/officeDocument/2006/relationships/hyperlink" Target="https://podminky.urs.cz/item/CS_URS_2022_01/767610114" TargetMode="External"/><Relationship Id="rId49" Type="http://schemas.openxmlformats.org/officeDocument/2006/relationships/hyperlink" Target="https://podminky.urs.cz/item/CS_URS_2022_01/998787101" TargetMode="External"/><Relationship Id="rId57" Type="http://schemas.openxmlformats.org/officeDocument/2006/relationships/hyperlink" Target="https://podminky.urs.cz/item/CS_URS_2022_01/789323221" TargetMode="External"/><Relationship Id="rId61" Type="http://schemas.openxmlformats.org/officeDocument/2006/relationships/hyperlink" Target="https://podminky.urs.cz/item/CS_URS_2022_01/998781192" TargetMode="External"/><Relationship Id="rId10" Type="http://schemas.openxmlformats.org/officeDocument/2006/relationships/hyperlink" Target="https://podminky.urs.cz/item/CS_URS_2022_01/941111211" TargetMode="External"/><Relationship Id="rId19" Type="http://schemas.openxmlformats.org/officeDocument/2006/relationships/hyperlink" Target="https://podminky.urs.cz/item/CS_URS_2022_01/997013219" TargetMode="External"/><Relationship Id="rId31" Type="http://schemas.openxmlformats.org/officeDocument/2006/relationships/hyperlink" Target="https://podminky.urs.cz/item/CS_URS_2022_01/998764101" TargetMode="External"/><Relationship Id="rId44" Type="http://schemas.openxmlformats.org/officeDocument/2006/relationships/hyperlink" Target="https://podminky.urs.cz/item/CS_URS_2022_01/787701921" TargetMode="External"/><Relationship Id="rId52" Type="http://schemas.openxmlformats.org/officeDocument/2006/relationships/hyperlink" Target="https://podminky.urs.cz/item/CS_URS_2022_01/789121151" TargetMode="External"/><Relationship Id="rId60" Type="http://schemas.openxmlformats.org/officeDocument/2006/relationships/hyperlink" Target="https://podminky.urs.cz/item/CS_URS_2022_01/998781181" TargetMode="External"/><Relationship Id="rId4" Type="http://schemas.openxmlformats.org/officeDocument/2006/relationships/hyperlink" Target="https://podminky.urs.cz/item/CS_URS_2022_01/429172211" TargetMode="External"/><Relationship Id="rId9" Type="http://schemas.openxmlformats.org/officeDocument/2006/relationships/hyperlink" Target="https://podminky.urs.cz/item/CS_URS_2022_01/941111111" TargetMode="External"/><Relationship Id="rId14" Type="http://schemas.openxmlformats.org/officeDocument/2006/relationships/hyperlink" Target="https://podminky.urs.cz/item/CS_URS_2022_01/943211811" TargetMode="External"/><Relationship Id="rId22" Type="http://schemas.openxmlformats.org/officeDocument/2006/relationships/hyperlink" Target="https://podminky.urs.cz/item/CS_URS_2022_01/997211211" TargetMode="External"/><Relationship Id="rId27" Type="http://schemas.openxmlformats.org/officeDocument/2006/relationships/hyperlink" Target="https://podminky.urs.cz/item/CS_URS_2022_01/998212111" TargetMode="External"/><Relationship Id="rId30" Type="http://schemas.openxmlformats.org/officeDocument/2006/relationships/hyperlink" Target="https://podminky.urs.cz/item/CS_URS_2022_01/764218424" TargetMode="External"/><Relationship Id="rId35" Type="http://schemas.openxmlformats.org/officeDocument/2006/relationships/hyperlink" Target="https://podminky.urs.cz/item/CS_URS_2022_01/767584702" TargetMode="External"/><Relationship Id="rId43" Type="http://schemas.openxmlformats.org/officeDocument/2006/relationships/hyperlink" Target="https://podminky.urs.cz/item/CS_URS_2022_01/787700803" TargetMode="External"/><Relationship Id="rId48" Type="http://schemas.openxmlformats.org/officeDocument/2006/relationships/hyperlink" Target="https://podminky.urs.cz/item/CS_URS_2022_01/787911115" TargetMode="External"/><Relationship Id="rId56" Type="http://schemas.openxmlformats.org/officeDocument/2006/relationships/hyperlink" Target="https://podminky.urs.cz/item/CS_URS_2022_01/789323216" TargetMode="External"/><Relationship Id="rId8" Type="http://schemas.openxmlformats.org/officeDocument/2006/relationships/hyperlink" Target="https://podminky.urs.cz/item/CS_URS_2022_01/919726125" TargetMode="External"/><Relationship Id="rId51" Type="http://schemas.openxmlformats.org/officeDocument/2006/relationships/hyperlink" Target="https://podminky.urs.cz/item/CS_URS_2022_01/998787192" TargetMode="External"/><Relationship Id="rId3" Type="http://schemas.openxmlformats.org/officeDocument/2006/relationships/hyperlink" Target="https://podminky.urs.cz/item/CS_URS_2022_01/429172111" TargetMode="External"/><Relationship Id="rId12" Type="http://schemas.openxmlformats.org/officeDocument/2006/relationships/hyperlink" Target="https://podminky.urs.cz/item/CS_URS_2022_01/943211111" TargetMode="External"/><Relationship Id="rId17" Type="http://schemas.openxmlformats.org/officeDocument/2006/relationships/hyperlink" Target="https://podminky.urs.cz/item/CS_URS_2022_01/966075141" TargetMode="External"/><Relationship Id="rId25" Type="http://schemas.openxmlformats.org/officeDocument/2006/relationships/hyperlink" Target="https://podminky.urs.cz/item/CS_URS_2022_01/997211529" TargetMode="External"/><Relationship Id="rId33" Type="http://schemas.openxmlformats.org/officeDocument/2006/relationships/hyperlink" Target="https://podminky.urs.cz/item/CS_URS_2022_01/998764192" TargetMode="External"/><Relationship Id="rId38" Type="http://schemas.openxmlformats.org/officeDocument/2006/relationships/hyperlink" Target="https://podminky.urs.cz/item/CS_URS_2022_01/998767181" TargetMode="External"/><Relationship Id="rId46" Type="http://schemas.openxmlformats.org/officeDocument/2006/relationships/hyperlink" Target="https://podminky.urs.cz/item/CS_URS_2022_01/787700804" TargetMode="External"/><Relationship Id="rId59" Type="http://schemas.openxmlformats.org/officeDocument/2006/relationships/hyperlink" Target="https://podminky.urs.cz/item/CS_URS_2022_01/998781101" TargetMode="External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1/941111111" TargetMode="External"/><Relationship Id="rId18" Type="http://schemas.openxmlformats.org/officeDocument/2006/relationships/hyperlink" Target="https://podminky.urs.cz/item/CS_URS_2022_01/943211811" TargetMode="External"/><Relationship Id="rId26" Type="http://schemas.openxmlformats.org/officeDocument/2006/relationships/hyperlink" Target="https://podminky.urs.cz/item/CS_URS_2022_01/997013602" TargetMode="External"/><Relationship Id="rId39" Type="http://schemas.openxmlformats.org/officeDocument/2006/relationships/hyperlink" Target="https://podminky.urs.cz/item/CS_URS_2022_01/764218424" TargetMode="External"/><Relationship Id="rId21" Type="http://schemas.openxmlformats.org/officeDocument/2006/relationships/hyperlink" Target="https://podminky.urs.cz/item/CS_URS_2022_01/963014949" TargetMode="External"/><Relationship Id="rId34" Type="http://schemas.openxmlformats.org/officeDocument/2006/relationships/hyperlink" Target="https://podminky.urs.cz/item/CS_URS_2022_01/998212111" TargetMode="External"/><Relationship Id="rId42" Type="http://schemas.openxmlformats.org/officeDocument/2006/relationships/hyperlink" Target="https://podminky.urs.cz/item/CS_URS_2022_01/998764192" TargetMode="External"/><Relationship Id="rId47" Type="http://schemas.openxmlformats.org/officeDocument/2006/relationships/hyperlink" Target="https://podminky.urs.cz/item/CS_URS_2022_01/767610114" TargetMode="External"/><Relationship Id="rId50" Type="http://schemas.openxmlformats.org/officeDocument/2006/relationships/hyperlink" Target="https://podminky.urs.cz/item/CS_URS_2022_01/998767192" TargetMode="External"/><Relationship Id="rId55" Type="http://schemas.openxmlformats.org/officeDocument/2006/relationships/hyperlink" Target="https://podminky.urs.cz/item/CS_URS_2022_01/998777192" TargetMode="External"/><Relationship Id="rId63" Type="http://schemas.openxmlformats.org/officeDocument/2006/relationships/hyperlink" Target="https://podminky.urs.cz/item/CS_URS_2022_01/998787181" TargetMode="External"/><Relationship Id="rId68" Type="http://schemas.openxmlformats.org/officeDocument/2006/relationships/hyperlink" Target="https://podminky.urs.cz/item/CS_URS_2022_01/789323211" TargetMode="External"/><Relationship Id="rId76" Type="http://schemas.openxmlformats.org/officeDocument/2006/relationships/drawing" Target="../drawings/drawing6.xml"/><Relationship Id="rId7" Type="http://schemas.openxmlformats.org/officeDocument/2006/relationships/hyperlink" Target="https://podminky.urs.cz/item/CS_URS_2022_01/429172211" TargetMode="External"/><Relationship Id="rId71" Type="http://schemas.openxmlformats.org/officeDocument/2006/relationships/hyperlink" Target="https://podminky.urs.cz/item/CS_URS_2022_01/789351240" TargetMode="External"/><Relationship Id="rId2" Type="http://schemas.openxmlformats.org/officeDocument/2006/relationships/hyperlink" Target="https://podminky.urs.cz/item/CS_URS_2022_01/119003228" TargetMode="External"/><Relationship Id="rId16" Type="http://schemas.openxmlformats.org/officeDocument/2006/relationships/hyperlink" Target="https://podminky.urs.cz/item/CS_URS_2022_01/943211111" TargetMode="External"/><Relationship Id="rId29" Type="http://schemas.openxmlformats.org/officeDocument/2006/relationships/hyperlink" Target="https://podminky.urs.cz/item/CS_URS_2022_01/997211211" TargetMode="External"/><Relationship Id="rId11" Type="http://schemas.openxmlformats.org/officeDocument/2006/relationships/hyperlink" Target="https://podminky.urs.cz/item/CS_URS_2022_01/919726123" TargetMode="External"/><Relationship Id="rId24" Type="http://schemas.openxmlformats.org/officeDocument/2006/relationships/hyperlink" Target="https://podminky.urs.cz/item/CS_URS_2022_01/997013211" TargetMode="External"/><Relationship Id="rId32" Type="http://schemas.openxmlformats.org/officeDocument/2006/relationships/hyperlink" Target="https://podminky.urs.cz/item/CS_URS_2022_01/997211529" TargetMode="External"/><Relationship Id="rId37" Type="http://schemas.openxmlformats.org/officeDocument/2006/relationships/hyperlink" Target="https://podminky.urs.cz/item/CS_URS_2022_01/764206105" TargetMode="External"/><Relationship Id="rId40" Type="http://schemas.openxmlformats.org/officeDocument/2006/relationships/hyperlink" Target="https://podminky.urs.cz/item/CS_URS_2022_01/998764101" TargetMode="External"/><Relationship Id="rId45" Type="http://schemas.openxmlformats.org/officeDocument/2006/relationships/hyperlink" Target="https://podminky.urs.cz/item/CS_URS_2022_01/767581803" TargetMode="External"/><Relationship Id="rId53" Type="http://schemas.openxmlformats.org/officeDocument/2006/relationships/hyperlink" Target="https://podminky.urs.cz/item/CS_URS_2022_01/998777101" TargetMode="External"/><Relationship Id="rId58" Type="http://schemas.openxmlformats.org/officeDocument/2006/relationships/hyperlink" Target="https://podminky.urs.cz/item/CS_URS_2022_01/783342101" TargetMode="External"/><Relationship Id="rId66" Type="http://schemas.openxmlformats.org/officeDocument/2006/relationships/hyperlink" Target="https://podminky.urs.cz/item/CS_URS_2022_01/789123240" TargetMode="External"/><Relationship Id="rId74" Type="http://schemas.openxmlformats.org/officeDocument/2006/relationships/hyperlink" Target="https://podminky.urs.cz/item/CS_URS_2022_01/998781192" TargetMode="External"/><Relationship Id="rId5" Type="http://schemas.openxmlformats.org/officeDocument/2006/relationships/hyperlink" Target="https://podminky.urs.cz/item/CS_URS_2022_01/421953211" TargetMode="External"/><Relationship Id="rId15" Type="http://schemas.openxmlformats.org/officeDocument/2006/relationships/hyperlink" Target="https://podminky.urs.cz/item/CS_URS_2022_01/941111811" TargetMode="External"/><Relationship Id="rId23" Type="http://schemas.openxmlformats.org/officeDocument/2006/relationships/hyperlink" Target="https://podminky.urs.cz/item/CS_URS_2022_01/966075141" TargetMode="External"/><Relationship Id="rId28" Type="http://schemas.openxmlformats.org/officeDocument/2006/relationships/hyperlink" Target="https://podminky.urs.cz/item/CS_URS_2022_01/997013813" TargetMode="External"/><Relationship Id="rId36" Type="http://schemas.openxmlformats.org/officeDocument/2006/relationships/hyperlink" Target="https://podminky.urs.cz/item/CS_URS_2022_01/764002861" TargetMode="External"/><Relationship Id="rId49" Type="http://schemas.openxmlformats.org/officeDocument/2006/relationships/hyperlink" Target="https://podminky.urs.cz/item/CS_URS_2022_01/998767181" TargetMode="External"/><Relationship Id="rId57" Type="http://schemas.openxmlformats.org/officeDocument/2006/relationships/hyperlink" Target="https://podminky.urs.cz/item/CS_URS_2022_01/783009421" TargetMode="External"/><Relationship Id="rId61" Type="http://schemas.openxmlformats.org/officeDocument/2006/relationships/hyperlink" Target="https://podminky.urs.cz/item/CS_URS_2022_01/787911115" TargetMode="External"/><Relationship Id="rId10" Type="http://schemas.openxmlformats.org/officeDocument/2006/relationships/hyperlink" Target="https://podminky.urs.cz/item/CS_URS_2022_01/919726121" TargetMode="External"/><Relationship Id="rId19" Type="http://schemas.openxmlformats.org/officeDocument/2006/relationships/hyperlink" Target="https://podminky.urs.cz/item/CS_URS_2022_01/944611111" TargetMode="External"/><Relationship Id="rId31" Type="http://schemas.openxmlformats.org/officeDocument/2006/relationships/hyperlink" Target="https://podminky.urs.cz/item/CS_URS_2022_01/997211521" TargetMode="External"/><Relationship Id="rId44" Type="http://schemas.openxmlformats.org/officeDocument/2006/relationships/hyperlink" Target="https://podminky.urs.cz/item/CS_URS_2022_01/767132821" TargetMode="External"/><Relationship Id="rId52" Type="http://schemas.openxmlformats.org/officeDocument/2006/relationships/hyperlink" Target="https://podminky.urs.cz/item/CS_URS_2022_01/777511941" TargetMode="External"/><Relationship Id="rId60" Type="http://schemas.openxmlformats.org/officeDocument/2006/relationships/hyperlink" Target="https://podminky.urs.cz/item/CS_URS_2022_01/787701922" TargetMode="External"/><Relationship Id="rId65" Type="http://schemas.openxmlformats.org/officeDocument/2006/relationships/hyperlink" Target="https://podminky.urs.cz/item/CS_URS_2022_01/789121151" TargetMode="External"/><Relationship Id="rId73" Type="http://schemas.openxmlformats.org/officeDocument/2006/relationships/hyperlink" Target="https://podminky.urs.cz/item/CS_URS_2022_01/998781181" TargetMode="External"/><Relationship Id="rId4" Type="http://schemas.openxmlformats.org/officeDocument/2006/relationships/hyperlink" Target="https://podminky.urs.cz/item/CS_URS_2022_01/421953112" TargetMode="External"/><Relationship Id="rId9" Type="http://schemas.openxmlformats.org/officeDocument/2006/relationships/hyperlink" Target="https://podminky.urs.cz/item/CS_URS_2022_01/624631222" TargetMode="External"/><Relationship Id="rId14" Type="http://schemas.openxmlformats.org/officeDocument/2006/relationships/hyperlink" Target="https://podminky.urs.cz/item/CS_URS_2022_01/941111211" TargetMode="External"/><Relationship Id="rId22" Type="http://schemas.openxmlformats.org/officeDocument/2006/relationships/hyperlink" Target="https://podminky.urs.cz/item/CS_URS_2022_01/963071111" TargetMode="External"/><Relationship Id="rId27" Type="http://schemas.openxmlformats.org/officeDocument/2006/relationships/hyperlink" Target="https://podminky.urs.cz/item/CS_URS_2022_01/997013804" TargetMode="External"/><Relationship Id="rId30" Type="http://schemas.openxmlformats.org/officeDocument/2006/relationships/hyperlink" Target="https://podminky.urs.cz/item/CS_URS_2022_01/997211219" TargetMode="External"/><Relationship Id="rId35" Type="http://schemas.openxmlformats.org/officeDocument/2006/relationships/hyperlink" Target="https://podminky.urs.cz/item/CS_URS_2022_01/998212191" TargetMode="External"/><Relationship Id="rId43" Type="http://schemas.openxmlformats.org/officeDocument/2006/relationships/hyperlink" Target="https://podminky.urs.cz/item/CS_URS_2022_01/767131111" TargetMode="External"/><Relationship Id="rId48" Type="http://schemas.openxmlformats.org/officeDocument/2006/relationships/hyperlink" Target="https://podminky.urs.cz/item/CS_URS_2022_01/998767101" TargetMode="External"/><Relationship Id="rId56" Type="http://schemas.openxmlformats.org/officeDocument/2006/relationships/hyperlink" Target="https://podminky.urs.cz/item/CS_URS_2022_01/783009403" TargetMode="External"/><Relationship Id="rId64" Type="http://schemas.openxmlformats.org/officeDocument/2006/relationships/hyperlink" Target="https://podminky.urs.cz/item/CS_URS_2022_01/998787192" TargetMode="External"/><Relationship Id="rId69" Type="http://schemas.openxmlformats.org/officeDocument/2006/relationships/hyperlink" Target="https://podminky.urs.cz/item/CS_URS_2022_01/789323216" TargetMode="External"/><Relationship Id="rId8" Type="http://schemas.openxmlformats.org/officeDocument/2006/relationships/hyperlink" Target="https://podminky.urs.cz/item/CS_URS_2022_01/619991021" TargetMode="External"/><Relationship Id="rId51" Type="http://schemas.openxmlformats.org/officeDocument/2006/relationships/hyperlink" Target="https://podminky.urs.cz/item/CS_URS_2022_01/777511931" TargetMode="External"/><Relationship Id="rId72" Type="http://schemas.openxmlformats.org/officeDocument/2006/relationships/hyperlink" Target="https://podminky.urs.cz/item/CS_URS_2022_01/998781101" TargetMode="External"/><Relationship Id="rId3" Type="http://schemas.openxmlformats.org/officeDocument/2006/relationships/hyperlink" Target="https://podminky.urs.cz/item/CS_URS_2022_01/421953011" TargetMode="External"/><Relationship Id="rId12" Type="http://schemas.openxmlformats.org/officeDocument/2006/relationships/hyperlink" Target="https://podminky.urs.cz/item/CS_URS_2022_01/919726125" TargetMode="External"/><Relationship Id="rId17" Type="http://schemas.openxmlformats.org/officeDocument/2006/relationships/hyperlink" Target="https://podminky.urs.cz/item/CS_URS_2022_01/943211211" TargetMode="External"/><Relationship Id="rId25" Type="http://schemas.openxmlformats.org/officeDocument/2006/relationships/hyperlink" Target="https://podminky.urs.cz/item/CS_URS_2022_01/997013219" TargetMode="External"/><Relationship Id="rId33" Type="http://schemas.openxmlformats.org/officeDocument/2006/relationships/hyperlink" Target="https://podminky.urs.cz/item/CS_URS_2022_01/997211612" TargetMode="External"/><Relationship Id="rId38" Type="http://schemas.openxmlformats.org/officeDocument/2006/relationships/hyperlink" Target="https://podminky.urs.cz/item/CS_URS_2022_01/764206165" TargetMode="External"/><Relationship Id="rId46" Type="http://schemas.openxmlformats.org/officeDocument/2006/relationships/hyperlink" Target="https://podminky.urs.cz/item/CS_URS_2022_01/767584702" TargetMode="External"/><Relationship Id="rId59" Type="http://schemas.openxmlformats.org/officeDocument/2006/relationships/hyperlink" Target="https://podminky.urs.cz/item/CS_URS_2022_01/787701921" TargetMode="External"/><Relationship Id="rId67" Type="http://schemas.openxmlformats.org/officeDocument/2006/relationships/hyperlink" Target="https://podminky.urs.cz/item/CS_URS_2022_01/789212122" TargetMode="External"/><Relationship Id="rId20" Type="http://schemas.openxmlformats.org/officeDocument/2006/relationships/hyperlink" Target="https://podminky.urs.cz/item/CS_URS_2022_01/944611811" TargetMode="External"/><Relationship Id="rId41" Type="http://schemas.openxmlformats.org/officeDocument/2006/relationships/hyperlink" Target="https://podminky.urs.cz/item/CS_URS_2022_01/998764181" TargetMode="External"/><Relationship Id="rId54" Type="http://schemas.openxmlformats.org/officeDocument/2006/relationships/hyperlink" Target="https://podminky.urs.cz/item/CS_URS_2022_01/998777181" TargetMode="External"/><Relationship Id="rId62" Type="http://schemas.openxmlformats.org/officeDocument/2006/relationships/hyperlink" Target="https://podminky.urs.cz/item/CS_URS_2022_01/998787101" TargetMode="External"/><Relationship Id="rId70" Type="http://schemas.openxmlformats.org/officeDocument/2006/relationships/hyperlink" Target="https://podminky.urs.cz/item/CS_URS_2022_01/789323221" TargetMode="External"/><Relationship Id="rId75" Type="http://schemas.openxmlformats.org/officeDocument/2006/relationships/hyperlink" Target="https://podminky.urs.cz/item/CS_URS_2022_01/HZS1451" TargetMode="External"/><Relationship Id="rId1" Type="http://schemas.openxmlformats.org/officeDocument/2006/relationships/hyperlink" Target="https://podminky.urs.cz/item/CS_URS_2022_01/119003227" TargetMode="External"/><Relationship Id="rId6" Type="http://schemas.openxmlformats.org/officeDocument/2006/relationships/hyperlink" Target="https://podminky.urs.cz/item/CS_URS_2022_01/429172111" TargetMode="External"/></Relationships>
</file>

<file path=xl/worksheets/_rels/sheet7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1/943211211" TargetMode="External"/><Relationship Id="rId18" Type="http://schemas.openxmlformats.org/officeDocument/2006/relationships/hyperlink" Target="https://podminky.urs.cz/item/CS_URS_2022_01/997013211" TargetMode="External"/><Relationship Id="rId26" Type="http://schemas.openxmlformats.org/officeDocument/2006/relationships/hyperlink" Target="https://podminky.urs.cz/item/CS_URS_2022_01/997211612" TargetMode="External"/><Relationship Id="rId39" Type="http://schemas.openxmlformats.org/officeDocument/2006/relationships/hyperlink" Target="https://podminky.urs.cz/item/CS_URS_2022_01/998767192" TargetMode="External"/><Relationship Id="rId21" Type="http://schemas.openxmlformats.org/officeDocument/2006/relationships/hyperlink" Target="https://podminky.urs.cz/item/CS_URS_2022_01/997013813" TargetMode="External"/><Relationship Id="rId34" Type="http://schemas.openxmlformats.org/officeDocument/2006/relationships/hyperlink" Target="https://podminky.urs.cz/item/CS_URS_2022_01/767581803" TargetMode="External"/><Relationship Id="rId42" Type="http://schemas.openxmlformats.org/officeDocument/2006/relationships/hyperlink" Target="https://podminky.urs.cz/item/CS_URS_2022_01/783342101" TargetMode="External"/><Relationship Id="rId47" Type="http://schemas.openxmlformats.org/officeDocument/2006/relationships/hyperlink" Target="https://podminky.urs.cz/item/CS_URS_2022_01/787701923" TargetMode="External"/><Relationship Id="rId50" Type="http://schemas.openxmlformats.org/officeDocument/2006/relationships/hyperlink" Target="https://podminky.urs.cz/item/CS_URS_2022_01/998787181" TargetMode="External"/><Relationship Id="rId55" Type="http://schemas.openxmlformats.org/officeDocument/2006/relationships/hyperlink" Target="https://podminky.urs.cz/item/CS_URS_2022_01/789323211" TargetMode="External"/><Relationship Id="rId63" Type="http://schemas.openxmlformats.org/officeDocument/2006/relationships/drawing" Target="../drawings/drawing7.xml"/><Relationship Id="rId7" Type="http://schemas.openxmlformats.org/officeDocument/2006/relationships/hyperlink" Target="https://podminky.urs.cz/item/CS_URS_2022_01/919726121" TargetMode="External"/><Relationship Id="rId2" Type="http://schemas.openxmlformats.org/officeDocument/2006/relationships/hyperlink" Target="https://podminky.urs.cz/item/CS_URS_2022_01/119003228" TargetMode="External"/><Relationship Id="rId16" Type="http://schemas.openxmlformats.org/officeDocument/2006/relationships/hyperlink" Target="https://podminky.urs.cz/item/CS_URS_2022_01/944611811" TargetMode="External"/><Relationship Id="rId20" Type="http://schemas.openxmlformats.org/officeDocument/2006/relationships/hyperlink" Target="https://podminky.urs.cz/item/CS_URS_2022_01/997013804" TargetMode="External"/><Relationship Id="rId29" Type="http://schemas.openxmlformats.org/officeDocument/2006/relationships/hyperlink" Target="https://podminky.urs.cz/item/CS_URS_2022_01/764002861" TargetMode="External"/><Relationship Id="rId41" Type="http://schemas.openxmlformats.org/officeDocument/2006/relationships/hyperlink" Target="https://podminky.urs.cz/item/CS_URS_2022_01/783009421" TargetMode="External"/><Relationship Id="rId54" Type="http://schemas.openxmlformats.org/officeDocument/2006/relationships/hyperlink" Target="https://podminky.urs.cz/item/CS_URS_2022_01/789212122" TargetMode="External"/><Relationship Id="rId62" Type="http://schemas.openxmlformats.org/officeDocument/2006/relationships/hyperlink" Target="https://podminky.urs.cz/item/CS_URS_2022_01/HZS1451" TargetMode="External"/><Relationship Id="rId1" Type="http://schemas.openxmlformats.org/officeDocument/2006/relationships/hyperlink" Target="https://podminky.urs.cz/item/CS_URS_2022_01/119003227" TargetMode="External"/><Relationship Id="rId6" Type="http://schemas.openxmlformats.org/officeDocument/2006/relationships/hyperlink" Target="https://podminky.urs.cz/item/CS_URS_2022_01/624631222" TargetMode="External"/><Relationship Id="rId11" Type="http://schemas.openxmlformats.org/officeDocument/2006/relationships/hyperlink" Target="https://podminky.urs.cz/item/CS_URS_2022_01/941111811" TargetMode="External"/><Relationship Id="rId24" Type="http://schemas.openxmlformats.org/officeDocument/2006/relationships/hyperlink" Target="https://podminky.urs.cz/item/CS_URS_2022_01/997211521" TargetMode="External"/><Relationship Id="rId32" Type="http://schemas.openxmlformats.org/officeDocument/2006/relationships/hyperlink" Target="https://podminky.urs.cz/item/CS_URS_2022_01/998764181" TargetMode="External"/><Relationship Id="rId37" Type="http://schemas.openxmlformats.org/officeDocument/2006/relationships/hyperlink" Target="https://podminky.urs.cz/item/CS_URS_2022_01/998767101" TargetMode="External"/><Relationship Id="rId40" Type="http://schemas.openxmlformats.org/officeDocument/2006/relationships/hyperlink" Target="https://podminky.urs.cz/item/CS_URS_2022_01/783009403" TargetMode="External"/><Relationship Id="rId45" Type="http://schemas.openxmlformats.org/officeDocument/2006/relationships/hyperlink" Target="https://podminky.urs.cz/item/CS_URS_2022_01/787701921" TargetMode="External"/><Relationship Id="rId53" Type="http://schemas.openxmlformats.org/officeDocument/2006/relationships/hyperlink" Target="https://podminky.urs.cz/item/CS_URS_2022_01/789123240" TargetMode="External"/><Relationship Id="rId58" Type="http://schemas.openxmlformats.org/officeDocument/2006/relationships/hyperlink" Target="https://podminky.urs.cz/item/CS_URS_2022_01/789351240" TargetMode="External"/><Relationship Id="rId5" Type="http://schemas.openxmlformats.org/officeDocument/2006/relationships/hyperlink" Target="https://podminky.urs.cz/item/CS_URS_2022_01/619991021" TargetMode="External"/><Relationship Id="rId15" Type="http://schemas.openxmlformats.org/officeDocument/2006/relationships/hyperlink" Target="https://podminky.urs.cz/item/CS_URS_2022_01/944611111" TargetMode="External"/><Relationship Id="rId23" Type="http://schemas.openxmlformats.org/officeDocument/2006/relationships/hyperlink" Target="https://podminky.urs.cz/item/CS_URS_2022_01/997211219" TargetMode="External"/><Relationship Id="rId28" Type="http://schemas.openxmlformats.org/officeDocument/2006/relationships/hyperlink" Target="https://podminky.urs.cz/item/CS_URS_2022_01/998212191" TargetMode="External"/><Relationship Id="rId36" Type="http://schemas.openxmlformats.org/officeDocument/2006/relationships/hyperlink" Target="https://podminky.urs.cz/item/CS_URS_2022_01/767610114" TargetMode="External"/><Relationship Id="rId49" Type="http://schemas.openxmlformats.org/officeDocument/2006/relationships/hyperlink" Target="https://podminky.urs.cz/item/CS_URS_2022_01/998787101" TargetMode="External"/><Relationship Id="rId57" Type="http://schemas.openxmlformats.org/officeDocument/2006/relationships/hyperlink" Target="https://podminky.urs.cz/item/CS_URS_2022_01/789323221" TargetMode="External"/><Relationship Id="rId61" Type="http://schemas.openxmlformats.org/officeDocument/2006/relationships/hyperlink" Target="https://podminky.urs.cz/item/CS_URS_2022_01/998781192" TargetMode="External"/><Relationship Id="rId10" Type="http://schemas.openxmlformats.org/officeDocument/2006/relationships/hyperlink" Target="https://podminky.urs.cz/item/CS_URS_2022_01/941111211" TargetMode="External"/><Relationship Id="rId19" Type="http://schemas.openxmlformats.org/officeDocument/2006/relationships/hyperlink" Target="https://podminky.urs.cz/item/CS_URS_2022_01/997013219" TargetMode="External"/><Relationship Id="rId31" Type="http://schemas.openxmlformats.org/officeDocument/2006/relationships/hyperlink" Target="https://podminky.urs.cz/item/CS_URS_2022_01/998764101" TargetMode="External"/><Relationship Id="rId44" Type="http://schemas.openxmlformats.org/officeDocument/2006/relationships/hyperlink" Target="https://podminky.urs.cz/item/CS_URS_2022_01/787700804" TargetMode="External"/><Relationship Id="rId52" Type="http://schemas.openxmlformats.org/officeDocument/2006/relationships/hyperlink" Target="https://podminky.urs.cz/item/CS_URS_2022_01/789121151" TargetMode="External"/><Relationship Id="rId60" Type="http://schemas.openxmlformats.org/officeDocument/2006/relationships/hyperlink" Target="https://podminky.urs.cz/item/CS_URS_2022_01/998781181" TargetMode="External"/><Relationship Id="rId4" Type="http://schemas.openxmlformats.org/officeDocument/2006/relationships/hyperlink" Target="https://podminky.urs.cz/item/CS_URS_2022_01/429172211" TargetMode="External"/><Relationship Id="rId9" Type="http://schemas.openxmlformats.org/officeDocument/2006/relationships/hyperlink" Target="https://podminky.urs.cz/item/CS_URS_2022_01/941111111" TargetMode="External"/><Relationship Id="rId14" Type="http://schemas.openxmlformats.org/officeDocument/2006/relationships/hyperlink" Target="https://podminky.urs.cz/item/CS_URS_2022_01/943211811" TargetMode="External"/><Relationship Id="rId22" Type="http://schemas.openxmlformats.org/officeDocument/2006/relationships/hyperlink" Target="https://podminky.urs.cz/item/CS_URS_2022_01/997211211" TargetMode="External"/><Relationship Id="rId27" Type="http://schemas.openxmlformats.org/officeDocument/2006/relationships/hyperlink" Target="https://podminky.urs.cz/item/CS_URS_2022_01/998212111" TargetMode="External"/><Relationship Id="rId30" Type="http://schemas.openxmlformats.org/officeDocument/2006/relationships/hyperlink" Target="https://podminky.urs.cz/item/CS_URS_2022_01/764218424" TargetMode="External"/><Relationship Id="rId35" Type="http://schemas.openxmlformats.org/officeDocument/2006/relationships/hyperlink" Target="https://podminky.urs.cz/item/CS_URS_2022_01/767584702" TargetMode="External"/><Relationship Id="rId43" Type="http://schemas.openxmlformats.org/officeDocument/2006/relationships/hyperlink" Target="https://podminky.urs.cz/item/CS_URS_2022_01/787700803" TargetMode="External"/><Relationship Id="rId48" Type="http://schemas.openxmlformats.org/officeDocument/2006/relationships/hyperlink" Target="https://podminky.urs.cz/item/CS_URS_2022_01/787911115" TargetMode="External"/><Relationship Id="rId56" Type="http://schemas.openxmlformats.org/officeDocument/2006/relationships/hyperlink" Target="https://podminky.urs.cz/item/CS_URS_2022_01/789323216" TargetMode="External"/><Relationship Id="rId8" Type="http://schemas.openxmlformats.org/officeDocument/2006/relationships/hyperlink" Target="https://podminky.urs.cz/item/CS_URS_2022_01/919726125" TargetMode="External"/><Relationship Id="rId51" Type="http://schemas.openxmlformats.org/officeDocument/2006/relationships/hyperlink" Target="https://podminky.urs.cz/item/CS_URS_2022_01/998787192" TargetMode="External"/><Relationship Id="rId3" Type="http://schemas.openxmlformats.org/officeDocument/2006/relationships/hyperlink" Target="https://podminky.urs.cz/item/CS_URS_2022_01/429172111" TargetMode="External"/><Relationship Id="rId12" Type="http://schemas.openxmlformats.org/officeDocument/2006/relationships/hyperlink" Target="https://podminky.urs.cz/item/CS_URS_2022_01/943211111" TargetMode="External"/><Relationship Id="rId17" Type="http://schemas.openxmlformats.org/officeDocument/2006/relationships/hyperlink" Target="https://podminky.urs.cz/item/CS_URS_2022_01/966075141" TargetMode="External"/><Relationship Id="rId25" Type="http://schemas.openxmlformats.org/officeDocument/2006/relationships/hyperlink" Target="https://podminky.urs.cz/item/CS_URS_2022_01/997211529" TargetMode="External"/><Relationship Id="rId33" Type="http://schemas.openxmlformats.org/officeDocument/2006/relationships/hyperlink" Target="https://podminky.urs.cz/item/CS_URS_2022_01/998764192" TargetMode="External"/><Relationship Id="rId38" Type="http://schemas.openxmlformats.org/officeDocument/2006/relationships/hyperlink" Target="https://podminky.urs.cz/item/CS_URS_2022_01/998767181" TargetMode="External"/><Relationship Id="rId46" Type="http://schemas.openxmlformats.org/officeDocument/2006/relationships/hyperlink" Target="https://podminky.urs.cz/item/CS_URS_2022_01/787701922" TargetMode="External"/><Relationship Id="rId59" Type="http://schemas.openxmlformats.org/officeDocument/2006/relationships/hyperlink" Target="https://podminky.urs.cz/item/CS_URS_2022_01/998781101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8.xml"/><Relationship Id="rId3" Type="http://schemas.openxmlformats.org/officeDocument/2006/relationships/hyperlink" Target="https://podminky.urs.cz/item/CS_URS_2022_01/941111811" TargetMode="External"/><Relationship Id="rId7" Type="http://schemas.openxmlformats.org/officeDocument/2006/relationships/hyperlink" Target="https://podminky.urs.cz/item/CS_URS_2022_01/787601822" TargetMode="External"/><Relationship Id="rId2" Type="http://schemas.openxmlformats.org/officeDocument/2006/relationships/hyperlink" Target="https://podminky.urs.cz/item/CS_URS_2022_01/941111211" TargetMode="External"/><Relationship Id="rId1" Type="http://schemas.openxmlformats.org/officeDocument/2006/relationships/hyperlink" Target="https://podminky.urs.cz/item/CS_URS_2022_01/941111111" TargetMode="External"/><Relationship Id="rId6" Type="http://schemas.openxmlformats.org/officeDocument/2006/relationships/hyperlink" Target="https://podminky.urs.cz/item/CS_URS_2022_01/787600802" TargetMode="External"/><Relationship Id="rId5" Type="http://schemas.openxmlformats.org/officeDocument/2006/relationships/hyperlink" Target="https://podminky.urs.cz/item/CS_URS_2022_01/998751181" TargetMode="External"/><Relationship Id="rId4" Type="http://schemas.openxmlformats.org/officeDocument/2006/relationships/hyperlink" Target="https://podminky.urs.cz/item/CS_URS_2022_01/998751101" TargetMode="Externa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767581803" TargetMode="External"/><Relationship Id="rId3" Type="http://schemas.openxmlformats.org/officeDocument/2006/relationships/hyperlink" Target="https://podminky.urs.cz/item/CS_URS_2022_01/977131216" TargetMode="External"/><Relationship Id="rId7" Type="http://schemas.openxmlformats.org/officeDocument/2006/relationships/hyperlink" Target="https://podminky.urs.cz/item/CS_URS_2022_01/764304112" TargetMode="External"/><Relationship Id="rId2" Type="http://schemas.openxmlformats.org/officeDocument/2006/relationships/hyperlink" Target="https://podminky.urs.cz/item/CS_URS_2022_01/429172211" TargetMode="External"/><Relationship Id="rId1" Type="http://schemas.openxmlformats.org/officeDocument/2006/relationships/hyperlink" Target="https://podminky.urs.cz/item/CS_URS_2022_01/429172111" TargetMode="External"/><Relationship Id="rId6" Type="http://schemas.openxmlformats.org/officeDocument/2006/relationships/hyperlink" Target="https://podminky.urs.cz/item/CS_URS_2022_01/712341720" TargetMode="External"/><Relationship Id="rId11" Type="http://schemas.openxmlformats.org/officeDocument/2006/relationships/drawing" Target="../drawings/drawing9.xml"/><Relationship Id="rId5" Type="http://schemas.openxmlformats.org/officeDocument/2006/relationships/hyperlink" Target="https://podminky.urs.cz/item/CS_URS_2022_01/712340831" TargetMode="External"/><Relationship Id="rId10" Type="http://schemas.openxmlformats.org/officeDocument/2006/relationships/hyperlink" Target="https://podminky.urs.cz/item/CS_URS_2022_01/469973112" TargetMode="External"/><Relationship Id="rId4" Type="http://schemas.openxmlformats.org/officeDocument/2006/relationships/hyperlink" Target="https://podminky.urs.cz/item/CS_URS_2022_01/977312112" TargetMode="External"/><Relationship Id="rId9" Type="http://schemas.openxmlformats.org/officeDocument/2006/relationships/hyperlink" Target="https://podminky.urs.cz/item/CS_URS_2022_01/76758470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8"/>
  <sheetViews>
    <sheetView showGridLines="0" topLeftCell="A55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pans="1:74" s="1" customFormat="1" ht="36.950000000000003" customHeight="1">
      <c r="AR2" s="370"/>
      <c r="AS2" s="370"/>
      <c r="AT2" s="370"/>
      <c r="AU2" s="370"/>
      <c r="AV2" s="370"/>
      <c r="AW2" s="370"/>
      <c r="AX2" s="370"/>
      <c r="AY2" s="370"/>
      <c r="AZ2" s="370"/>
      <c r="BA2" s="370"/>
      <c r="BB2" s="370"/>
      <c r="BC2" s="370"/>
      <c r="BD2" s="370"/>
      <c r="BE2" s="370"/>
      <c r="BS2" s="19" t="s">
        <v>6</v>
      </c>
      <c r="BT2" s="19" t="s">
        <v>7</v>
      </c>
    </row>
    <row r="3" spans="1:74" s="1" customFormat="1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pans="1:74" s="1" customFormat="1" ht="24.95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pans="1:74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354" t="s">
        <v>14</v>
      </c>
      <c r="L5" s="355"/>
      <c r="M5" s="355"/>
      <c r="N5" s="355"/>
      <c r="O5" s="355"/>
      <c r="P5" s="355"/>
      <c r="Q5" s="355"/>
      <c r="R5" s="355"/>
      <c r="S5" s="355"/>
      <c r="T5" s="355"/>
      <c r="U5" s="355"/>
      <c r="V5" s="355"/>
      <c r="W5" s="355"/>
      <c r="X5" s="355"/>
      <c r="Y5" s="355"/>
      <c r="Z5" s="355"/>
      <c r="AA5" s="355"/>
      <c r="AB5" s="355"/>
      <c r="AC5" s="355"/>
      <c r="AD5" s="355"/>
      <c r="AE5" s="355"/>
      <c r="AF5" s="355"/>
      <c r="AG5" s="355"/>
      <c r="AH5" s="355"/>
      <c r="AI5" s="355"/>
      <c r="AJ5" s="355"/>
      <c r="AK5" s="355"/>
      <c r="AL5" s="355"/>
      <c r="AM5" s="355"/>
      <c r="AN5" s="355"/>
      <c r="AO5" s="355"/>
      <c r="AP5" s="24"/>
      <c r="AQ5" s="24"/>
      <c r="AR5" s="22"/>
      <c r="BE5" s="351" t="s">
        <v>15</v>
      </c>
      <c r="BS5" s="19" t="s">
        <v>6</v>
      </c>
    </row>
    <row r="6" spans="1:74" s="1" customFormat="1" ht="36.950000000000003" customHeight="1">
      <c r="B6" s="23"/>
      <c r="C6" s="24"/>
      <c r="D6" s="30" t="s">
        <v>16</v>
      </c>
      <c r="E6" s="24"/>
      <c r="F6" s="24"/>
      <c r="G6" s="24"/>
      <c r="H6" s="24"/>
      <c r="I6" s="24"/>
      <c r="J6" s="24"/>
      <c r="K6" s="356" t="s">
        <v>17</v>
      </c>
      <c r="L6" s="355"/>
      <c r="M6" s="355"/>
      <c r="N6" s="355"/>
      <c r="O6" s="355"/>
      <c r="P6" s="355"/>
      <c r="Q6" s="355"/>
      <c r="R6" s="355"/>
      <c r="S6" s="355"/>
      <c r="T6" s="355"/>
      <c r="U6" s="355"/>
      <c r="V6" s="355"/>
      <c r="W6" s="355"/>
      <c r="X6" s="355"/>
      <c r="Y6" s="355"/>
      <c r="Z6" s="355"/>
      <c r="AA6" s="355"/>
      <c r="AB6" s="355"/>
      <c r="AC6" s="355"/>
      <c r="AD6" s="355"/>
      <c r="AE6" s="355"/>
      <c r="AF6" s="355"/>
      <c r="AG6" s="355"/>
      <c r="AH6" s="355"/>
      <c r="AI6" s="355"/>
      <c r="AJ6" s="355"/>
      <c r="AK6" s="355"/>
      <c r="AL6" s="355"/>
      <c r="AM6" s="355"/>
      <c r="AN6" s="355"/>
      <c r="AO6" s="355"/>
      <c r="AP6" s="24"/>
      <c r="AQ6" s="24"/>
      <c r="AR6" s="22"/>
      <c r="BE6" s="352"/>
      <c r="BS6" s="19" t="s">
        <v>6</v>
      </c>
    </row>
    <row r="7" spans="1:74" s="1" customFormat="1" ht="12" customHeight="1">
      <c r="B7" s="23"/>
      <c r="C7" s="24"/>
      <c r="D7" s="31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1" t="s">
        <v>20</v>
      </c>
      <c r="AL7" s="24"/>
      <c r="AM7" s="24"/>
      <c r="AN7" s="29" t="s">
        <v>19</v>
      </c>
      <c r="AO7" s="24"/>
      <c r="AP7" s="24"/>
      <c r="AQ7" s="24"/>
      <c r="AR7" s="22"/>
      <c r="BE7" s="352"/>
      <c r="BS7" s="19" t="s">
        <v>6</v>
      </c>
    </row>
    <row r="8" spans="1:74" s="1" customFormat="1" ht="12" customHeight="1">
      <c r="B8" s="23"/>
      <c r="C8" s="24"/>
      <c r="D8" s="31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1" t="s">
        <v>23</v>
      </c>
      <c r="AL8" s="24"/>
      <c r="AM8" s="24"/>
      <c r="AN8" s="32" t="s">
        <v>24</v>
      </c>
      <c r="AO8" s="24"/>
      <c r="AP8" s="24"/>
      <c r="AQ8" s="24"/>
      <c r="AR8" s="22"/>
      <c r="BE8" s="352"/>
      <c r="BS8" s="19" t="s">
        <v>6</v>
      </c>
    </row>
    <row r="9" spans="1:74" s="1" customFormat="1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52"/>
      <c r="BS9" s="19" t="s">
        <v>6</v>
      </c>
    </row>
    <row r="10" spans="1:74" s="1" customFormat="1" ht="12" customHeight="1">
      <c r="B10" s="23"/>
      <c r="C10" s="24"/>
      <c r="D10" s="31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1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52"/>
      <c r="BS10" s="19" t="s">
        <v>6</v>
      </c>
    </row>
    <row r="11" spans="1:74" s="1" customFormat="1" ht="18.399999999999999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1" t="s">
        <v>29</v>
      </c>
      <c r="AL11" s="24"/>
      <c r="AM11" s="24"/>
      <c r="AN11" s="29" t="s">
        <v>30</v>
      </c>
      <c r="AO11" s="24"/>
      <c r="AP11" s="24"/>
      <c r="AQ11" s="24"/>
      <c r="AR11" s="22"/>
      <c r="BE11" s="352"/>
      <c r="BS11" s="19" t="s">
        <v>6</v>
      </c>
    </row>
    <row r="12" spans="1:74" s="1" customFormat="1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52"/>
      <c r="BS12" s="19" t="s">
        <v>6</v>
      </c>
    </row>
    <row r="13" spans="1:74" s="1" customFormat="1" ht="12" customHeight="1">
      <c r="B13" s="23"/>
      <c r="C13" s="24"/>
      <c r="D13" s="31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1" t="s">
        <v>26</v>
      </c>
      <c r="AL13" s="24"/>
      <c r="AM13" s="24"/>
      <c r="AN13" s="33" t="s">
        <v>32</v>
      </c>
      <c r="AO13" s="24"/>
      <c r="AP13" s="24"/>
      <c r="AQ13" s="24"/>
      <c r="AR13" s="22"/>
      <c r="BE13" s="352"/>
      <c r="BS13" s="19" t="s">
        <v>6</v>
      </c>
    </row>
    <row r="14" spans="1:74">
      <c r="B14" s="23"/>
      <c r="C14" s="24"/>
      <c r="D14" s="24"/>
      <c r="E14" s="357" t="s">
        <v>32</v>
      </c>
      <c r="F14" s="358"/>
      <c r="G14" s="358"/>
      <c r="H14" s="358"/>
      <c r="I14" s="358"/>
      <c r="J14" s="358"/>
      <c r="K14" s="358"/>
      <c r="L14" s="358"/>
      <c r="M14" s="358"/>
      <c r="N14" s="358"/>
      <c r="O14" s="358"/>
      <c r="P14" s="358"/>
      <c r="Q14" s="358"/>
      <c r="R14" s="358"/>
      <c r="S14" s="358"/>
      <c r="T14" s="358"/>
      <c r="U14" s="358"/>
      <c r="V14" s="358"/>
      <c r="W14" s="358"/>
      <c r="X14" s="358"/>
      <c r="Y14" s="358"/>
      <c r="Z14" s="358"/>
      <c r="AA14" s="358"/>
      <c r="AB14" s="358"/>
      <c r="AC14" s="358"/>
      <c r="AD14" s="358"/>
      <c r="AE14" s="358"/>
      <c r="AF14" s="358"/>
      <c r="AG14" s="358"/>
      <c r="AH14" s="358"/>
      <c r="AI14" s="358"/>
      <c r="AJ14" s="358"/>
      <c r="AK14" s="31" t="s">
        <v>29</v>
      </c>
      <c r="AL14" s="24"/>
      <c r="AM14" s="24"/>
      <c r="AN14" s="33" t="s">
        <v>32</v>
      </c>
      <c r="AO14" s="24"/>
      <c r="AP14" s="24"/>
      <c r="AQ14" s="24"/>
      <c r="AR14" s="22"/>
      <c r="BE14" s="352"/>
      <c r="BS14" s="19" t="s">
        <v>6</v>
      </c>
    </row>
    <row r="15" spans="1:74" s="1" customFormat="1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52"/>
      <c r="BS15" s="19" t="s">
        <v>4</v>
      </c>
    </row>
    <row r="16" spans="1:74" s="1" customFormat="1" ht="12" customHeight="1">
      <c r="B16" s="23"/>
      <c r="C16" s="24"/>
      <c r="D16" s="31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1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52"/>
      <c r="BS16" s="19" t="s">
        <v>4</v>
      </c>
    </row>
    <row r="17" spans="1:71" s="1" customFormat="1" ht="18.399999999999999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1" t="s">
        <v>29</v>
      </c>
      <c r="AL17" s="24"/>
      <c r="AM17" s="24"/>
      <c r="AN17" s="29" t="s">
        <v>19</v>
      </c>
      <c r="AO17" s="24"/>
      <c r="AP17" s="24"/>
      <c r="AQ17" s="24"/>
      <c r="AR17" s="22"/>
      <c r="BE17" s="352"/>
      <c r="BS17" s="19" t="s">
        <v>35</v>
      </c>
    </row>
    <row r="18" spans="1:71" s="1" customFormat="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52"/>
      <c r="BS18" s="19" t="s">
        <v>6</v>
      </c>
    </row>
    <row r="19" spans="1:71" s="1" customFormat="1" ht="12" customHeight="1">
      <c r="B19" s="23"/>
      <c r="C19" s="24"/>
      <c r="D19" s="31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1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52"/>
      <c r="BS19" s="19" t="s">
        <v>6</v>
      </c>
    </row>
    <row r="20" spans="1:71" s="1" customFormat="1" ht="18.399999999999999" customHeight="1">
      <c r="B20" s="23"/>
      <c r="C20" s="24"/>
      <c r="D20" s="24"/>
      <c r="E20" s="29" t="s">
        <v>34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1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52"/>
      <c r="BS20" s="19" t="s">
        <v>35</v>
      </c>
    </row>
    <row r="21" spans="1:71" s="1" customFormat="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52"/>
    </row>
    <row r="22" spans="1:71" s="1" customFormat="1" ht="12" customHeight="1">
      <c r="B22" s="23"/>
      <c r="C22" s="24"/>
      <c r="D22" s="31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52"/>
    </row>
    <row r="23" spans="1:71" s="1" customFormat="1" ht="47.25" customHeight="1">
      <c r="B23" s="23"/>
      <c r="C23" s="24"/>
      <c r="D23" s="24"/>
      <c r="E23" s="359" t="s">
        <v>38</v>
      </c>
      <c r="F23" s="359"/>
      <c r="G23" s="359"/>
      <c r="H23" s="359"/>
      <c r="I23" s="359"/>
      <c r="J23" s="359"/>
      <c r="K23" s="359"/>
      <c r="L23" s="359"/>
      <c r="M23" s="359"/>
      <c r="N23" s="359"/>
      <c r="O23" s="359"/>
      <c r="P23" s="359"/>
      <c r="Q23" s="359"/>
      <c r="R23" s="359"/>
      <c r="S23" s="359"/>
      <c r="T23" s="359"/>
      <c r="U23" s="359"/>
      <c r="V23" s="359"/>
      <c r="W23" s="359"/>
      <c r="X23" s="359"/>
      <c r="Y23" s="359"/>
      <c r="Z23" s="359"/>
      <c r="AA23" s="359"/>
      <c r="AB23" s="359"/>
      <c r="AC23" s="359"/>
      <c r="AD23" s="359"/>
      <c r="AE23" s="359"/>
      <c r="AF23" s="359"/>
      <c r="AG23" s="359"/>
      <c r="AH23" s="359"/>
      <c r="AI23" s="359"/>
      <c r="AJ23" s="359"/>
      <c r="AK23" s="359"/>
      <c r="AL23" s="359"/>
      <c r="AM23" s="359"/>
      <c r="AN23" s="359"/>
      <c r="AO23" s="24"/>
      <c r="AP23" s="24"/>
      <c r="AQ23" s="24"/>
      <c r="AR23" s="22"/>
      <c r="BE23" s="352"/>
    </row>
    <row r="24" spans="1:71" s="1" customFormat="1" ht="6.95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52"/>
    </row>
    <row r="25" spans="1:71" s="1" customFormat="1" ht="6.95" customHeight="1">
      <c r="B25" s="23"/>
      <c r="C25" s="24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4"/>
      <c r="AQ25" s="24"/>
      <c r="AR25" s="22"/>
      <c r="BE25" s="352"/>
    </row>
    <row r="26" spans="1:71" s="2" customFormat="1" ht="25.9" customHeight="1">
      <c r="A26" s="36"/>
      <c r="B26" s="37"/>
      <c r="C26" s="38"/>
      <c r="D26" s="39" t="s">
        <v>39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360">
        <f>ROUND(AG54,2)</f>
        <v>0</v>
      </c>
      <c r="AL26" s="361"/>
      <c r="AM26" s="361"/>
      <c r="AN26" s="361"/>
      <c r="AO26" s="361"/>
      <c r="AP26" s="38"/>
      <c r="AQ26" s="38"/>
      <c r="AR26" s="41"/>
      <c r="BE26" s="352"/>
    </row>
    <row r="27" spans="1:71" s="2" customFormat="1" ht="6.95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1"/>
      <c r="BE27" s="352"/>
    </row>
    <row r="28" spans="1:71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62" t="s">
        <v>40</v>
      </c>
      <c r="M28" s="362"/>
      <c r="N28" s="362"/>
      <c r="O28" s="362"/>
      <c r="P28" s="362"/>
      <c r="Q28" s="38"/>
      <c r="R28" s="38"/>
      <c r="S28" s="38"/>
      <c r="T28" s="38"/>
      <c r="U28" s="38"/>
      <c r="V28" s="38"/>
      <c r="W28" s="362" t="s">
        <v>41</v>
      </c>
      <c r="X28" s="362"/>
      <c r="Y28" s="362"/>
      <c r="Z28" s="362"/>
      <c r="AA28" s="362"/>
      <c r="AB28" s="362"/>
      <c r="AC28" s="362"/>
      <c r="AD28" s="362"/>
      <c r="AE28" s="362"/>
      <c r="AF28" s="38"/>
      <c r="AG28" s="38"/>
      <c r="AH28" s="38"/>
      <c r="AI28" s="38"/>
      <c r="AJ28" s="38"/>
      <c r="AK28" s="362" t="s">
        <v>42</v>
      </c>
      <c r="AL28" s="362"/>
      <c r="AM28" s="362"/>
      <c r="AN28" s="362"/>
      <c r="AO28" s="362"/>
      <c r="AP28" s="38"/>
      <c r="AQ28" s="38"/>
      <c r="AR28" s="41"/>
      <c r="BE28" s="352"/>
    </row>
    <row r="29" spans="1:71" s="3" customFormat="1" ht="14.45" customHeight="1">
      <c r="B29" s="42"/>
      <c r="C29" s="43"/>
      <c r="D29" s="31" t="s">
        <v>43</v>
      </c>
      <c r="E29" s="43"/>
      <c r="F29" s="31" t="s">
        <v>44</v>
      </c>
      <c r="G29" s="43"/>
      <c r="H29" s="43"/>
      <c r="I29" s="43"/>
      <c r="J29" s="43"/>
      <c r="K29" s="43"/>
      <c r="L29" s="365">
        <v>0.21</v>
      </c>
      <c r="M29" s="364"/>
      <c r="N29" s="364"/>
      <c r="O29" s="364"/>
      <c r="P29" s="364"/>
      <c r="Q29" s="43"/>
      <c r="R29" s="43"/>
      <c r="S29" s="43"/>
      <c r="T29" s="43"/>
      <c r="U29" s="43"/>
      <c r="V29" s="43"/>
      <c r="W29" s="363">
        <f>ROUND(AZ54, 2)</f>
        <v>0</v>
      </c>
      <c r="X29" s="364"/>
      <c r="Y29" s="364"/>
      <c r="Z29" s="364"/>
      <c r="AA29" s="364"/>
      <c r="AB29" s="364"/>
      <c r="AC29" s="364"/>
      <c r="AD29" s="364"/>
      <c r="AE29" s="364"/>
      <c r="AF29" s="43"/>
      <c r="AG29" s="43"/>
      <c r="AH29" s="43"/>
      <c r="AI29" s="43"/>
      <c r="AJ29" s="43"/>
      <c r="AK29" s="363">
        <f>ROUND(AV54, 2)</f>
        <v>0</v>
      </c>
      <c r="AL29" s="364"/>
      <c r="AM29" s="364"/>
      <c r="AN29" s="364"/>
      <c r="AO29" s="364"/>
      <c r="AP29" s="43"/>
      <c r="AQ29" s="43"/>
      <c r="AR29" s="44"/>
      <c r="BE29" s="353"/>
    </row>
    <row r="30" spans="1:71" s="3" customFormat="1" ht="14.45" customHeight="1">
      <c r="B30" s="42"/>
      <c r="C30" s="43"/>
      <c r="D30" s="43"/>
      <c r="E30" s="43"/>
      <c r="F30" s="31" t="s">
        <v>45</v>
      </c>
      <c r="G30" s="43"/>
      <c r="H30" s="43"/>
      <c r="I30" s="43"/>
      <c r="J30" s="43"/>
      <c r="K30" s="43"/>
      <c r="L30" s="365">
        <v>0.15</v>
      </c>
      <c r="M30" s="364"/>
      <c r="N30" s="364"/>
      <c r="O30" s="364"/>
      <c r="P30" s="364"/>
      <c r="Q30" s="43"/>
      <c r="R30" s="43"/>
      <c r="S30" s="43"/>
      <c r="T30" s="43"/>
      <c r="U30" s="43"/>
      <c r="V30" s="43"/>
      <c r="W30" s="363">
        <f>ROUND(BA54, 2)</f>
        <v>0</v>
      </c>
      <c r="X30" s="364"/>
      <c r="Y30" s="364"/>
      <c r="Z30" s="364"/>
      <c r="AA30" s="364"/>
      <c r="AB30" s="364"/>
      <c r="AC30" s="364"/>
      <c r="AD30" s="364"/>
      <c r="AE30" s="364"/>
      <c r="AF30" s="43"/>
      <c r="AG30" s="43"/>
      <c r="AH30" s="43"/>
      <c r="AI30" s="43"/>
      <c r="AJ30" s="43"/>
      <c r="AK30" s="363">
        <f>ROUND(AW54, 2)</f>
        <v>0</v>
      </c>
      <c r="AL30" s="364"/>
      <c r="AM30" s="364"/>
      <c r="AN30" s="364"/>
      <c r="AO30" s="364"/>
      <c r="AP30" s="43"/>
      <c r="AQ30" s="43"/>
      <c r="AR30" s="44"/>
      <c r="BE30" s="353"/>
    </row>
    <row r="31" spans="1:71" s="3" customFormat="1" ht="14.45" hidden="1" customHeight="1">
      <c r="B31" s="42"/>
      <c r="C31" s="43"/>
      <c r="D31" s="43"/>
      <c r="E31" s="43"/>
      <c r="F31" s="31" t="s">
        <v>46</v>
      </c>
      <c r="G31" s="43"/>
      <c r="H31" s="43"/>
      <c r="I31" s="43"/>
      <c r="J31" s="43"/>
      <c r="K31" s="43"/>
      <c r="L31" s="365">
        <v>0.21</v>
      </c>
      <c r="M31" s="364"/>
      <c r="N31" s="364"/>
      <c r="O31" s="364"/>
      <c r="P31" s="364"/>
      <c r="Q31" s="43"/>
      <c r="R31" s="43"/>
      <c r="S31" s="43"/>
      <c r="T31" s="43"/>
      <c r="U31" s="43"/>
      <c r="V31" s="43"/>
      <c r="W31" s="363">
        <f>ROUND(BB54, 2)</f>
        <v>0</v>
      </c>
      <c r="X31" s="364"/>
      <c r="Y31" s="364"/>
      <c r="Z31" s="364"/>
      <c r="AA31" s="364"/>
      <c r="AB31" s="364"/>
      <c r="AC31" s="364"/>
      <c r="AD31" s="364"/>
      <c r="AE31" s="364"/>
      <c r="AF31" s="43"/>
      <c r="AG31" s="43"/>
      <c r="AH31" s="43"/>
      <c r="AI31" s="43"/>
      <c r="AJ31" s="43"/>
      <c r="AK31" s="363">
        <v>0</v>
      </c>
      <c r="AL31" s="364"/>
      <c r="AM31" s="364"/>
      <c r="AN31" s="364"/>
      <c r="AO31" s="364"/>
      <c r="AP31" s="43"/>
      <c r="AQ31" s="43"/>
      <c r="AR31" s="44"/>
      <c r="BE31" s="353"/>
    </row>
    <row r="32" spans="1:71" s="3" customFormat="1" ht="14.45" hidden="1" customHeight="1">
      <c r="B32" s="42"/>
      <c r="C32" s="43"/>
      <c r="D32" s="43"/>
      <c r="E32" s="43"/>
      <c r="F32" s="31" t="s">
        <v>47</v>
      </c>
      <c r="G32" s="43"/>
      <c r="H32" s="43"/>
      <c r="I32" s="43"/>
      <c r="J32" s="43"/>
      <c r="K32" s="43"/>
      <c r="L32" s="365">
        <v>0.15</v>
      </c>
      <c r="M32" s="364"/>
      <c r="N32" s="364"/>
      <c r="O32" s="364"/>
      <c r="P32" s="364"/>
      <c r="Q32" s="43"/>
      <c r="R32" s="43"/>
      <c r="S32" s="43"/>
      <c r="T32" s="43"/>
      <c r="U32" s="43"/>
      <c r="V32" s="43"/>
      <c r="W32" s="363">
        <f>ROUND(BC54, 2)</f>
        <v>0</v>
      </c>
      <c r="X32" s="364"/>
      <c r="Y32" s="364"/>
      <c r="Z32" s="364"/>
      <c r="AA32" s="364"/>
      <c r="AB32" s="364"/>
      <c r="AC32" s="364"/>
      <c r="AD32" s="364"/>
      <c r="AE32" s="364"/>
      <c r="AF32" s="43"/>
      <c r="AG32" s="43"/>
      <c r="AH32" s="43"/>
      <c r="AI32" s="43"/>
      <c r="AJ32" s="43"/>
      <c r="AK32" s="363">
        <v>0</v>
      </c>
      <c r="AL32" s="364"/>
      <c r="AM32" s="364"/>
      <c r="AN32" s="364"/>
      <c r="AO32" s="364"/>
      <c r="AP32" s="43"/>
      <c r="AQ32" s="43"/>
      <c r="AR32" s="44"/>
      <c r="BE32" s="353"/>
    </row>
    <row r="33" spans="1:57" s="3" customFormat="1" ht="14.45" hidden="1" customHeight="1">
      <c r="B33" s="42"/>
      <c r="C33" s="43"/>
      <c r="D33" s="43"/>
      <c r="E33" s="43"/>
      <c r="F33" s="31" t="s">
        <v>48</v>
      </c>
      <c r="G33" s="43"/>
      <c r="H33" s="43"/>
      <c r="I33" s="43"/>
      <c r="J33" s="43"/>
      <c r="K33" s="43"/>
      <c r="L33" s="365">
        <v>0</v>
      </c>
      <c r="M33" s="364"/>
      <c r="N33" s="364"/>
      <c r="O33" s="364"/>
      <c r="P33" s="364"/>
      <c r="Q33" s="43"/>
      <c r="R33" s="43"/>
      <c r="S33" s="43"/>
      <c r="T33" s="43"/>
      <c r="U33" s="43"/>
      <c r="V33" s="43"/>
      <c r="W33" s="363">
        <f>ROUND(BD54, 2)</f>
        <v>0</v>
      </c>
      <c r="X33" s="364"/>
      <c r="Y33" s="364"/>
      <c r="Z33" s="364"/>
      <c r="AA33" s="364"/>
      <c r="AB33" s="364"/>
      <c r="AC33" s="364"/>
      <c r="AD33" s="364"/>
      <c r="AE33" s="364"/>
      <c r="AF33" s="43"/>
      <c r="AG33" s="43"/>
      <c r="AH33" s="43"/>
      <c r="AI33" s="43"/>
      <c r="AJ33" s="43"/>
      <c r="AK33" s="363">
        <v>0</v>
      </c>
      <c r="AL33" s="364"/>
      <c r="AM33" s="364"/>
      <c r="AN33" s="364"/>
      <c r="AO33" s="364"/>
      <c r="AP33" s="43"/>
      <c r="AQ33" s="43"/>
      <c r="AR33" s="44"/>
    </row>
    <row r="34" spans="1:57" s="2" customFormat="1" ht="6.95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1"/>
      <c r="BE34" s="36"/>
    </row>
    <row r="35" spans="1:57" s="2" customFormat="1" ht="25.9" customHeight="1">
      <c r="A35" s="36"/>
      <c r="B35" s="37"/>
      <c r="C35" s="45"/>
      <c r="D35" s="46" t="s">
        <v>49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50</v>
      </c>
      <c r="U35" s="47"/>
      <c r="V35" s="47"/>
      <c r="W35" s="47"/>
      <c r="X35" s="369" t="s">
        <v>51</v>
      </c>
      <c r="Y35" s="367"/>
      <c r="Z35" s="367"/>
      <c r="AA35" s="367"/>
      <c r="AB35" s="367"/>
      <c r="AC35" s="47"/>
      <c r="AD35" s="47"/>
      <c r="AE35" s="47"/>
      <c r="AF35" s="47"/>
      <c r="AG35" s="47"/>
      <c r="AH35" s="47"/>
      <c r="AI35" s="47"/>
      <c r="AJ35" s="47"/>
      <c r="AK35" s="366">
        <f>SUM(AK26:AK33)</f>
        <v>0</v>
      </c>
      <c r="AL35" s="367"/>
      <c r="AM35" s="367"/>
      <c r="AN35" s="367"/>
      <c r="AO35" s="368"/>
      <c r="AP35" s="45"/>
      <c r="AQ35" s="45"/>
      <c r="AR35" s="41"/>
      <c r="BE35" s="36"/>
    </row>
    <row r="36" spans="1:57" s="2" customFormat="1" ht="6.95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1"/>
      <c r="BE36" s="36"/>
    </row>
    <row r="37" spans="1:57" s="2" customFormat="1" ht="6.95" customHeight="1">
      <c r="A37" s="36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41"/>
      <c r="BE37" s="36"/>
    </row>
    <row r="41" spans="1:57" s="2" customFormat="1" ht="6.95" customHeight="1">
      <c r="A41" s="36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41"/>
      <c r="BE41" s="36"/>
    </row>
    <row r="42" spans="1:57" s="2" customFormat="1" ht="24.95" customHeight="1">
      <c r="A42" s="36"/>
      <c r="B42" s="37"/>
      <c r="C42" s="25" t="s">
        <v>52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1"/>
      <c r="BE42" s="36"/>
    </row>
    <row r="43" spans="1:57" s="2" customFormat="1" ht="6.95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1"/>
      <c r="BE43" s="36"/>
    </row>
    <row r="44" spans="1:57" s="4" customFormat="1" ht="12" customHeight="1">
      <c r="B44" s="53"/>
      <c r="C44" s="31" t="s">
        <v>13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635220022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</row>
    <row r="45" spans="1:57" s="5" customFormat="1" ht="36.950000000000003" customHeight="1">
      <c r="B45" s="56"/>
      <c r="C45" s="57" t="s">
        <v>16</v>
      </c>
      <c r="D45" s="58"/>
      <c r="E45" s="58"/>
      <c r="F45" s="58"/>
      <c r="G45" s="58"/>
      <c r="H45" s="58"/>
      <c r="I45" s="58"/>
      <c r="J45" s="58"/>
      <c r="K45" s="58"/>
      <c r="L45" s="348" t="str">
        <f>K6</f>
        <v>Oprava lávek v km 0,217 a 267,240 v žst. Ostrava hl.n.</v>
      </c>
      <c r="M45" s="349"/>
      <c r="N45" s="349"/>
      <c r="O45" s="349"/>
      <c r="P45" s="349"/>
      <c r="Q45" s="349"/>
      <c r="R45" s="349"/>
      <c r="S45" s="349"/>
      <c r="T45" s="349"/>
      <c r="U45" s="349"/>
      <c r="V45" s="349"/>
      <c r="W45" s="349"/>
      <c r="X45" s="349"/>
      <c r="Y45" s="349"/>
      <c r="Z45" s="349"/>
      <c r="AA45" s="349"/>
      <c r="AB45" s="349"/>
      <c r="AC45" s="349"/>
      <c r="AD45" s="349"/>
      <c r="AE45" s="349"/>
      <c r="AF45" s="349"/>
      <c r="AG45" s="349"/>
      <c r="AH45" s="349"/>
      <c r="AI45" s="349"/>
      <c r="AJ45" s="349"/>
      <c r="AK45" s="349"/>
      <c r="AL45" s="349"/>
      <c r="AM45" s="349"/>
      <c r="AN45" s="349"/>
      <c r="AO45" s="349"/>
      <c r="AP45" s="58"/>
      <c r="AQ45" s="58"/>
      <c r="AR45" s="59"/>
    </row>
    <row r="46" spans="1:57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1"/>
      <c r="BE46" s="36"/>
    </row>
    <row r="47" spans="1:57" s="2" customFormat="1" ht="12" customHeight="1">
      <c r="A47" s="36"/>
      <c r="B47" s="37"/>
      <c r="C47" s="31" t="s">
        <v>21</v>
      </c>
      <c r="D47" s="38"/>
      <c r="E47" s="38"/>
      <c r="F47" s="38"/>
      <c r="G47" s="38"/>
      <c r="H47" s="38"/>
      <c r="I47" s="38"/>
      <c r="J47" s="38"/>
      <c r="K47" s="38"/>
      <c r="L47" s="60" t="str">
        <f>IF(K8="","",K8)</f>
        <v>OŘ Ostrava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1" t="s">
        <v>23</v>
      </c>
      <c r="AJ47" s="38"/>
      <c r="AK47" s="38"/>
      <c r="AL47" s="38"/>
      <c r="AM47" s="376" t="str">
        <f>IF(AN8= "","",AN8)</f>
        <v>20. 6. 2022</v>
      </c>
      <c r="AN47" s="376"/>
      <c r="AO47" s="38"/>
      <c r="AP47" s="38"/>
      <c r="AQ47" s="38"/>
      <c r="AR47" s="41"/>
      <c r="BE47" s="36"/>
    </row>
    <row r="48" spans="1:57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1"/>
      <c r="BE48" s="36"/>
    </row>
    <row r="49" spans="1:91" s="2" customFormat="1" ht="15.2" customHeight="1">
      <c r="A49" s="36"/>
      <c r="B49" s="37"/>
      <c r="C49" s="31" t="s">
        <v>25</v>
      </c>
      <c r="D49" s="38"/>
      <c r="E49" s="38"/>
      <c r="F49" s="38"/>
      <c r="G49" s="38"/>
      <c r="H49" s="38"/>
      <c r="I49" s="38"/>
      <c r="J49" s="38"/>
      <c r="K49" s="38"/>
      <c r="L49" s="54" t="str">
        <f>IF(E11= "","",E11)</f>
        <v>Správa železnic s.o. OŘ Ostrava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1" t="s">
        <v>33</v>
      </c>
      <c r="AJ49" s="38"/>
      <c r="AK49" s="38"/>
      <c r="AL49" s="38"/>
      <c r="AM49" s="377" t="str">
        <f>IF(E17="","",E17)</f>
        <v xml:space="preserve"> </v>
      </c>
      <c r="AN49" s="378"/>
      <c r="AO49" s="378"/>
      <c r="AP49" s="378"/>
      <c r="AQ49" s="38"/>
      <c r="AR49" s="41"/>
      <c r="AS49" s="380" t="s">
        <v>53</v>
      </c>
      <c r="AT49" s="381"/>
      <c r="AU49" s="62"/>
      <c r="AV49" s="62"/>
      <c r="AW49" s="62"/>
      <c r="AX49" s="62"/>
      <c r="AY49" s="62"/>
      <c r="AZ49" s="62"/>
      <c r="BA49" s="62"/>
      <c r="BB49" s="62"/>
      <c r="BC49" s="62"/>
      <c r="BD49" s="63"/>
      <c r="BE49" s="36"/>
    </row>
    <row r="50" spans="1:91" s="2" customFormat="1" ht="15.2" customHeight="1">
      <c r="A50" s="36"/>
      <c r="B50" s="37"/>
      <c r="C50" s="31" t="s">
        <v>31</v>
      </c>
      <c r="D50" s="38"/>
      <c r="E50" s="38"/>
      <c r="F50" s="38"/>
      <c r="G50" s="38"/>
      <c r="H50" s="38"/>
      <c r="I50" s="38"/>
      <c r="J50" s="38"/>
      <c r="K50" s="38"/>
      <c r="L50" s="54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1" t="s">
        <v>36</v>
      </c>
      <c r="AJ50" s="38"/>
      <c r="AK50" s="38"/>
      <c r="AL50" s="38"/>
      <c r="AM50" s="377" t="str">
        <f>IF(E20="","",E20)</f>
        <v xml:space="preserve"> </v>
      </c>
      <c r="AN50" s="378"/>
      <c r="AO50" s="378"/>
      <c r="AP50" s="378"/>
      <c r="AQ50" s="38"/>
      <c r="AR50" s="41"/>
      <c r="AS50" s="382"/>
      <c r="AT50" s="383"/>
      <c r="AU50" s="64"/>
      <c r="AV50" s="64"/>
      <c r="AW50" s="64"/>
      <c r="AX50" s="64"/>
      <c r="AY50" s="64"/>
      <c r="AZ50" s="64"/>
      <c r="BA50" s="64"/>
      <c r="BB50" s="64"/>
      <c r="BC50" s="64"/>
      <c r="BD50" s="65"/>
      <c r="BE50" s="36"/>
    </row>
    <row r="51" spans="1:91" s="2" customFormat="1" ht="10.9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1"/>
      <c r="AS51" s="384"/>
      <c r="AT51" s="385"/>
      <c r="AU51" s="66"/>
      <c r="AV51" s="66"/>
      <c r="AW51" s="66"/>
      <c r="AX51" s="66"/>
      <c r="AY51" s="66"/>
      <c r="AZ51" s="66"/>
      <c r="BA51" s="66"/>
      <c r="BB51" s="66"/>
      <c r="BC51" s="66"/>
      <c r="BD51" s="67"/>
      <c r="BE51" s="36"/>
    </row>
    <row r="52" spans="1:91" s="2" customFormat="1" ht="29.25" customHeight="1">
      <c r="A52" s="36"/>
      <c r="B52" s="37"/>
      <c r="C52" s="343" t="s">
        <v>54</v>
      </c>
      <c r="D52" s="344"/>
      <c r="E52" s="344"/>
      <c r="F52" s="344"/>
      <c r="G52" s="344"/>
      <c r="H52" s="68"/>
      <c r="I52" s="347" t="s">
        <v>55</v>
      </c>
      <c r="J52" s="344"/>
      <c r="K52" s="344"/>
      <c r="L52" s="344"/>
      <c r="M52" s="344"/>
      <c r="N52" s="344"/>
      <c r="O52" s="344"/>
      <c r="P52" s="344"/>
      <c r="Q52" s="344"/>
      <c r="R52" s="344"/>
      <c r="S52" s="344"/>
      <c r="T52" s="344"/>
      <c r="U52" s="344"/>
      <c r="V52" s="344"/>
      <c r="W52" s="344"/>
      <c r="X52" s="344"/>
      <c r="Y52" s="344"/>
      <c r="Z52" s="344"/>
      <c r="AA52" s="344"/>
      <c r="AB52" s="344"/>
      <c r="AC52" s="344"/>
      <c r="AD52" s="344"/>
      <c r="AE52" s="344"/>
      <c r="AF52" s="344"/>
      <c r="AG52" s="373" t="s">
        <v>56</v>
      </c>
      <c r="AH52" s="344"/>
      <c r="AI52" s="344"/>
      <c r="AJ52" s="344"/>
      <c r="AK52" s="344"/>
      <c r="AL52" s="344"/>
      <c r="AM52" s="344"/>
      <c r="AN52" s="347" t="s">
        <v>57</v>
      </c>
      <c r="AO52" s="344"/>
      <c r="AP52" s="344"/>
      <c r="AQ52" s="69" t="s">
        <v>58</v>
      </c>
      <c r="AR52" s="41"/>
      <c r="AS52" s="70" t="s">
        <v>59</v>
      </c>
      <c r="AT52" s="71" t="s">
        <v>60</v>
      </c>
      <c r="AU52" s="71" t="s">
        <v>61</v>
      </c>
      <c r="AV52" s="71" t="s">
        <v>62</v>
      </c>
      <c r="AW52" s="71" t="s">
        <v>63</v>
      </c>
      <c r="AX52" s="71" t="s">
        <v>64</v>
      </c>
      <c r="AY52" s="71" t="s">
        <v>65</v>
      </c>
      <c r="AZ52" s="71" t="s">
        <v>66</v>
      </c>
      <c r="BA52" s="71" t="s">
        <v>67</v>
      </c>
      <c r="BB52" s="71" t="s">
        <v>68</v>
      </c>
      <c r="BC52" s="71" t="s">
        <v>69</v>
      </c>
      <c r="BD52" s="72" t="s">
        <v>70</v>
      </c>
      <c r="BE52" s="36"/>
    </row>
    <row r="53" spans="1:91" s="2" customFormat="1" ht="10.9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1"/>
      <c r="AS53" s="73"/>
      <c r="AT53" s="74"/>
      <c r="AU53" s="74"/>
      <c r="AV53" s="74"/>
      <c r="AW53" s="74"/>
      <c r="AX53" s="74"/>
      <c r="AY53" s="74"/>
      <c r="AZ53" s="74"/>
      <c r="BA53" s="74"/>
      <c r="BB53" s="74"/>
      <c r="BC53" s="74"/>
      <c r="BD53" s="75"/>
      <c r="BE53" s="36"/>
    </row>
    <row r="54" spans="1:91" s="6" customFormat="1" ht="32.450000000000003" customHeight="1">
      <c r="B54" s="76"/>
      <c r="C54" s="77" t="s">
        <v>71</v>
      </c>
      <c r="D54" s="78"/>
      <c r="E54" s="78"/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78"/>
      <c r="R54" s="78"/>
      <c r="S54" s="78"/>
      <c r="T54" s="78"/>
      <c r="U54" s="78"/>
      <c r="V54" s="78"/>
      <c r="W54" s="78"/>
      <c r="X54" s="78"/>
      <c r="Y54" s="78"/>
      <c r="Z54" s="78"/>
      <c r="AA54" s="78"/>
      <c r="AB54" s="78"/>
      <c r="AC54" s="78"/>
      <c r="AD54" s="78"/>
      <c r="AE54" s="78"/>
      <c r="AF54" s="78"/>
      <c r="AG54" s="350">
        <f>ROUND(AG55+AG57+AG66,2)</f>
        <v>0</v>
      </c>
      <c r="AH54" s="350"/>
      <c r="AI54" s="350"/>
      <c r="AJ54" s="350"/>
      <c r="AK54" s="350"/>
      <c r="AL54" s="350"/>
      <c r="AM54" s="350"/>
      <c r="AN54" s="386">
        <f t="shared" ref="AN54:AN66" si="0">SUM(AG54,AT54)</f>
        <v>0</v>
      </c>
      <c r="AO54" s="386"/>
      <c r="AP54" s="386"/>
      <c r="AQ54" s="80" t="s">
        <v>19</v>
      </c>
      <c r="AR54" s="81"/>
      <c r="AS54" s="82">
        <f>ROUND(AS55+AS57+AS66,2)</f>
        <v>0</v>
      </c>
      <c r="AT54" s="83">
        <f t="shared" ref="AT54:AT66" si="1">ROUND(SUM(AV54:AW54),2)</f>
        <v>0</v>
      </c>
      <c r="AU54" s="84">
        <f>ROUND(AU55+AU57+AU66,5)</f>
        <v>0</v>
      </c>
      <c r="AV54" s="83">
        <f>ROUND(AZ54*L29,2)</f>
        <v>0</v>
      </c>
      <c r="AW54" s="83">
        <f>ROUND(BA54*L30,2)</f>
        <v>0</v>
      </c>
      <c r="AX54" s="83">
        <f>ROUND(BB54*L29,2)</f>
        <v>0</v>
      </c>
      <c r="AY54" s="83">
        <f>ROUND(BC54*L30,2)</f>
        <v>0</v>
      </c>
      <c r="AZ54" s="83">
        <f>ROUND(AZ55+AZ57+AZ66,2)</f>
        <v>0</v>
      </c>
      <c r="BA54" s="83">
        <f>ROUND(BA55+BA57+BA66,2)</f>
        <v>0</v>
      </c>
      <c r="BB54" s="83">
        <f>ROUND(BB55+BB57+BB66,2)</f>
        <v>0</v>
      </c>
      <c r="BC54" s="83">
        <f>ROUND(BC55+BC57+BC66,2)</f>
        <v>0</v>
      </c>
      <c r="BD54" s="85">
        <f>ROUND(BD55+BD57+BD66,2)</f>
        <v>0</v>
      </c>
      <c r="BS54" s="86" t="s">
        <v>72</v>
      </c>
      <c r="BT54" s="86" t="s">
        <v>73</v>
      </c>
      <c r="BU54" s="87" t="s">
        <v>74</v>
      </c>
      <c r="BV54" s="86" t="s">
        <v>75</v>
      </c>
      <c r="BW54" s="86" t="s">
        <v>5</v>
      </c>
      <c r="BX54" s="86" t="s">
        <v>76</v>
      </c>
      <c r="CL54" s="86" t="s">
        <v>19</v>
      </c>
    </row>
    <row r="55" spans="1:91" s="7" customFormat="1" ht="16.5" customHeight="1">
      <c r="B55" s="88"/>
      <c r="C55" s="89"/>
      <c r="D55" s="345" t="s">
        <v>77</v>
      </c>
      <c r="E55" s="345"/>
      <c r="F55" s="345"/>
      <c r="G55" s="345"/>
      <c r="H55" s="345"/>
      <c r="I55" s="90"/>
      <c r="J55" s="345" t="s">
        <v>78</v>
      </c>
      <c r="K55" s="345"/>
      <c r="L55" s="345"/>
      <c r="M55" s="345"/>
      <c r="N55" s="345"/>
      <c r="O55" s="345"/>
      <c r="P55" s="345"/>
      <c r="Q55" s="345"/>
      <c r="R55" s="345"/>
      <c r="S55" s="345"/>
      <c r="T55" s="345"/>
      <c r="U55" s="345"/>
      <c r="V55" s="345"/>
      <c r="W55" s="345"/>
      <c r="X55" s="345"/>
      <c r="Y55" s="345"/>
      <c r="Z55" s="345"/>
      <c r="AA55" s="345"/>
      <c r="AB55" s="345"/>
      <c r="AC55" s="345"/>
      <c r="AD55" s="345"/>
      <c r="AE55" s="345"/>
      <c r="AF55" s="345"/>
      <c r="AG55" s="374">
        <f>ROUND(AG56,2)</f>
        <v>0</v>
      </c>
      <c r="AH55" s="375"/>
      <c r="AI55" s="375"/>
      <c r="AJ55" s="375"/>
      <c r="AK55" s="375"/>
      <c r="AL55" s="375"/>
      <c r="AM55" s="375"/>
      <c r="AN55" s="379">
        <f t="shared" si="0"/>
        <v>0</v>
      </c>
      <c r="AO55" s="375"/>
      <c r="AP55" s="375"/>
      <c r="AQ55" s="91" t="s">
        <v>79</v>
      </c>
      <c r="AR55" s="92"/>
      <c r="AS55" s="93">
        <f>ROUND(AS56,2)</f>
        <v>0</v>
      </c>
      <c r="AT55" s="94">
        <f t="shared" si="1"/>
        <v>0</v>
      </c>
      <c r="AU55" s="95">
        <f>ROUND(AU56,5)</f>
        <v>0</v>
      </c>
      <c r="AV55" s="94">
        <f>ROUND(AZ55*L29,2)</f>
        <v>0</v>
      </c>
      <c r="AW55" s="94">
        <f>ROUND(BA55*L30,2)</f>
        <v>0</v>
      </c>
      <c r="AX55" s="94">
        <f>ROUND(BB55*L29,2)</f>
        <v>0</v>
      </c>
      <c r="AY55" s="94">
        <f>ROUND(BC55*L30,2)</f>
        <v>0</v>
      </c>
      <c r="AZ55" s="94">
        <f>ROUND(AZ56,2)</f>
        <v>0</v>
      </c>
      <c r="BA55" s="94">
        <f>ROUND(BA56,2)</f>
        <v>0</v>
      </c>
      <c r="BB55" s="94">
        <f>ROUND(BB56,2)</f>
        <v>0</v>
      </c>
      <c r="BC55" s="94">
        <f>ROUND(BC56,2)</f>
        <v>0</v>
      </c>
      <c r="BD55" s="96">
        <f>ROUND(BD56,2)</f>
        <v>0</v>
      </c>
      <c r="BS55" s="97" t="s">
        <v>72</v>
      </c>
      <c r="BT55" s="97" t="s">
        <v>80</v>
      </c>
      <c r="BU55" s="97" t="s">
        <v>74</v>
      </c>
      <c r="BV55" s="97" t="s">
        <v>75</v>
      </c>
      <c r="BW55" s="97" t="s">
        <v>81</v>
      </c>
      <c r="BX55" s="97" t="s">
        <v>5</v>
      </c>
      <c r="CL55" s="97" t="s">
        <v>19</v>
      </c>
      <c r="CM55" s="97" t="s">
        <v>82</v>
      </c>
    </row>
    <row r="56" spans="1:91" s="4" customFormat="1" ht="23.25" customHeight="1">
      <c r="A56" s="98" t="s">
        <v>83</v>
      </c>
      <c r="B56" s="53"/>
      <c r="C56" s="99"/>
      <c r="D56" s="99"/>
      <c r="E56" s="346" t="s">
        <v>84</v>
      </c>
      <c r="F56" s="346"/>
      <c r="G56" s="346"/>
      <c r="H56" s="346"/>
      <c r="I56" s="346"/>
      <c r="J56" s="99"/>
      <c r="K56" s="346" t="s">
        <v>85</v>
      </c>
      <c r="L56" s="346"/>
      <c r="M56" s="346"/>
      <c r="N56" s="346"/>
      <c r="O56" s="346"/>
      <c r="P56" s="346"/>
      <c r="Q56" s="346"/>
      <c r="R56" s="346"/>
      <c r="S56" s="346"/>
      <c r="T56" s="346"/>
      <c r="U56" s="346"/>
      <c r="V56" s="346"/>
      <c r="W56" s="346"/>
      <c r="X56" s="346"/>
      <c r="Y56" s="346"/>
      <c r="Z56" s="346"/>
      <c r="AA56" s="346"/>
      <c r="AB56" s="346"/>
      <c r="AC56" s="346"/>
      <c r="AD56" s="346"/>
      <c r="AE56" s="346"/>
      <c r="AF56" s="346"/>
      <c r="AG56" s="371">
        <f>'SO 01 - 01 - lávka km 0,2...'!J32</f>
        <v>0</v>
      </c>
      <c r="AH56" s="372"/>
      <c r="AI56" s="372"/>
      <c r="AJ56" s="372"/>
      <c r="AK56" s="372"/>
      <c r="AL56" s="372"/>
      <c r="AM56" s="372"/>
      <c r="AN56" s="371">
        <f t="shared" si="0"/>
        <v>0</v>
      </c>
      <c r="AO56" s="372"/>
      <c r="AP56" s="372"/>
      <c r="AQ56" s="100" t="s">
        <v>86</v>
      </c>
      <c r="AR56" s="55"/>
      <c r="AS56" s="101">
        <v>0</v>
      </c>
      <c r="AT56" s="102">
        <f t="shared" si="1"/>
        <v>0</v>
      </c>
      <c r="AU56" s="103">
        <f>'SO 01 - 01 - lávka km 0,2...'!P94</f>
        <v>0</v>
      </c>
      <c r="AV56" s="102">
        <f>'SO 01 - 01 - lávka km 0,2...'!J35</f>
        <v>0</v>
      </c>
      <c r="AW56" s="102">
        <f>'SO 01 - 01 - lávka km 0,2...'!J36</f>
        <v>0</v>
      </c>
      <c r="AX56" s="102">
        <f>'SO 01 - 01 - lávka km 0,2...'!J37</f>
        <v>0</v>
      </c>
      <c r="AY56" s="102">
        <f>'SO 01 - 01 - lávka km 0,2...'!J38</f>
        <v>0</v>
      </c>
      <c r="AZ56" s="102">
        <f>'SO 01 - 01 - lávka km 0,2...'!F35</f>
        <v>0</v>
      </c>
      <c r="BA56" s="102">
        <f>'SO 01 - 01 - lávka km 0,2...'!F36</f>
        <v>0</v>
      </c>
      <c r="BB56" s="102">
        <f>'SO 01 - 01 - lávka km 0,2...'!F37</f>
        <v>0</v>
      </c>
      <c r="BC56" s="102">
        <f>'SO 01 - 01 - lávka km 0,2...'!F38</f>
        <v>0</v>
      </c>
      <c r="BD56" s="104">
        <f>'SO 01 - 01 - lávka km 0,2...'!F39</f>
        <v>0</v>
      </c>
      <c r="BT56" s="105" t="s">
        <v>82</v>
      </c>
      <c r="BV56" s="105" t="s">
        <v>75</v>
      </c>
      <c r="BW56" s="105" t="s">
        <v>87</v>
      </c>
      <c r="BX56" s="105" t="s">
        <v>81</v>
      </c>
      <c r="CL56" s="105" t="s">
        <v>19</v>
      </c>
    </row>
    <row r="57" spans="1:91" s="7" customFormat="1" ht="16.5" customHeight="1">
      <c r="B57" s="88"/>
      <c r="C57" s="89"/>
      <c r="D57" s="345" t="s">
        <v>88</v>
      </c>
      <c r="E57" s="345"/>
      <c r="F57" s="345"/>
      <c r="G57" s="345"/>
      <c r="H57" s="345"/>
      <c r="I57" s="90"/>
      <c r="J57" s="345" t="s">
        <v>89</v>
      </c>
      <c r="K57" s="345"/>
      <c r="L57" s="345"/>
      <c r="M57" s="345"/>
      <c r="N57" s="345"/>
      <c r="O57" s="345"/>
      <c r="P57" s="345"/>
      <c r="Q57" s="345"/>
      <c r="R57" s="345"/>
      <c r="S57" s="345"/>
      <c r="T57" s="345"/>
      <c r="U57" s="345"/>
      <c r="V57" s="345"/>
      <c r="W57" s="345"/>
      <c r="X57" s="345"/>
      <c r="Y57" s="345"/>
      <c r="Z57" s="345"/>
      <c r="AA57" s="345"/>
      <c r="AB57" s="345"/>
      <c r="AC57" s="345"/>
      <c r="AD57" s="345"/>
      <c r="AE57" s="345"/>
      <c r="AF57" s="345"/>
      <c r="AG57" s="374">
        <f>ROUND(SUM(AG58:AG65),2)</f>
        <v>0</v>
      </c>
      <c r="AH57" s="375"/>
      <c r="AI57" s="375"/>
      <c r="AJ57" s="375"/>
      <c r="AK57" s="375"/>
      <c r="AL57" s="375"/>
      <c r="AM57" s="375"/>
      <c r="AN57" s="379">
        <f t="shared" si="0"/>
        <v>0</v>
      </c>
      <c r="AO57" s="375"/>
      <c r="AP57" s="375"/>
      <c r="AQ57" s="91" t="s">
        <v>79</v>
      </c>
      <c r="AR57" s="92"/>
      <c r="AS57" s="93">
        <f>ROUND(SUM(AS58:AS65),2)</f>
        <v>0</v>
      </c>
      <c r="AT57" s="94">
        <f t="shared" si="1"/>
        <v>0</v>
      </c>
      <c r="AU57" s="95">
        <f>ROUND(SUM(AU58:AU65),5)</f>
        <v>0</v>
      </c>
      <c r="AV57" s="94">
        <f>ROUND(AZ57*L29,2)</f>
        <v>0</v>
      </c>
      <c r="AW57" s="94">
        <f>ROUND(BA57*L30,2)</f>
        <v>0</v>
      </c>
      <c r="AX57" s="94">
        <f>ROUND(BB57*L29,2)</f>
        <v>0</v>
      </c>
      <c r="AY57" s="94">
        <f>ROUND(BC57*L30,2)</f>
        <v>0</v>
      </c>
      <c r="AZ57" s="94">
        <f>ROUND(SUM(AZ58:AZ65),2)</f>
        <v>0</v>
      </c>
      <c r="BA57" s="94">
        <f>ROUND(SUM(BA58:BA65),2)</f>
        <v>0</v>
      </c>
      <c r="BB57" s="94">
        <f>ROUND(SUM(BB58:BB65),2)</f>
        <v>0</v>
      </c>
      <c r="BC57" s="94">
        <f>ROUND(SUM(BC58:BC65),2)</f>
        <v>0</v>
      </c>
      <c r="BD57" s="96">
        <f>ROUND(SUM(BD58:BD65),2)</f>
        <v>0</v>
      </c>
      <c r="BS57" s="97" t="s">
        <v>72</v>
      </c>
      <c r="BT57" s="97" t="s">
        <v>80</v>
      </c>
      <c r="BU57" s="97" t="s">
        <v>74</v>
      </c>
      <c r="BV57" s="97" t="s">
        <v>75</v>
      </c>
      <c r="BW57" s="97" t="s">
        <v>90</v>
      </c>
      <c r="BX57" s="97" t="s">
        <v>5</v>
      </c>
      <c r="CL57" s="97" t="s">
        <v>19</v>
      </c>
      <c r="CM57" s="97" t="s">
        <v>82</v>
      </c>
    </row>
    <row r="58" spans="1:91" s="4" customFormat="1" ht="23.25" customHeight="1">
      <c r="A58" s="98" t="s">
        <v>83</v>
      </c>
      <c r="B58" s="53"/>
      <c r="C58" s="99"/>
      <c r="D58" s="99"/>
      <c r="E58" s="346" t="s">
        <v>91</v>
      </c>
      <c r="F58" s="346"/>
      <c r="G58" s="346"/>
      <c r="H58" s="346"/>
      <c r="I58" s="346"/>
      <c r="J58" s="99"/>
      <c r="K58" s="346" t="s">
        <v>92</v>
      </c>
      <c r="L58" s="346"/>
      <c r="M58" s="346"/>
      <c r="N58" s="346"/>
      <c r="O58" s="346"/>
      <c r="P58" s="346"/>
      <c r="Q58" s="346"/>
      <c r="R58" s="346"/>
      <c r="S58" s="346"/>
      <c r="T58" s="346"/>
      <c r="U58" s="346"/>
      <c r="V58" s="346"/>
      <c r="W58" s="346"/>
      <c r="X58" s="346"/>
      <c r="Y58" s="346"/>
      <c r="Z58" s="346"/>
      <c r="AA58" s="346"/>
      <c r="AB58" s="346"/>
      <c r="AC58" s="346"/>
      <c r="AD58" s="346"/>
      <c r="AE58" s="346"/>
      <c r="AF58" s="346"/>
      <c r="AG58" s="371">
        <f>'SO 02 - 01 - lávka km 267...'!J32</f>
        <v>0</v>
      </c>
      <c r="AH58" s="372"/>
      <c r="AI58" s="372"/>
      <c r="AJ58" s="372"/>
      <c r="AK58" s="372"/>
      <c r="AL58" s="372"/>
      <c r="AM58" s="372"/>
      <c r="AN58" s="371">
        <f t="shared" si="0"/>
        <v>0</v>
      </c>
      <c r="AO58" s="372"/>
      <c r="AP58" s="372"/>
      <c r="AQ58" s="100" t="s">
        <v>86</v>
      </c>
      <c r="AR58" s="55"/>
      <c r="AS58" s="101">
        <v>0</v>
      </c>
      <c r="AT58" s="102">
        <f t="shared" si="1"/>
        <v>0</v>
      </c>
      <c r="AU58" s="103">
        <f>'SO 02 - 01 - lávka km 267...'!P97</f>
        <v>0</v>
      </c>
      <c r="AV58" s="102">
        <f>'SO 02 - 01 - lávka km 267...'!J35</f>
        <v>0</v>
      </c>
      <c r="AW58" s="102">
        <f>'SO 02 - 01 - lávka km 267...'!J36</f>
        <v>0</v>
      </c>
      <c r="AX58" s="102">
        <f>'SO 02 - 01 - lávka km 267...'!J37</f>
        <v>0</v>
      </c>
      <c r="AY58" s="102">
        <f>'SO 02 - 01 - lávka km 267...'!J38</f>
        <v>0</v>
      </c>
      <c r="AZ58" s="102">
        <f>'SO 02 - 01 - lávka km 267...'!F35</f>
        <v>0</v>
      </c>
      <c r="BA58" s="102">
        <f>'SO 02 - 01 - lávka km 267...'!F36</f>
        <v>0</v>
      </c>
      <c r="BB58" s="102">
        <f>'SO 02 - 01 - lávka km 267...'!F37</f>
        <v>0</v>
      </c>
      <c r="BC58" s="102">
        <f>'SO 02 - 01 - lávka km 267...'!F38</f>
        <v>0</v>
      </c>
      <c r="BD58" s="104">
        <f>'SO 02 - 01 - lávka km 267...'!F39</f>
        <v>0</v>
      </c>
      <c r="BT58" s="105" t="s">
        <v>82</v>
      </c>
      <c r="BV58" s="105" t="s">
        <v>75</v>
      </c>
      <c r="BW58" s="105" t="s">
        <v>93</v>
      </c>
      <c r="BX58" s="105" t="s">
        <v>90</v>
      </c>
      <c r="CL58" s="105" t="s">
        <v>19</v>
      </c>
    </row>
    <row r="59" spans="1:91" s="4" customFormat="1" ht="23.25" customHeight="1">
      <c r="A59" s="98" t="s">
        <v>83</v>
      </c>
      <c r="B59" s="53"/>
      <c r="C59" s="99"/>
      <c r="D59" s="99"/>
      <c r="E59" s="346" t="s">
        <v>94</v>
      </c>
      <c r="F59" s="346"/>
      <c r="G59" s="346"/>
      <c r="H59" s="346"/>
      <c r="I59" s="346"/>
      <c r="J59" s="99"/>
      <c r="K59" s="346" t="s">
        <v>95</v>
      </c>
      <c r="L59" s="346"/>
      <c r="M59" s="346"/>
      <c r="N59" s="346"/>
      <c r="O59" s="346"/>
      <c r="P59" s="346"/>
      <c r="Q59" s="346"/>
      <c r="R59" s="346"/>
      <c r="S59" s="346"/>
      <c r="T59" s="346"/>
      <c r="U59" s="346"/>
      <c r="V59" s="346"/>
      <c r="W59" s="346"/>
      <c r="X59" s="346"/>
      <c r="Y59" s="346"/>
      <c r="Z59" s="346"/>
      <c r="AA59" s="346"/>
      <c r="AB59" s="346"/>
      <c r="AC59" s="346"/>
      <c r="AD59" s="346"/>
      <c r="AE59" s="346"/>
      <c r="AF59" s="346"/>
      <c r="AG59" s="371">
        <f>'SO 02 - 02.1 - lávka km 2...'!J32</f>
        <v>0</v>
      </c>
      <c r="AH59" s="372"/>
      <c r="AI59" s="372"/>
      <c r="AJ59" s="372"/>
      <c r="AK59" s="372"/>
      <c r="AL59" s="372"/>
      <c r="AM59" s="372"/>
      <c r="AN59" s="371">
        <f t="shared" si="0"/>
        <v>0</v>
      </c>
      <c r="AO59" s="372"/>
      <c r="AP59" s="372"/>
      <c r="AQ59" s="100" t="s">
        <v>86</v>
      </c>
      <c r="AR59" s="55"/>
      <c r="AS59" s="101">
        <v>0</v>
      </c>
      <c r="AT59" s="102">
        <f t="shared" si="1"/>
        <v>0</v>
      </c>
      <c r="AU59" s="103">
        <f>'SO 02 - 02.1 - lávka km 2...'!P102</f>
        <v>0</v>
      </c>
      <c r="AV59" s="102">
        <f>'SO 02 - 02.1 - lávka km 2...'!J35</f>
        <v>0</v>
      </c>
      <c r="AW59" s="102">
        <f>'SO 02 - 02.1 - lávka km 2...'!J36</f>
        <v>0</v>
      </c>
      <c r="AX59" s="102">
        <f>'SO 02 - 02.1 - lávka km 2...'!J37</f>
        <v>0</v>
      </c>
      <c r="AY59" s="102">
        <f>'SO 02 - 02.1 - lávka km 2...'!J38</f>
        <v>0</v>
      </c>
      <c r="AZ59" s="102">
        <f>'SO 02 - 02.1 - lávka km 2...'!F35</f>
        <v>0</v>
      </c>
      <c r="BA59" s="102">
        <f>'SO 02 - 02.1 - lávka km 2...'!F36</f>
        <v>0</v>
      </c>
      <c r="BB59" s="102">
        <f>'SO 02 - 02.1 - lávka km 2...'!F37</f>
        <v>0</v>
      </c>
      <c r="BC59" s="102">
        <f>'SO 02 - 02.1 - lávka km 2...'!F38</f>
        <v>0</v>
      </c>
      <c r="BD59" s="104">
        <f>'SO 02 - 02.1 - lávka km 2...'!F39</f>
        <v>0</v>
      </c>
      <c r="BT59" s="105" t="s">
        <v>82</v>
      </c>
      <c r="BV59" s="105" t="s">
        <v>75</v>
      </c>
      <c r="BW59" s="105" t="s">
        <v>96</v>
      </c>
      <c r="BX59" s="105" t="s">
        <v>90</v>
      </c>
      <c r="CL59" s="105" t="s">
        <v>19</v>
      </c>
    </row>
    <row r="60" spans="1:91" s="4" customFormat="1" ht="23.25" customHeight="1">
      <c r="A60" s="98" t="s">
        <v>83</v>
      </c>
      <c r="B60" s="53"/>
      <c r="C60" s="99"/>
      <c r="D60" s="99"/>
      <c r="E60" s="346" t="s">
        <v>97</v>
      </c>
      <c r="F60" s="346"/>
      <c r="G60" s="346"/>
      <c r="H60" s="346"/>
      <c r="I60" s="346"/>
      <c r="J60" s="99"/>
      <c r="K60" s="346" t="s">
        <v>98</v>
      </c>
      <c r="L60" s="346"/>
      <c r="M60" s="346"/>
      <c r="N60" s="346"/>
      <c r="O60" s="346"/>
      <c r="P60" s="346"/>
      <c r="Q60" s="346"/>
      <c r="R60" s="346"/>
      <c r="S60" s="346"/>
      <c r="T60" s="346"/>
      <c r="U60" s="346"/>
      <c r="V60" s="346"/>
      <c r="W60" s="346"/>
      <c r="X60" s="346"/>
      <c r="Y60" s="346"/>
      <c r="Z60" s="346"/>
      <c r="AA60" s="346"/>
      <c r="AB60" s="346"/>
      <c r="AC60" s="346"/>
      <c r="AD60" s="346"/>
      <c r="AE60" s="346"/>
      <c r="AF60" s="346"/>
      <c r="AG60" s="371">
        <f>'SO 02 - 02.2 - lávka km 2...'!J32</f>
        <v>0</v>
      </c>
      <c r="AH60" s="372"/>
      <c r="AI60" s="372"/>
      <c r="AJ60" s="372"/>
      <c r="AK60" s="372"/>
      <c r="AL60" s="372"/>
      <c r="AM60" s="372"/>
      <c r="AN60" s="371">
        <f t="shared" si="0"/>
        <v>0</v>
      </c>
      <c r="AO60" s="372"/>
      <c r="AP60" s="372"/>
      <c r="AQ60" s="100" t="s">
        <v>86</v>
      </c>
      <c r="AR60" s="55"/>
      <c r="AS60" s="101">
        <v>0</v>
      </c>
      <c r="AT60" s="102">
        <f t="shared" si="1"/>
        <v>0</v>
      </c>
      <c r="AU60" s="103">
        <f>'SO 02 - 02.2 - lávka km 2...'!P100</f>
        <v>0</v>
      </c>
      <c r="AV60" s="102">
        <f>'SO 02 - 02.2 - lávka km 2...'!J35</f>
        <v>0</v>
      </c>
      <c r="AW60" s="102">
        <f>'SO 02 - 02.2 - lávka km 2...'!J36</f>
        <v>0</v>
      </c>
      <c r="AX60" s="102">
        <f>'SO 02 - 02.2 - lávka km 2...'!J37</f>
        <v>0</v>
      </c>
      <c r="AY60" s="102">
        <f>'SO 02 - 02.2 - lávka km 2...'!J38</f>
        <v>0</v>
      </c>
      <c r="AZ60" s="102">
        <f>'SO 02 - 02.2 - lávka km 2...'!F35</f>
        <v>0</v>
      </c>
      <c r="BA60" s="102">
        <f>'SO 02 - 02.2 - lávka km 2...'!F36</f>
        <v>0</v>
      </c>
      <c r="BB60" s="102">
        <f>'SO 02 - 02.2 - lávka km 2...'!F37</f>
        <v>0</v>
      </c>
      <c r="BC60" s="102">
        <f>'SO 02 - 02.2 - lávka km 2...'!F38</f>
        <v>0</v>
      </c>
      <c r="BD60" s="104">
        <f>'SO 02 - 02.2 - lávka km 2...'!F39</f>
        <v>0</v>
      </c>
      <c r="BT60" s="105" t="s">
        <v>82</v>
      </c>
      <c r="BV60" s="105" t="s">
        <v>75</v>
      </c>
      <c r="BW60" s="105" t="s">
        <v>99</v>
      </c>
      <c r="BX60" s="105" t="s">
        <v>90</v>
      </c>
      <c r="CL60" s="105" t="s">
        <v>19</v>
      </c>
    </row>
    <row r="61" spans="1:91" s="4" customFormat="1" ht="23.25" customHeight="1">
      <c r="A61" s="98" t="s">
        <v>83</v>
      </c>
      <c r="B61" s="53"/>
      <c r="C61" s="99"/>
      <c r="D61" s="99"/>
      <c r="E61" s="346" t="s">
        <v>100</v>
      </c>
      <c r="F61" s="346"/>
      <c r="G61" s="346"/>
      <c r="H61" s="346"/>
      <c r="I61" s="346"/>
      <c r="J61" s="99"/>
      <c r="K61" s="346" t="s">
        <v>101</v>
      </c>
      <c r="L61" s="346"/>
      <c r="M61" s="346"/>
      <c r="N61" s="346"/>
      <c r="O61" s="346"/>
      <c r="P61" s="346"/>
      <c r="Q61" s="346"/>
      <c r="R61" s="346"/>
      <c r="S61" s="346"/>
      <c r="T61" s="346"/>
      <c r="U61" s="346"/>
      <c r="V61" s="346"/>
      <c r="W61" s="346"/>
      <c r="X61" s="346"/>
      <c r="Y61" s="346"/>
      <c r="Z61" s="346"/>
      <c r="AA61" s="346"/>
      <c r="AB61" s="346"/>
      <c r="AC61" s="346"/>
      <c r="AD61" s="346"/>
      <c r="AE61" s="346"/>
      <c r="AF61" s="346"/>
      <c r="AG61" s="371">
        <f>'SO 02 - 03.1 - lávka km 2...'!J32</f>
        <v>0</v>
      </c>
      <c r="AH61" s="372"/>
      <c r="AI61" s="372"/>
      <c r="AJ61" s="372"/>
      <c r="AK61" s="372"/>
      <c r="AL61" s="372"/>
      <c r="AM61" s="372"/>
      <c r="AN61" s="371">
        <f t="shared" si="0"/>
        <v>0</v>
      </c>
      <c r="AO61" s="372"/>
      <c r="AP61" s="372"/>
      <c r="AQ61" s="100" t="s">
        <v>86</v>
      </c>
      <c r="AR61" s="55"/>
      <c r="AS61" s="101">
        <v>0</v>
      </c>
      <c r="AT61" s="102">
        <f t="shared" si="1"/>
        <v>0</v>
      </c>
      <c r="AU61" s="103">
        <f>'SO 02 - 03.1 - lávka km 2...'!P102</f>
        <v>0</v>
      </c>
      <c r="AV61" s="102">
        <f>'SO 02 - 03.1 - lávka km 2...'!J35</f>
        <v>0</v>
      </c>
      <c r="AW61" s="102">
        <f>'SO 02 - 03.1 - lávka km 2...'!J36</f>
        <v>0</v>
      </c>
      <c r="AX61" s="102">
        <f>'SO 02 - 03.1 - lávka km 2...'!J37</f>
        <v>0</v>
      </c>
      <c r="AY61" s="102">
        <f>'SO 02 - 03.1 - lávka km 2...'!J38</f>
        <v>0</v>
      </c>
      <c r="AZ61" s="102">
        <f>'SO 02 - 03.1 - lávka km 2...'!F35</f>
        <v>0</v>
      </c>
      <c r="BA61" s="102">
        <f>'SO 02 - 03.1 - lávka km 2...'!F36</f>
        <v>0</v>
      </c>
      <c r="BB61" s="102">
        <f>'SO 02 - 03.1 - lávka km 2...'!F37</f>
        <v>0</v>
      </c>
      <c r="BC61" s="102">
        <f>'SO 02 - 03.1 - lávka km 2...'!F38</f>
        <v>0</v>
      </c>
      <c r="BD61" s="104">
        <f>'SO 02 - 03.1 - lávka km 2...'!F39</f>
        <v>0</v>
      </c>
      <c r="BT61" s="105" t="s">
        <v>82</v>
      </c>
      <c r="BV61" s="105" t="s">
        <v>75</v>
      </c>
      <c r="BW61" s="105" t="s">
        <v>102</v>
      </c>
      <c r="BX61" s="105" t="s">
        <v>90</v>
      </c>
      <c r="CL61" s="105" t="s">
        <v>19</v>
      </c>
    </row>
    <row r="62" spans="1:91" s="4" customFormat="1" ht="23.25" customHeight="1">
      <c r="A62" s="98" t="s">
        <v>83</v>
      </c>
      <c r="B62" s="53"/>
      <c r="C62" s="99"/>
      <c r="D62" s="99"/>
      <c r="E62" s="346" t="s">
        <v>103</v>
      </c>
      <c r="F62" s="346"/>
      <c r="G62" s="346"/>
      <c r="H62" s="346"/>
      <c r="I62" s="346"/>
      <c r="J62" s="99"/>
      <c r="K62" s="346" t="s">
        <v>104</v>
      </c>
      <c r="L62" s="346"/>
      <c r="M62" s="346"/>
      <c r="N62" s="346"/>
      <c r="O62" s="346"/>
      <c r="P62" s="346"/>
      <c r="Q62" s="346"/>
      <c r="R62" s="346"/>
      <c r="S62" s="346"/>
      <c r="T62" s="346"/>
      <c r="U62" s="346"/>
      <c r="V62" s="346"/>
      <c r="W62" s="346"/>
      <c r="X62" s="346"/>
      <c r="Y62" s="346"/>
      <c r="Z62" s="346"/>
      <c r="AA62" s="346"/>
      <c r="AB62" s="346"/>
      <c r="AC62" s="346"/>
      <c r="AD62" s="346"/>
      <c r="AE62" s="346"/>
      <c r="AF62" s="346"/>
      <c r="AG62" s="371">
        <f>'SO 02 - 03.2 - lávka km 2...'!J32</f>
        <v>0</v>
      </c>
      <c r="AH62" s="372"/>
      <c r="AI62" s="372"/>
      <c r="AJ62" s="372"/>
      <c r="AK62" s="372"/>
      <c r="AL62" s="372"/>
      <c r="AM62" s="372"/>
      <c r="AN62" s="371">
        <f t="shared" si="0"/>
        <v>0</v>
      </c>
      <c r="AO62" s="372"/>
      <c r="AP62" s="372"/>
      <c r="AQ62" s="100" t="s">
        <v>86</v>
      </c>
      <c r="AR62" s="55"/>
      <c r="AS62" s="101">
        <v>0</v>
      </c>
      <c r="AT62" s="102">
        <f t="shared" si="1"/>
        <v>0</v>
      </c>
      <c r="AU62" s="103">
        <f>'SO 02 - 03.2 - lávka km 2...'!P100</f>
        <v>0</v>
      </c>
      <c r="AV62" s="102">
        <f>'SO 02 - 03.2 - lávka km 2...'!J35</f>
        <v>0</v>
      </c>
      <c r="AW62" s="102">
        <f>'SO 02 - 03.2 - lávka km 2...'!J36</f>
        <v>0</v>
      </c>
      <c r="AX62" s="102">
        <f>'SO 02 - 03.2 - lávka km 2...'!J37</f>
        <v>0</v>
      </c>
      <c r="AY62" s="102">
        <f>'SO 02 - 03.2 - lávka km 2...'!J38</f>
        <v>0</v>
      </c>
      <c r="AZ62" s="102">
        <f>'SO 02 - 03.2 - lávka km 2...'!F35</f>
        <v>0</v>
      </c>
      <c r="BA62" s="102">
        <f>'SO 02 - 03.2 - lávka km 2...'!F36</f>
        <v>0</v>
      </c>
      <c r="BB62" s="102">
        <f>'SO 02 - 03.2 - lávka km 2...'!F37</f>
        <v>0</v>
      </c>
      <c r="BC62" s="102">
        <f>'SO 02 - 03.2 - lávka km 2...'!F38</f>
        <v>0</v>
      </c>
      <c r="BD62" s="104">
        <f>'SO 02 - 03.2 - lávka km 2...'!F39</f>
        <v>0</v>
      </c>
      <c r="BT62" s="105" t="s">
        <v>82</v>
      </c>
      <c r="BV62" s="105" t="s">
        <v>75</v>
      </c>
      <c r="BW62" s="105" t="s">
        <v>105</v>
      </c>
      <c r="BX62" s="105" t="s">
        <v>90</v>
      </c>
      <c r="CL62" s="105" t="s">
        <v>19</v>
      </c>
    </row>
    <row r="63" spans="1:91" s="4" customFormat="1" ht="23.25" customHeight="1">
      <c r="A63" s="98" t="s">
        <v>83</v>
      </c>
      <c r="B63" s="53"/>
      <c r="C63" s="99"/>
      <c r="D63" s="99"/>
      <c r="E63" s="346" t="s">
        <v>106</v>
      </c>
      <c r="F63" s="346"/>
      <c r="G63" s="346"/>
      <c r="H63" s="346"/>
      <c r="I63" s="346"/>
      <c r="J63" s="99"/>
      <c r="K63" s="346" t="s">
        <v>107</v>
      </c>
      <c r="L63" s="346"/>
      <c r="M63" s="346"/>
      <c r="N63" s="346"/>
      <c r="O63" s="346"/>
      <c r="P63" s="346"/>
      <c r="Q63" s="346"/>
      <c r="R63" s="346"/>
      <c r="S63" s="346"/>
      <c r="T63" s="346"/>
      <c r="U63" s="346"/>
      <c r="V63" s="346"/>
      <c r="W63" s="346"/>
      <c r="X63" s="346"/>
      <c r="Y63" s="346"/>
      <c r="Z63" s="346"/>
      <c r="AA63" s="346"/>
      <c r="AB63" s="346"/>
      <c r="AC63" s="346"/>
      <c r="AD63" s="346"/>
      <c r="AE63" s="346"/>
      <c r="AF63" s="346"/>
      <c r="AG63" s="371">
        <f>'SO 02 - 04.1 - lávka km 2...'!J32</f>
        <v>0</v>
      </c>
      <c r="AH63" s="372"/>
      <c r="AI63" s="372"/>
      <c r="AJ63" s="372"/>
      <c r="AK63" s="372"/>
      <c r="AL63" s="372"/>
      <c r="AM63" s="372"/>
      <c r="AN63" s="371">
        <f t="shared" si="0"/>
        <v>0</v>
      </c>
      <c r="AO63" s="372"/>
      <c r="AP63" s="372"/>
      <c r="AQ63" s="100" t="s">
        <v>86</v>
      </c>
      <c r="AR63" s="55"/>
      <c r="AS63" s="101">
        <v>0</v>
      </c>
      <c r="AT63" s="102">
        <f t="shared" si="1"/>
        <v>0</v>
      </c>
      <c r="AU63" s="103">
        <f>'SO 02 - 04.1 - lávka km 2...'!P92</f>
        <v>0</v>
      </c>
      <c r="AV63" s="102">
        <f>'SO 02 - 04.1 - lávka km 2...'!J35</f>
        <v>0</v>
      </c>
      <c r="AW63" s="102">
        <f>'SO 02 - 04.1 - lávka km 2...'!J36</f>
        <v>0</v>
      </c>
      <c r="AX63" s="102">
        <f>'SO 02 - 04.1 - lávka km 2...'!J37</f>
        <v>0</v>
      </c>
      <c r="AY63" s="102">
        <f>'SO 02 - 04.1 - lávka km 2...'!J38</f>
        <v>0</v>
      </c>
      <c r="AZ63" s="102">
        <f>'SO 02 - 04.1 - lávka km 2...'!F35</f>
        <v>0</v>
      </c>
      <c r="BA63" s="102">
        <f>'SO 02 - 04.1 - lávka km 2...'!F36</f>
        <v>0</v>
      </c>
      <c r="BB63" s="102">
        <f>'SO 02 - 04.1 - lávka km 2...'!F37</f>
        <v>0</v>
      </c>
      <c r="BC63" s="102">
        <f>'SO 02 - 04.1 - lávka km 2...'!F38</f>
        <v>0</v>
      </c>
      <c r="BD63" s="104">
        <f>'SO 02 - 04.1 - lávka km 2...'!F39</f>
        <v>0</v>
      </c>
      <c r="BT63" s="105" t="s">
        <v>82</v>
      </c>
      <c r="BV63" s="105" t="s">
        <v>75</v>
      </c>
      <c r="BW63" s="105" t="s">
        <v>108</v>
      </c>
      <c r="BX63" s="105" t="s">
        <v>90</v>
      </c>
      <c r="CL63" s="105" t="s">
        <v>19</v>
      </c>
    </row>
    <row r="64" spans="1:91" s="4" customFormat="1" ht="23.25" customHeight="1">
      <c r="A64" s="98" t="s">
        <v>83</v>
      </c>
      <c r="B64" s="53"/>
      <c r="C64" s="99"/>
      <c r="D64" s="99"/>
      <c r="E64" s="346" t="s">
        <v>109</v>
      </c>
      <c r="F64" s="346"/>
      <c r="G64" s="346"/>
      <c r="H64" s="346"/>
      <c r="I64" s="346"/>
      <c r="J64" s="99"/>
      <c r="K64" s="346" t="s">
        <v>110</v>
      </c>
      <c r="L64" s="346"/>
      <c r="M64" s="346"/>
      <c r="N64" s="346"/>
      <c r="O64" s="346"/>
      <c r="P64" s="346"/>
      <c r="Q64" s="346"/>
      <c r="R64" s="346"/>
      <c r="S64" s="346"/>
      <c r="T64" s="346"/>
      <c r="U64" s="346"/>
      <c r="V64" s="346"/>
      <c r="W64" s="346"/>
      <c r="X64" s="346"/>
      <c r="Y64" s="346"/>
      <c r="Z64" s="346"/>
      <c r="AA64" s="346"/>
      <c r="AB64" s="346"/>
      <c r="AC64" s="346"/>
      <c r="AD64" s="346"/>
      <c r="AE64" s="346"/>
      <c r="AF64" s="346"/>
      <c r="AG64" s="371">
        <f>'SO 02 - 04.2 - lávka km 2...'!J32</f>
        <v>0</v>
      </c>
      <c r="AH64" s="372"/>
      <c r="AI64" s="372"/>
      <c r="AJ64" s="372"/>
      <c r="AK64" s="372"/>
      <c r="AL64" s="372"/>
      <c r="AM64" s="372"/>
      <c r="AN64" s="371">
        <f t="shared" si="0"/>
        <v>0</v>
      </c>
      <c r="AO64" s="372"/>
      <c r="AP64" s="372"/>
      <c r="AQ64" s="100" t="s">
        <v>86</v>
      </c>
      <c r="AR64" s="55"/>
      <c r="AS64" s="101">
        <v>0</v>
      </c>
      <c r="AT64" s="102">
        <f t="shared" si="1"/>
        <v>0</v>
      </c>
      <c r="AU64" s="103">
        <f>'SO 02 - 04.2 - lávka km 2...'!P93</f>
        <v>0</v>
      </c>
      <c r="AV64" s="102">
        <f>'SO 02 - 04.2 - lávka km 2...'!J35</f>
        <v>0</v>
      </c>
      <c r="AW64" s="102">
        <f>'SO 02 - 04.2 - lávka km 2...'!J36</f>
        <v>0</v>
      </c>
      <c r="AX64" s="102">
        <f>'SO 02 - 04.2 - lávka km 2...'!J37</f>
        <v>0</v>
      </c>
      <c r="AY64" s="102">
        <f>'SO 02 - 04.2 - lávka km 2...'!J38</f>
        <v>0</v>
      </c>
      <c r="AZ64" s="102">
        <f>'SO 02 - 04.2 - lávka km 2...'!F35</f>
        <v>0</v>
      </c>
      <c r="BA64" s="102">
        <f>'SO 02 - 04.2 - lávka km 2...'!F36</f>
        <v>0</v>
      </c>
      <c r="BB64" s="102">
        <f>'SO 02 - 04.2 - lávka km 2...'!F37</f>
        <v>0</v>
      </c>
      <c r="BC64" s="102">
        <f>'SO 02 - 04.2 - lávka km 2...'!F38</f>
        <v>0</v>
      </c>
      <c r="BD64" s="104">
        <f>'SO 02 - 04.2 - lávka km 2...'!F39</f>
        <v>0</v>
      </c>
      <c r="BT64" s="105" t="s">
        <v>82</v>
      </c>
      <c r="BV64" s="105" t="s">
        <v>75</v>
      </c>
      <c r="BW64" s="105" t="s">
        <v>111</v>
      </c>
      <c r="BX64" s="105" t="s">
        <v>90</v>
      </c>
      <c r="CL64" s="105" t="s">
        <v>19</v>
      </c>
    </row>
    <row r="65" spans="1:91" s="4" customFormat="1" ht="23.25" customHeight="1">
      <c r="A65" s="98" t="s">
        <v>83</v>
      </c>
      <c r="B65" s="53"/>
      <c r="C65" s="99"/>
      <c r="D65" s="99"/>
      <c r="E65" s="346" t="s">
        <v>112</v>
      </c>
      <c r="F65" s="346"/>
      <c r="G65" s="346"/>
      <c r="H65" s="346"/>
      <c r="I65" s="346"/>
      <c r="J65" s="99"/>
      <c r="K65" s="346" t="s">
        <v>113</v>
      </c>
      <c r="L65" s="346"/>
      <c r="M65" s="346"/>
      <c r="N65" s="346"/>
      <c r="O65" s="346"/>
      <c r="P65" s="346"/>
      <c r="Q65" s="346"/>
      <c r="R65" s="346"/>
      <c r="S65" s="346"/>
      <c r="T65" s="346"/>
      <c r="U65" s="346"/>
      <c r="V65" s="346"/>
      <c r="W65" s="346"/>
      <c r="X65" s="346"/>
      <c r="Y65" s="346"/>
      <c r="Z65" s="346"/>
      <c r="AA65" s="346"/>
      <c r="AB65" s="346"/>
      <c r="AC65" s="346"/>
      <c r="AD65" s="346"/>
      <c r="AE65" s="346"/>
      <c r="AF65" s="346"/>
      <c r="AG65" s="371">
        <f>'SO 02 - 05 - lávka km 267...'!J32</f>
        <v>0</v>
      </c>
      <c r="AH65" s="372"/>
      <c r="AI65" s="372"/>
      <c r="AJ65" s="372"/>
      <c r="AK65" s="372"/>
      <c r="AL65" s="372"/>
      <c r="AM65" s="372"/>
      <c r="AN65" s="371">
        <f t="shared" si="0"/>
        <v>0</v>
      </c>
      <c r="AO65" s="372"/>
      <c r="AP65" s="372"/>
      <c r="AQ65" s="100" t="s">
        <v>86</v>
      </c>
      <c r="AR65" s="55"/>
      <c r="AS65" s="101">
        <v>0</v>
      </c>
      <c r="AT65" s="102">
        <f t="shared" si="1"/>
        <v>0</v>
      </c>
      <c r="AU65" s="103">
        <f>'SO 02 - 05 - lávka km 267...'!P93</f>
        <v>0</v>
      </c>
      <c r="AV65" s="102">
        <f>'SO 02 - 05 - lávka km 267...'!J35</f>
        <v>0</v>
      </c>
      <c r="AW65" s="102">
        <f>'SO 02 - 05 - lávka km 267...'!J36</f>
        <v>0</v>
      </c>
      <c r="AX65" s="102">
        <f>'SO 02 - 05 - lávka km 267...'!J37</f>
        <v>0</v>
      </c>
      <c r="AY65" s="102">
        <f>'SO 02 - 05 - lávka km 267...'!J38</f>
        <v>0</v>
      </c>
      <c r="AZ65" s="102">
        <f>'SO 02 - 05 - lávka km 267...'!F35</f>
        <v>0</v>
      </c>
      <c r="BA65" s="102">
        <f>'SO 02 - 05 - lávka km 267...'!F36</f>
        <v>0</v>
      </c>
      <c r="BB65" s="102">
        <f>'SO 02 - 05 - lávka km 267...'!F37</f>
        <v>0</v>
      </c>
      <c r="BC65" s="102">
        <f>'SO 02 - 05 - lávka km 267...'!F38</f>
        <v>0</v>
      </c>
      <c r="BD65" s="104">
        <f>'SO 02 - 05 - lávka km 267...'!F39</f>
        <v>0</v>
      </c>
      <c r="BT65" s="105" t="s">
        <v>82</v>
      </c>
      <c r="BV65" s="105" t="s">
        <v>75</v>
      </c>
      <c r="BW65" s="105" t="s">
        <v>114</v>
      </c>
      <c r="BX65" s="105" t="s">
        <v>90</v>
      </c>
      <c r="CL65" s="105" t="s">
        <v>19</v>
      </c>
    </row>
    <row r="66" spans="1:91" s="7" customFormat="1" ht="16.5" customHeight="1">
      <c r="A66" s="98" t="s">
        <v>83</v>
      </c>
      <c r="B66" s="88"/>
      <c r="C66" s="89"/>
      <c r="D66" s="345" t="s">
        <v>115</v>
      </c>
      <c r="E66" s="345"/>
      <c r="F66" s="345"/>
      <c r="G66" s="345"/>
      <c r="H66" s="345"/>
      <c r="I66" s="90"/>
      <c r="J66" s="345" t="s">
        <v>116</v>
      </c>
      <c r="K66" s="345"/>
      <c r="L66" s="345"/>
      <c r="M66" s="345"/>
      <c r="N66" s="345"/>
      <c r="O66" s="345"/>
      <c r="P66" s="345"/>
      <c r="Q66" s="345"/>
      <c r="R66" s="345"/>
      <c r="S66" s="345"/>
      <c r="T66" s="345"/>
      <c r="U66" s="345"/>
      <c r="V66" s="345"/>
      <c r="W66" s="345"/>
      <c r="X66" s="345"/>
      <c r="Y66" s="345"/>
      <c r="Z66" s="345"/>
      <c r="AA66" s="345"/>
      <c r="AB66" s="345"/>
      <c r="AC66" s="345"/>
      <c r="AD66" s="345"/>
      <c r="AE66" s="345"/>
      <c r="AF66" s="345"/>
      <c r="AG66" s="379">
        <f>'SO 03 - VRN'!J30</f>
        <v>0</v>
      </c>
      <c r="AH66" s="375"/>
      <c r="AI66" s="375"/>
      <c r="AJ66" s="375"/>
      <c r="AK66" s="375"/>
      <c r="AL66" s="375"/>
      <c r="AM66" s="375"/>
      <c r="AN66" s="379">
        <f t="shared" si="0"/>
        <v>0</v>
      </c>
      <c r="AO66" s="375"/>
      <c r="AP66" s="375"/>
      <c r="AQ66" s="91" t="s">
        <v>79</v>
      </c>
      <c r="AR66" s="92"/>
      <c r="AS66" s="106">
        <v>0</v>
      </c>
      <c r="AT66" s="107">
        <f t="shared" si="1"/>
        <v>0</v>
      </c>
      <c r="AU66" s="108">
        <f>'SO 03 - VRN'!P84</f>
        <v>0</v>
      </c>
      <c r="AV66" s="107">
        <f>'SO 03 - VRN'!J33</f>
        <v>0</v>
      </c>
      <c r="AW66" s="107">
        <f>'SO 03 - VRN'!J34</f>
        <v>0</v>
      </c>
      <c r="AX66" s="107">
        <f>'SO 03 - VRN'!J35</f>
        <v>0</v>
      </c>
      <c r="AY66" s="107">
        <f>'SO 03 - VRN'!J36</f>
        <v>0</v>
      </c>
      <c r="AZ66" s="107">
        <f>'SO 03 - VRN'!F33</f>
        <v>0</v>
      </c>
      <c r="BA66" s="107">
        <f>'SO 03 - VRN'!F34</f>
        <v>0</v>
      </c>
      <c r="BB66" s="107">
        <f>'SO 03 - VRN'!F35</f>
        <v>0</v>
      </c>
      <c r="BC66" s="107">
        <f>'SO 03 - VRN'!F36</f>
        <v>0</v>
      </c>
      <c r="BD66" s="109">
        <f>'SO 03 - VRN'!F37</f>
        <v>0</v>
      </c>
      <c r="BT66" s="97" t="s">
        <v>80</v>
      </c>
      <c r="BV66" s="97" t="s">
        <v>75</v>
      </c>
      <c r="BW66" s="97" t="s">
        <v>117</v>
      </c>
      <c r="BX66" s="97" t="s">
        <v>5</v>
      </c>
      <c r="CL66" s="97" t="s">
        <v>19</v>
      </c>
      <c r="CM66" s="97" t="s">
        <v>82</v>
      </c>
    </row>
    <row r="67" spans="1:91" s="2" customFormat="1" ht="30" customHeight="1">
      <c r="A67" s="36"/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  <c r="AF67" s="38"/>
      <c r="AG67" s="38"/>
      <c r="AH67" s="38"/>
      <c r="AI67" s="38"/>
      <c r="AJ67" s="38"/>
      <c r="AK67" s="38"/>
      <c r="AL67" s="38"/>
      <c r="AM67" s="38"/>
      <c r="AN67" s="38"/>
      <c r="AO67" s="38"/>
      <c r="AP67" s="38"/>
      <c r="AQ67" s="38"/>
      <c r="AR67" s="41"/>
      <c r="AS67" s="36"/>
      <c r="AT67" s="36"/>
      <c r="AU67" s="36"/>
      <c r="AV67" s="36"/>
      <c r="AW67" s="36"/>
      <c r="AX67" s="36"/>
      <c r="AY67" s="36"/>
      <c r="AZ67" s="36"/>
      <c r="BA67" s="36"/>
      <c r="BB67" s="36"/>
      <c r="BC67" s="36"/>
      <c r="BD67" s="36"/>
      <c r="BE67" s="36"/>
    </row>
    <row r="68" spans="1:91" s="2" customFormat="1" ht="6.95" customHeight="1">
      <c r="A68" s="36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41"/>
      <c r="AS68" s="36"/>
      <c r="AT68" s="36"/>
      <c r="AU68" s="36"/>
      <c r="AV68" s="36"/>
      <c r="AW68" s="36"/>
      <c r="AX68" s="36"/>
      <c r="AY68" s="36"/>
      <c r="AZ68" s="36"/>
      <c r="BA68" s="36"/>
      <c r="BB68" s="36"/>
      <c r="BC68" s="36"/>
      <c r="BD68" s="36"/>
      <c r="BE68" s="36"/>
    </row>
  </sheetData>
  <sheetProtection algorithmName="SHA-512" hashValue="1Kk6MbAhHnMaUOuffX5N8aVac6J8IA4BJSw5oZUjyYZVSRDlWUw0vjhJw7e/hspgdKdPZtZQW0D+9sK2mZ6lwg==" saltValue="HhkLqa4O1KR4TEF/Kb1qPUiyF6oGPH99k21GYj7JtPZNZ3KwRbf2H0xnWDCSqjaq0QIk/Il6zBZvmXaaprK05w==" spinCount="100000" sheet="1" objects="1" scenarios="1" formatColumns="0" formatRows="0"/>
  <mergeCells count="86">
    <mergeCell ref="AN57:AP57"/>
    <mergeCell ref="AS49:AT51"/>
    <mergeCell ref="AN65:AP65"/>
    <mergeCell ref="AG65:AM65"/>
    <mergeCell ref="AN66:AP66"/>
    <mergeCell ref="AG66:AM66"/>
    <mergeCell ref="AN54:AP54"/>
    <mergeCell ref="AK35:AO35"/>
    <mergeCell ref="X35:AB35"/>
    <mergeCell ref="AR2:BE2"/>
    <mergeCell ref="AG63:AM63"/>
    <mergeCell ref="AG62:AM62"/>
    <mergeCell ref="AG61:AM61"/>
    <mergeCell ref="AG52:AM52"/>
    <mergeCell ref="AG57:AM57"/>
    <mergeCell ref="AG55:AM55"/>
    <mergeCell ref="AG60:AM60"/>
    <mergeCell ref="AG59:AM59"/>
    <mergeCell ref="AG58:AM58"/>
    <mergeCell ref="AG56:AM56"/>
    <mergeCell ref="AM47:AN47"/>
    <mergeCell ref="AM49:AP49"/>
    <mergeCell ref="AM50:AP50"/>
    <mergeCell ref="L32:P32"/>
    <mergeCell ref="W32:AE32"/>
    <mergeCell ref="AK32:AO32"/>
    <mergeCell ref="L33:P33"/>
    <mergeCell ref="W33:AE33"/>
    <mergeCell ref="AK33:AO33"/>
    <mergeCell ref="W30:AE30"/>
    <mergeCell ref="L30:P30"/>
    <mergeCell ref="W31:AE31"/>
    <mergeCell ref="L31:P31"/>
    <mergeCell ref="AK31:AO31"/>
    <mergeCell ref="D66:H66"/>
    <mergeCell ref="J66:AF66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K64:AF64"/>
    <mergeCell ref="K56:AF56"/>
    <mergeCell ref="L45:AO45"/>
    <mergeCell ref="E65:I65"/>
    <mergeCell ref="K65:AF65"/>
    <mergeCell ref="AG64:AM64"/>
    <mergeCell ref="AN64:AP64"/>
    <mergeCell ref="AN63:AP63"/>
    <mergeCell ref="AN52:AP52"/>
    <mergeCell ref="AN56:AP56"/>
    <mergeCell ref="AN62:AP62"/>
    <mergeCell ref="AN61:AP61"/>
    <mergeCell ref="AN58:AP58"/>
    <mergeCell ref="AN59:AP59"/>
    <mergeCell ref="AN60:AP60"/>
    <mergeCell ref="AN55:AP55"/>
    <mergeCell ref="K60:AF60"/>
    <mergeCell ref="K62:AF62"/>
    <mergeCell ref="K63:AF63"/>
    <mergeCell ref="K59:AF59"/>
    <mergeCell ref="K58:AF58"/>
    <mergeCell ref="K61:AF61"/>
    <mergeCell ref="E60:I60"/>
    <mergeCell ref="E61:I61"/>
    <mergeCell ref="E62:I62"/>
    <mergeCell ref="E63:I63"/>
    <mergeCell ref="E64:I64"/>
    <mergeCell ref="C52:G52"/>
    <mergeCell ref="D57:H57"/>
    <mergeCell ref="D55:H55"/>
    <mergeCell ref="E59:I59"/>
    <mergeCell ref="E56:I56"/>
    <mergeCell ref="E58:I58"/>
    <mergeCell ref="I52:AF52"/>
    <mergeCell ref="J57:AF57"/>
    <mergeCell ref="J55:AF55"/>
  </mergeCells>
  <hyperlinks>
    <hyperlink ref="A56" location="'SO 01 - 01 - lávka km 0,2...'!C2" display="/"/>
    <hyperlink ref="A58" location="'SO 02 - 01 - lávka km 267...'!C2" display="/"/>
    <hyperlink ref="A59" location="'SO 02 - 02.1 - lávka km 2...'!C2" display="/"/>
    <hyperlink ref="A60" location="'SO 02 - 02.2 - lávka km 2...'!C2" display="/"/>
    <hyperlink ref="A61" location="'SO 02 - 03.1 - lávka km 2...'!C2" display="/"/>
    <hyperlink ref="A62" location="'SO 02 - 03.2 - lávka km 2...'!C2" display="/"/>
    <hyperlink ref="A63" location="'SO 02 - 04.1 - lávka km 2...'!C2" display="/"/>
    <hyperlink ref="A64" location="'SO 02 - 04.2 - lávka km 2...'!C2" display="/"/>
    <hyperlink ref="A65" location="'SO 02 - 05 - lávka km 267...'!C2" display="/"/>
    <hyperlink ref="A66" location="'SO 03 - VRN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3"/>
  <sheetViews>
    <sheetView showGridLines="0" topLeftCell="A136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19" t="s">
        <v>114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82</v>
      </c>
    </row>
    <row r="4" spans="1:46" s="1" customFormat="1" ht="24.95" customHeight="1">
      <c r="B4" s="22"/>
      <c r="D4" s="112" t="s">
        <v>118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7" t="str">
        <f>'Rekapitulace stavby'!K6</f>
        <v>Oprava lávek v km 0,217 a 267,240 v žst. Ostrava hl.n.</v>
      </c>
      <c r="F7" s="388"/>
      <c r="G7" s="388"/>
      <c r="H7" s="388"/>
      <c r="L7" s="22"/>
    </row>
    <row r="8" spans="1:46" s="1" customFormat="1" ht="12" customHeight="1">
      <c r="B8" s="22"/>
      <c r="D8" s="114" t="s">
        <v>119</v>
      </c>
      <c r="L8" s="22"/>
    </row>
    <row r="9" spans="1:46" s="2" customFormat="1" ht="16.5" customHeight="1">
      <c r="A9" s="36"/>
      <c r="B9" s="41"/>
      <c r="C9" s="36"/>
      <c r="D9" s="36"/>
      <c r="E9" s="387" t="s">
        <v>344</v>
      </c>
      <c r="F9" s="389"/>
      <c r="G9" s="389"/>
      <c r="H9" s="389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121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90" t="s">
        <v>2031</v>
      </c>
      <c r="F11" s="389"/>
      <c r="G11" s="389"/>
      <c r="H11" s="389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 t="str">
        <f>'Rekapitulace stavby'!AN8</f>
        <v>20. 6. 2022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25</v>
      </c>
      <c r="E16" s="36"/>
      <c r="F16" s="36"/>
      <c r="G16" s="36"/>
      <c r="H16" s="36"/>
      <c r="I16" s="114" t="s">
        <v>26</v>
      </c>
      <c r="J16" s="105" t="s">
        <v>27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28</v>
      </c>
      <c r="F17" s="36"/>
      <c r="G17" s="36"/>
      <c r="H17" s="36"/>
      <c r="I17" s="114" t="s">
        <v>29</v>
      </c>
      <c r="J17" s="105" t="s">
        <v>30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31</v>
      </c>
      <c r="E19" s="36"/>
      <c r="F19" s="36"/>
      <c r="G19" s="36"/>
      <c r="H19" s="36"/>
      <c r="I19" s="114" t="s">
        <v>26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1" t="str">
        <f>'Rekapitulace stavby'!E14</f>
        <v>Vyplň údaj</v>
      </c>
      <c r="F20" s="392"/>
      <c r="G20" s="392"/>
      <c r="H20" s="392"/>
      <c r="I20" s="114" t="s">
        <v>29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33</v>
      </c>
      <c r="E22" s="36"/>
      <c r="F22" s="36"/>
      <c r="G22" s="36"/>
      <c r="H22" s="36"/>
      <c r="I22" s="114" t="s">
        <v>26</v>
      </c>
      <c r="J22" s="105" t="str">
        <f>IF('Rekapitulace stavby'!AN16="","",'Rekapitulace stavby'!AN16)</f>
        <v/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stavby'!E17="","",'Rekapitulace stavby'!E17)</f>
        <v xml:space="preserve"> </v>
      </c>
      <c r="F23" s="36"/>
      <c r="G23" s="36"/>
      <c r="H23" s="36"/>
      <c r="I23" s="114" t="s">
        <v>29</v>
      </c>
      <c r="J23" s="105" t="str">
        <f>IF('Rekapitulace stavby'!AN17="","",'Rekapitulace stavby'!AN17)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36</v>
      </c>
      <c r="E25" s="36"/>
      <c r="F25" s="36"/>
      <c r="G25" s="36"/>
      <c r="H25" s="36"/>
      <c r="I25" s="114" t="s">
        <v>26</v>
      </c>
      <c r="J25" s="105" t="str">
        <f>IF('Rekapitulace stavby'!AN19="","",'Rekapitulace stavby'!AN19)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 xml:space="preserve"> </v>
      </c>
      <c r="F26" s="36"/>
      <c r="G26" s="36"/>
      <c r="H26" s="36"/>
      <c r="I26" s="114" t="s">
        <v>29</v>
      </c>
      <c r="J26" s="105" t="str">
        <f>IF('Rekapitulace stavby'!AN20="","",'Rekapitulace stavby'!AN20)</f>
        <v/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37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393" t="s">
        <v>19</v>
      </c>
      <c r="F29" s="393"/>
      <c r="G29" s="393"/>
      <c r="H29" s="393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39</v>
      </c>
      <c r="E32" s="36"/>
      <c r="F32" s="36"/>
      <c r="G32" s="36"/>
      <c r="H32" s="36"/>
      <c r="I32" s="36"/>
      <c r="J32" s="122">
        <f>ROUND(J93,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41</v>
      </c>
      <c r="G34" s="36"/>
      <c r="H34" s="36"/>
      <c r="I34" s="123" t="s">
        <v>40</v>
      </c>
      <c r="J34" s="123" t="s">
        <v>42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43</v>
      </c>
      <c r="E35" s="114" t="s">
        <v>44</v>
      </c>
      <c r="F35" s="125">
        <f>ROUND((SUM(BE93:BE142)),  2)</f>
        <v>0</v>
      </c>
      <c r="G35" s="36"/>
      <c r="H35" s="36"/>
      <c r="I35" s="126">
        <v>0.21</v>
      </c>
      <c r="J35" s="125">
        <f>ROUND(((SUM(BE93:BE142))*I35),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45</v>
      </c>
      <c r="F36" s="125">
        <f>ROUND((SUM(BF93:BF142)),  2)</f>
        <v>0</v>
      </c>
      <c r="G36" s="36"/>
      <c r="H36" s="36"/>
      <c r="I36" s="126">
        <v>0.15</v>
      </c>
      <c r="J36" s="125">
        <f>ROUND(((SUM(BF93:BF142))*I36),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46</v>
      </c>
      <c r="F37" s="125">
        <f>ROUND((SUM(BG93:BG142)),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47</v>
      </c>
      <c r="F38" s="125">
        <f>ROUND((SUM(BH93:BH142)),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48</v>
      </c>
      <c r="F39" s="125">
        <f>ROUND((SUM(BI93:BI142)),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49</v>
      </c>
      <c r="E41" s="129"/>
      <c r="F41" s="129"/>
      <c r="G41" s="130" t="s">
        <v>50</v>
      </c>
      <c r="H41" s="131" t="s">
        <v>51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123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94" t="str">
        <f>E7</f>
        <v>Oprava lávek v km 0,217 a 267,240 v žst. Ostrava hl.n.</v>
      </c>
      <c r="F50" s="395"/>
      <c r="G50" s="395"/>
      <c r="H50" s="395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119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94" t="s">
        <v>344</v>
      </c>
      <c r="F52" s="396"/>
      <c r="G52" s="396"/>
      <c r="H52" s="396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121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48" t="str">
        <f>E11</f>
        <v>SO 02 - 05 - lávka km 267,240 - napájení vzduchotechniky</v>
      </c>
      <c r="F54" s="396"/>
      <c r="G54" s="396"/>
      <c r="H54" s="396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>OŘ Ostrava</v>
      </c>
      <c r="G56" s="38"/>
      <c r="H56" s="38"/>
      <c r="I56" s="31" t="s">
        <v>23</v>
      </c>
      <c r="J56" s="61" t="str">
        <f>IF(J14="","",J14)</f>
        <v>20. 6. 2022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25</v>
      </c>
      <c r="D58" s="38"/>
      <c r="E58" s="38"/>
      <c r="F58" s="29" t="str">
        <f>E17</f>
        <v>Správa železnic s.o. OŘ Ostrava</v>
      </c>
      <c r="G58" s="38"/>
      <c r="H58" s="38"/>
      <c r="I58" s="31" t="s">
        <v>33</v>
      </c>
      <c r="J58" s="34" t="str">
        <f>E23</f>
        <v xml:space="preserve"> 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31</v>
      </c>
      <c r="D59" s="38"/>
      <c r="E59" s="38"/>
      <c r="F59" s="29" t="str">
        <f>IF(E20="","",E20)</f>
        <v>Vyplň údaj</v>
      </c>
      <c r="G59" s="38"/>
      <c r="H59" s="38"/>
      <c r="I59" s="31" t="s">
        <v>36</v>
      </c>
      <c r="J59" s="34" t="str">
        <f>E26</f>
        <v xml:space="preserve"> 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124</v>
      </c>
      <c r="D61" s="139"/>
      <c r="E61" s="139"/>
      <c r="F61" s="139"/>
      <c r="G61" s="139"/>
      <c r="H61" s="139"/>
      <c r="I61" s="139"/>
      <c r="J61" s="140" t="s">
        <v>125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71</v>
      </c>
      <c r="D63" s="38"/>
      <c r="E63" s="38"/>
      <c r="F63" s="38"/>
      <c r="G63" s="38"/>
      <c r="H63" s="38"/>
      <c r="I63" s="38"/>
      <c r="J63" s="79">
        <f>J93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126</v>
      </c>
    </row>
    <row r="64" spans="1:47" s="9" customFormat="1" ht="24.95" customHeight="1">
      <c r="B64" s="142"/>
      <c r="C64" s="143"/>
      <c r="D64" s="144" t="s">
        <v>127</v>
      </c>
      <c r="E64" s="145"/>
      <c r="F64" s="145"/>
      <c r="G64" s="145"/>
      <c r="H64" s="145"/>
      <c r="I64" s="145"/>
      <c r="J64" s="146">
        <f>J94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129</v>
      </c>
      <c r="E65" s="150"/>
      <c r="F65" s="150"/>
      <c r="G65" s="150"/>
      <c r="H65" s="150"/>
      <c r="I65" s="150"/>
      <c r="J65" s="151">
        <f>J95</f>
        <v>0</v>
      </c>
      <c r="K65" s="99"/>
      <c r="L65" s="152"/>
    </row>
    <row r="66" spans="1:31" s="10" customFormat="1" ht="19.899999999999999" customHeight="1">
      <c r="B66" s="148"/>
      <c r="C66" s="99"/>
      <c r="D66" s="149" t="s">
        <v>130</v>
      </c>
      <c r="E66" s="150"/>
      <c r="F66" s="150"/>
      <c r="G66" s="150"/>
      <c r="H66" s="150"/>
      <c r="I66" s="150"/>
      <c r="J66" s="151">
        <f>J100</f>
        <v>0</v>
      </c>
      <c r="K66" s="99"/>
      <c r="L66" s="152"/>
    </row>
    <row r="67" spans="1:31" s="9" customFormat="1" ht="24.95" customHeight="1">
      <c r="B67" s="142"/>
      <c r="C67" s="143"/>
      <c r="D67" s="144" t="s">
        <v>133</v>
      </c>
      <c r="E67" s="145"/>
      <c r="F67" s="145"/>
      <c r="G67" s="145"/>
      <c r="H67" s="145"/>
      <c r="I67" s="145"/>
      <c r="J67" s="146">
        <f>J105</f>
        <v>0</v>
      </c>
      <c r="K67" s="143"/>
      <c r="L67" s="147"/>
    </row>
    <row r="68" spans="1:31" s="10" customFormat="1" ht="19.899999999999999" customHeight="1">
      <c r="B68" s="148"/>
      <c r="C68" s="99"/>
      <c r="D68" s="149" t="s">
        <v>135</v>
      </c>
      <c r="E68" s="150"/>
      <c r="F68" s="150"/>
      <c r="G68" s="150"/>
      <c r="H68" s="150"/>
      <c r="I68" s="150"/>
      <c r="J68" s="151">
        <f>J106</f>
        <v>0</v>
      </c>
      <c r="K68" s="99"/>
      <c r="L68" s="152"/>
    </row>
    <row r="69" spans="1:31" s="9" customFormat="1" ht="24.95" customHeight="1">
      <c r="B69" s="142"/>
      <c r="C69" s="143"/>
      <c r="D69" s="144" t="s">
        <v>1942</v>
      </c>
      <c r="E69" s="145"/>
      <c r="F69" s="145"/>
      <c r="G69" s="145"/>
      <c r="H69" s="145"/>
      <c r="I69" s="145"/>
      <c r="J69" s="146">
        <f>J116</f>
        <v>0</v>
      </c>
      <c r="K69" s="143"/>
      <c r="L69" s="147"/>
    </row>
    <row r="70" spans="1:31" s="10" customFormat="1" ht="19.899999999999999" customHeight="1">
      <c r="B70" s="148"/>
      <c r="C70" s="99"/>
      <c r="D70" s="149" t="s">
        <v>1943</v>
      </c>
      <c r="E70" s="150"/>
      <c r="F70" s="150"/>
      <c r="G70" s="150"/>
      <c r="H70" s="150"/>
      <c r="I70" s="150"/>
      <c r="J70" s="151">
        <f>J117</f>
        <v>0</v>
      </c>
      <c r="K70" s="99"/>
      <c r="L70" s="152"/>
    </row>
    <row r="71" spans="1:31" s="9" customFormat="1" ht="24.95" customHeight="1">
      <c r="B71" s="142"/>
      <c r="C71" s="143"/>
      <c r="D71" s="144" t="s">
        <v>1870</v>
      </c>
      <c r="E71" s="145"/>
      <c r="F71" s="145"/>
      <c r="G71" s="145"/>
      <c r="H71" s="145"/>
      <c r="I71" s="145"/>
      <c r="J71" s="146">
        <f>J122</f>
        <v>0</v>
      </c>
      <c r="K71" s="143"/>
      <c r="L71" s="147"/>
    </row>
    <row r="72" spans="1:31" s="2" customFormat="1" ht="21.75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1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6.95" customHeight="1">
      <c r="A73" s="36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11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7" spans="1:31" s="2" customFormat="1" ht="6.95" customHeight="1">
      <c r="A77" s="36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24.95" customHeight="1">
      <c r="A78" s="36"/>
      <c r="B78" s="37"/>
      <c r="C78" s="25" t="s">
        <v>136</v>
      </c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>
      <c r="A80" s="36"/>
      <c r="B80" s="37"/>
      <c r="C80" s="31" t="s">
        <v>16</v>
      </c>
      <c r="D80" s="38"/>
      <c r="E80" s="38"/>
      <c r="F80" s="38"/>
      <c r="G80" s="38"/>
      <c r="H80" s="38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6.5" customHeight="1">
      <c r="A81" s="36"/>
      <c r="B81" s="37"/>
      <c r="C81" s="38"/>
      <c r="D81" s="38"/>
      <c r="E81" s="394" t="str">
        <f>E7</f>
        <v>Oprava lávek v km 0,217 a 267,240 v žst. Ostrava hl.n.</v>
      </c>
      <c r="F81" s="395"/>
      <c r="G81" s="395"/>
      <c r="H81" s="395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1" customFormat="1" ht="12" customHeight="1">
      <c r="B82" s="23"/>
      <c r="C82" s="31" t="s">
        <v>119</v>
      </c>
      <c r="D82" s="24"/>
      <c r="E82" s="24"/>
      <c r="F82" s="24"/>
      <c r="G82" s="24"/>
      <c r="H82" s="24"/>
      <c r="I82" s="24"/>
      <c r="J82" s="24"/>
      <c r="K82" s="24"/>
      <c r="L82" s="22"/>
    </row>
    <row r="83" spans="1:65" s="2" customFormat="1" ht="16.5" customHeight="1">
      <c r="A83" s="36"/>
      <c r="B83" s="37"/>
      <c r="C83" s="38"/>
      <c r="D83" s="38"/>
      <c r="E83" s="394" t="s">
        <v>344</v>
      </c>
      <c r="F83" s="396"/>
      <c r="G83" s="396"/>
      <c r="H83" s="396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2" customHeight="1">
      <c r="A84" s="36"/>
      <c r="B84" s="37"/>
      <c r="C84" s="31" t="s">
        <v>121</v>
      </c>
      <c r="D84" s="38"/>
      <c r="E84" s="38"/>
      <c r="F84" s="38"/>
      <c r="G84" s="38"/>
      <c r="H84" s="38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16.5" customHeight="1">
      <c r="A85" s="36"/>
      <c r="B85" s="37"/>
      <c r="C85" s="38"/>
      <c r="D85" s="38"/>
      <c r="E85" s="348" t="str">
        <f>E11</f>
        <v>SO 02 - 05 - lávka km 267,240 - napájení vzduchotechniky</v>
      </c>
      <c r="F85" s="396"/>
      <c r="G85" s="396"/>
      <c r="H85" s="396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6.9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2" customHeight="1">
      <c r="A87" s="36"/>
      <c r="B87" s="37"/>
      <c r="C87" s="31" t="s">
        <v>21</v>
      </c>
      <c r="D87" s="38"/>
      <c r="E87" s="38"/>
      <c r="F87" s="29" t="str">
        <f>F14</f>
        <v>OŘ Ostrava</v>
      </c>
      <c r="G87" s="38"/>
      <c r="H87" s="38"/>
      <c r="I87" s="31" t="s">
        <v>23</v>
      </c>
      <c r="J87" s="61" t="str">
        <f>IF(J14="","",J14)</f>
        <v>20. 6. 2022</v>
      </c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6.95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15.2" customHeight="1">
      <c r="A89" s="36"/>
      <c r="B89" s="37"/>
      <c r="C89" s="31" t="s">
        <v>25</v>
      </c>
      <c r="D89" s="38"/>
      <c r="E89" s="38"/>
      <c r="F89" s="29" t="str">
        <f>E17</f>
        <v>Správa železnic s.o. OŘ Ostrava</v>
      </c>
      <c r="G89" s="38"/>
      <c r="H89" s="38"/>
      <c r="I89" s="31" t="s">
        <v>33</v>
      </c>
      <c r="J89" s="34" t="str">
        <f>E23</f>
        <v xml:space="preserve"> </v>
      </c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2" customFormat="1" ht="15.2" customHeight="1">
      <c r="A90" s="36"/>
      <c r="B90" s="37"/>
      <c r="C90" s="31" t="s">
        <v>31</v>
      </c>
      <c r="D90" s="38"/>
      <c r="E90" s="38"/>
      <c r="F90" s="29" t="str">
        <f>IF(E20="","",E20)</f>
        <v>Vyplň údaj</v>
      </c>
      <c r="G90" s="38"/>
      <c r="H90" s="38"/>
      <c r="I90" s="31" t="s">
        <v>36</v>
      </c>
      <c r="J90" s="34" t="str">
        <f>E26</f>
        <v xml:space="preserve"> </v>
      </c>
      <c r="K90" s="38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5" s="2" customFormat="1" ht="10.35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115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65" s="11" customFormat="1" ht="29.25" customHeight="1">
      <c r="A92" s="153"/>
      <c r="B92" s="154"/>
      <c r="C92" s="155" t="s">
        <v>137</v>
      </c>
      <c r="D92" s="156" t="s">
        <v>58</v>
      </c>
      <c r="E92" s="156" t="s">
        <v>54</v>
      </c>
      <c r="F92" s="156" t="s">
        <v>55</v>
      </c>
      <c r="G92" s="156" t="s">
        <v>138</v>
      </c>
      <c r="H92" s="156" t="s">
        <v>139</v>
      </c>
      <c r="I92" s="156" t="s">
        <v>140</v>
      </c>
      <c r="J92" s="156" t="s">
        <v>125</v>
      </c>
      <c r="K92" s="157" t="s">
        <v>141</v>
      </c>
      <c r="L92" s="158"/>
      <c r="M92" s="70" t="s">
        <v>19</v>
      </c>
      <c r="N92" s="71" t="s">
        <v>43</v>
      </c>
      <c r="O92" s="71" t="s">
        <v>142</v>
      </c>
      <c r="P92" s="71" t="s">
        <v>143</v>
      </c>
      <c r="Q92" s="71" t="s">
        <v>144</v>
      </c>
      <c r="R92" s="71" t="s">
        <v>145</v>
      </c>
      <c r="S92" s="71" t="s">
        <v>146</v>
      </c>
      <c r="T92" s="72" t="s">
        <v>147</v>
      </c>
      <c r="U92" s="153"/>
      <c r="V92" s="153"/>
      <c r="W92" s="153"/>
      <c r="X92" s="153"/>
      <c r="Y92" s="153"/>
      <c r="Z92" s="153"/>
      <c r="AA92" s="153"/>
      <c r="AB92" s="153"/>
      <c r="AC92" s="153"/>
      <c r="AD92" s="153"/>
      <c r="AE92" s="153"/>
    </row>
    <row r="93" spans="1:65" s="2" customFormat="1" ht="22.9" customHeight="1">
      <c r="A93" s="36"/>
      <c r="B93" s="37"/>
      <c r="C93" s="77" t="s">
        <v>148</v>
      </c>
      <c r="D93" s="38"/>
      <c r="E93" s="38"/>
      <c r="F93" s="38"/>
      <c r="G93" s="38"/>
      <c r="H93" s="38"/>
      <c r="I93" s="38"/>
      <c r="J93" s="159">
        <f>BK93</f>
        <v>0</v>
      </c>
      <c r="K93" s="38"/>
      <c r="L93" s="41"/>
      <c r="M93" s="73"/>
      <c r="N93" s="160"/>
      <c r="O93" s="74"/>
      <c r="P93" s="161">
        <f>P94+P105+P116+P122</f>
        <v>0</v>
      </c>
      <c r="Q93" s="74"/>
      <c r="R93" s="161">
        <f>R94+R105+R116+R122</f>
        <v>6.4599999999999991E-2</v>
      </c>
      <c r="S93" s="74"/>
      <c r="T93" s="162">
        <f>T94+T105+T116+T122</f>
        <v>4.1000000000000002E-2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72</v>
      </c>
      <c r="AU93" s="19" t="s">
        <v>126</v>
      </c>
      <c r="BK93" s="163">
        <f>BK94+BK105+BK116+BK122</f>
        <v>0</v>
      </c>
    </row>
    <row r="94" spans="1:65" s="12" customFormat="1" ht="25.9" customHeight="1">
      <c r="B94" s="164"/>
      <c r="C94" s="165"/>
      <c r="D94" s="166" t="s">
        <v>72</v>
      </c>
      <c r="E94" s="167" t="s">
        <v>149</v>
      </c>
      <c r="F94" s="167" t="s">
        <v>150</v>
      </c>
      <c r="G94" s="165"/>
      <c r="H94" s="165"/>
      <c r="I94" s="168"/>
      <c r="J94" s="169">
        <f>BK94</f>
        <v>0</v>
      </c>
      <c r="K94" s="165"/>
      <c r="L94" s="170"/>
      <c r="M94" s="171"/>
      <c r="N94" s="172"/>
      <c r="O94" s="172"/>
      <c r="P94" s="173">
        <f>P95+P100</f>
        <v>0</v>
      </c>
      <c r="Q94" s="172"/>
      <c r="R94" s="173">
        <f>R95+R100</f>
        <v>2.7699999999999995E-2</v>
      </c>
      <c r="S94" s="172"/>
      <c r="T94" s="174">
        <f>T95+T100</f>
        <v>4.1000000000000002E-2</v>
      </c>
      <c r="AR94" s="175" t="s">
        <v>80</v>
      </c>
      <c r="AT94" s="176" t="s">
        <v>72</v>
      </c>
      <c r="AU94" s="176" t="s">
        <v>73</v>
      </c>
      <c r="AY94" s="175" t="s">
        <v>151</v>
      </c>
      <c r="BK94" s="177">
        <f>BK95+BK100</f>
        <v>0</v>
      </c>
    </row>
    <row r="95" spans="1:65" s="12" customFormat="1" ht="22.9" customHeight="1">
      <c r="B95" s="164"/>
      <c r="C95" s="165"/>
      <c r="D95" s="166" t="s">
        <v>72</v>
      </c>
      <c r="E95" s="178" t="s">
        <v>173</v>
      </c>
      <c r="F95" s="178" t="s">
        <v>174</v>
      </c>
      <c r="G95" s="165"/>
      <c r="H95" s="165"/>
      <c r="I95" s="168"/>
      <c r="J95" s="179">
        <f>BK95</f>
        <v>0</v>
      </c>
      <c r="K95" s="165"/>
      <c r="L95" s="170"/>
      <c r="M95" s="171"/>
      <c r="N95" s="172"/>
      <c r="O95" s="172"/>
      <c r="P95" s="173">
        <f>SUM(P96:P99)</f>
        <v>0</v>
      </c>
      <c r="Q95" s="172"/>
      <c r="R95" s="173">
        <f>SUM(R96:R99)</f>
        <v>2.7499999999999997E-2</v>
      </c>
      <c r="S95" s="172"/>
      <c r="T95" s="174">
        <f>SUM(T96:T99)</f>
        <v>0</v>
      </c>
      <c r="AR95" s="175" t="s">
        <v>80</v>
      </c>
      <c r="AT95" s="176" t="s">
        <v>72</v>
      </c>
      <c r="AU95" s="176" t="s">
        <v>80</v>
      </c>
      <c r="AY95" s="175" t="s">
        <v>151</v>
      </c>
      <c r="BK95" s="177">
        <f>SUM(BK96:BK99)</f>
        <v>0</v>
      </c>
    </row>
    <row r="96" spans="1:65" s="2" customFormat="1" ht="24.2" customHeight="1">
      <c r="A96" s="36"/>
      <c r="B96" s="37"/>
      <c r="C96" s="180" t="s">
        <v>80</v>
      </c>
      <c r="D96" s="180" t="s">
        <v>153</v>
      </c>
      <c r="E96" s="181" t="s">
        <v>2032</v>
      </c>
      <c r="F96" s="182" t="s">
        <v>2033</v>
      </c>
      <c r="G96" s="183" t="s">
        <v>178</v>
      </c>
      <c r="H96" s="184">
        <v>10</v>
      </c>
      <c r="I96" s="185"/>
      <c r="J96" s="186">
        <f>ROUND(I96*H96,2)</f>
        <v>0</v>
      </c>
      <c r="K96" s="182" t="s">
        <v>19</v>
      </c>
      <c r="L96" s="41"/>
      <c r="M96" s="187" t="s">
        <v>19</v>
      </c>
      <c r="N96" s="188" t="s">
        <v>44</v>
      </c>
      <c r="O96" s="66"/>
      <c r="P96" s="189">
        <f>O96*H96</f>
        <v>0</v>
      </c>
      <c r="Q96" s="189">
        <v>2.7499999999999998E-3</v>
      </c>
      <c r="R96" s="189">
        <f>Q96*H96</f>
        <v>2.7499999999999997E-2</v>
      </c>
      <c r="S96" s="189">
        <v>0</v>
      </c>
      <c r="T96" s="190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1" t="s">
        <v>158</v>
      </c>
      <c r="AT96" s="191" t="s">
        <v>153</v>
      </c>
      <c r="AU96" s="191" t="s">
        <v>82</v>
      </c>
      <c r="AY96" s="19" t="s">
        <v>151</v>
      </c>
      <c r="BE96" s="192">
        <f>IF(N96="základní",J96,0)</f>
        <v>0</v>
      </c>
      <c r="BF96" s="192">
        <f>IF(N96="snížená",J96,0)</f>
        <v>0</v>
      </c>
      <c r="BG96" s="192">
        <f>IF(N96="zákl. přenesená",J96,0)</f>
        <v>0</v>
      </c>
      <c r="BH96" s="192">
        <f>IF(N96="sníž. přenesená",J96,0)</f>
        <v>0</v>
      </c>
      <c r="BI96" s="192">
        <f>IF(N96="nulová",J96,0)</f>
        <v>0</v>
      </c>
      <c r="BJ96" s="19" t="s">
        <v>80</v>
      </c>
      <c r="BK96" s="192">
        <f>ROUND(I96*H96,2)</f>
        <v>0</v>
      </c>
      <c r="BL96" s="19" t="s">
        <v>158</v>
      </c>
      <c r="BM96" s="191" t="s">
        <v>2034</v>
      </c>
    </row>
    <row r="97" spans="1:65" s="2" customFormat="1" ht="19.5">
      <c r="A97" s="36"/>
      <c r="B97" s="37"/>
      <c r="C97" s="38"/>
      <c r="D97" s="193" t="s">
        <v>160</v>
      </c>
      <c r="E97" s="38"/>
      <c r="F97" s="194" t="s">
        <v>2035</v>
      </c>
      <c r="G97" s="38"/>
      <c r="H97" s="38"/>
      <c r="I97" s="195"/>
      <c r="J97" s="38"/>
      <c r="K97" s="38"/>
      <c r="L97" s="41"/>
      <c r="M97" s="196"/>
      <c r="N97" s="197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160</v>
      </c>
      <c r="AU97" s="19" t="s">
        <v>82</v>
      </c>
    </row>
    <row r="98" spans="1:65" s="13" customFormat="1" ht="11.25">
      <c r="B98" s="200"/>
      <c r="C98" s="201"/>
      <c r="D98" s="193" t="s">
        <v>164</v>
      </c>
      <c r="E98" s="202" t="s">
        <v>19</v>
      </c>
      <c r="F98" s="203" t="s">
        <v>2036</v>
      </c>
      <c r="G98" s="201"/>
      <c r="H98" s="202" t="s">
        <v>19</v>
      </c>
      <c r="I98" s="204"/>
      <c r="J98" s="201"/>
      <c r="K98" s="201"/>
      <c r="L98" s="205"/>
      <c r="M98" s="206"/>
      <c r="N98" s="207"/>
      <c r="O98" s="207"/>
      <c r="P98" s="207"/>
      <c r="Q98" s="207"/>
      <c r="R98" s="207"/>
      <c r="S98" s="207"/>
      <c r="T98" s="208"/>
      <c r="AT98" s="209" t="s">
        <v>164</v>
      </c>
      <c r="AU98" s="209" t="s">
        <v>82</v>
      </c>
      <c r="AV98" s="13" t="s">
        <v>80</v>
      </c>
      <c r="AW98" s="13" t="s">
        <v>35</v>
      </c>
      <c r="AX98" s="13" t="s">
        <v>73</v>
      </c>
      <c r="AY98" s="209" t="s">
        <v>151</v>
      </c>
    </row>
    <row r="99" spans="1:65" s="14" customFormat="1" ht="11.25">
      <c r="B99" s="210"/>
      <c r="C99" s="211"/>
      <c r="D99" s="193" t="s">
        <v>164</v>
      </c>
      <c r="E99" s="212" t="s">
        <v>19</v>
      </c>
      <c r="F99" s="213" t="s">
        <v>2037</v>
      </c>
      <c r="G99" s="211"/>
      <c r="H99" s="214">
        <v>10</v>
      </c>
      <c r="I99" s="215"/>
      <c r="J99" s="211"/>
      <c r="K99" s="211"/>
      <c r="L99" s="216"/>
      <c r="M99" s="217"/>
      <c r="N99" s="218"/>
      <c r="O99" s="218"/>
      <c r="P99" s="218"/>
      <c r="Q99" s="218"/>
      <c r="R99" s="218"/>
      <c r="S99" s="218"/>
      <c r="T99" s="219"/>
      <c r="AT99" s="220" t="s">
        <v>164</v>
      </c>
      <c r="AU99" s="220" t="s">
        <v>82</v>
      </c>
      <c r="AV99" s="14" t="s">
        <v>82</v>
      </c>
      <c r="AW99" s="14" t="s">
        <v>35</v>
      </c>
      <c r="AX99" s="14" t="s">
        <v>80</v>
      </c>
      <c r="AY99" s="220" t="s">
        <v>151</v>
      </c>
    </row>
    <row r="100" spans="1:65" s="12" customFormat="1" ht="22.9" customHeight="1">
      <c r="B100" s="164"/>
      <c r="C100" s="165"/>
      <c r="D100" s="166" t="s">
        <v>72</v>
      </c>
      <c r="E100" s="178" t="s">
        <v>222</v>
      </c>
      <c r="F100" s="178" t="s">
        <v>230</v>
      </c>
      <c r="G100" s="165"/>
      <c r="H100" s="165"/>
      <c r="I100" s="168"/>
      <c r="J100" s="179">
        <f>BK100</f>
        <v>0</v>
      </c>
      <c r="K100" s="165"/>
      <c r="L100" s="170"/>
      <c r="M100" s="171"/>
      <c r="N100" s="172"/>
      <c r="O100" s="172"/>
      <c r="P100" s="173">
        <f>SUM(P101:P104)</f>
        <v>0</v>
      </c>
      <c r="Q100" s="172"/>
      <c r="R100" s="173">
        <f>SUM(R101:R104)</f>
        <v>2.0000000000000001E-4</v>
      </c>
      <c r="S100" s="172"/>
      <c r="T100" s="174">
        <f>SUM(T101:T104)</f>
        <v>4.1000000000000002E-2</v>
      </c>
      <c r="AR100" s="175" t="s">
        <v>80</v>
      </c>
      <c r="AT100" s="176" t="s">
        <v>72</v>
      </c>
      <c r="AU100" s="176" t="s">
        <v>80</v>
      </c>
      <c r="AY100" s="175" t="s">
        <v>151</v>
      </c>
      <c r="BK100" s="177">
        <f>SUM(BK101:BK104)</f>
        <v>0</v>
      </c>
    </row>
    <row r="101" spans="1:65" s="2" customFormat="1" ht="24.2" customHeight="1">
      <c r="A101" s="36"/>
      <c r="B101" s="37"/>
      <c r="C101" s="180" t="s">
        <v>82</v>
      </c>
      <c r="D101" s="180" t="s">
        <v>153</v>
      </c>
      <c r="E101" s="181" t="s">
        <v>2038</v>
      </c>
      <c r="F101" s="182" t="s">
        <v>2039</v>
      </c>
      <c r="G101" s="183" t="s">
        <v>447</v>
      </c>
      <c r="H101" s="184">
        <v>1</v>
      </c>
      <c r="I101" s="185"/>
      <c r="J101" s="186">
        <f>ROUND(I101*H101,2)</f>
        <v>0</v>
      </c>
      <c r="K101" s="182" t="s">
        <v>19</v>
      </c>
      <c r="L101" s="41"/>
      <c r="M101" s="187" t="s">
        <v>19</v>
      </c>
      <c r="N101" s="188" t="s">
        <v>44</v>
      </c>
      <c r="O101" s="66"/>
      <c r="P101" s="189">
        <f>O101*H101</f>
        <v>0</v>
      </c>
      <c r="Q101" s="189">
        <v>0</v>
      </c>
      <c r="R101" s="189">
        <f>Q101*H101</f>
        <v>0</v>
      </c>
      <c r="S101" s="189">
        <v>1E-3</v>
      </c>
      <c r="T101" s="190">
        <f>S101*H101</f>
        <v>1E-3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91" t="s">
        <v>158</v>
      </c>
      <c r="AT101" s="191" t="s">
        <v>153</v>
      </c>
      <c r="AU101" s="191" t="s">
        <v>82</v>
      </c>
      <c r="AY101" s="19" t="s">
        <v>151</v>
      </c>
      <c r="BE101" s="192">
        <f>IF(N101="základní",J101,0)</f>
        <v>0</v>
      </c>
      <c r="BF101" s="192">
        <f>IF(N101="snížená",J101,0)</f>
        <v>0</v>
      </c>
      <c r="BG101" s="192">
        <f>IF(N101="zákl. přenesená",J101,0)</f>
        <v>0</v>
      </c>
      <c r="BH101" s="192">
        <f>IF(N101="sníž. přenesená",J101,0)</f>
        <v>0</v>
      </c>
      <c r="BI101" s="192">
        <f>IF(N101="nulová",J101,0)</f>
        <v>0</v>
      </c>
      <c r="BJ101" s="19" t="s">
        <v>80</v>
      </c>
      <c r="BK101" s="192">
        <f>ROUND(I101*H101,2)</f>
        <v>0</v>
      </c>
      <c r="BL101" s="19" t="s">
        <v>158</v>
      </c>
      <c r="BM101" s="191" t="s">
        <v>2040</v>
      </c>
    </row>
    <row r="102" spans="1:65" s="2" customFormat="1" ht="19.5">
      <c r="A102" s="36"/>
      <c r="B102" s="37"/>
      <c r="C102" s="38"/>
      <c r="D102" s="193" t="s">
        <v>160</v>
      </c>
      <c r="E102" s="38"/>
      <c r="F102" s="194" t="s">
        <v>2039</v>
      </c>
      <c r="G102" s="38"/>
      <c r="H102" s="38"/>
      <c r="I102" s="195"/>
      <c r="J102" s="38"/>
      <c r="K102" s="38"/>
      <c r="L102" s="41"/>
      <c r="M102" s="196"/>
      <c r="N102" s="197"/>
      <c r="O102" s="66"/>
      <c r="P102" s="66"/>
      <c r="Q102" s="66"/>
      <c r="R102" s="66"/>
      <c r="S102" s="66"/>
      <c r="T102" s="67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9" t="s">
        <v>160</v>
      </c>
      <c r="AU102" s="19" t="s">
        <v>82</v>
      </c>
    </row>
    <row r="103" spans="1:65" s="2" customFormat="1" ht="24.2" customHeight="1">
      <c r="A103" s="36"/>
      <c r="B103" s="37"/>
      <c r="C103" s="180" t="s">
        <v>175</v>
      </c>
      <c r="D103" s="180" t="s">
        <v>153</v>
      </c>
      <c r="E103" s="181" t="s">
        <v>2041</v>
      </c>
      <c r="F103" s="182" t="s">
        <v>2042</v>
      </c>
      <c r="G103" s="183" t="s">
        <v>156</v>
      </c>
      <c r="H103" s="184">
        <v>20</v>
      </c>
      <c r="I103" s="185"/>
      <c r="J103" s="186">
        <f>ROUND(I103*H103,2)</f>
        <v>0</v>
      </c>
      <c r="K103" s="182" t="s">
        <v>19</v>
      </c>
      <c r="L103" s="41"/>
      <c r="M103" s="187" t="s">
        <v>19</v>
      </c>
      <c r="N103" s="188" t="s">
        <v>44</v>
      </c>
      <c r="O103" s="66"/>
      <c r="P103" s="189">
        <f>O103*H103</f>
        <v>0</v>
      </c>
      <c r="Q103" s="189">
        <v>1.0000000000000001E-5</v>
      </c>
      <c r="R103" s="189">
        <f>Q103*H103</f>
        <v>2.0000000000000001E-4</v>
      </c>
      <c r="S103" s="189">
        <v>2E-3</v>
      </c>
      <c r="T103" s="190">
        <f>S103*H103</f>
        <v>0.04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1" t="s">
        <v>158</v>
      </c>
      <c r="AT103" s="191" t="s">
        <v>153</v>
      </c>
      <c r="AU103" s="191" t="s">
        <v>82</v>
      </c>
      <c r="AY103" s="19" t="s">
        <v>151</v>
      </c>
      <c r="BE103" s="192">
        <f>IF(N103="základní",J103,0)</f>
        <v>0</v>
      </c>
      <c r="BF103" s="192">
        <f>IF(N103="snížená",J103,0)</f>
        <v>0</v>
      </c>
      <c r="BG103" s="192">
        <f>IF(N103="zákl. přenesená",J103,0)</f>
        <v>0</v>
      </c>
      <c r="BH103" s="192">
        <f>IF(N103="sníž. přenesená",J103,0)</f>
        <v>0</v>
      </c>
      <c r="BI103" s="192">
        <f>IF(N103="nulová",J103,0)</f>
        <v>0</v>
      </c>
      <c r="BJ103" s="19" t="s">
        <v>80</v>
      </c>
      <c r="BK103" s="192">
        <f>ROUND(I103*H103,2)</f>
        <v>0</v>
      </c>
      <c r="BL103" s="19" t="s">
        <v>158</v>
      </c>
      <c r="BM103" s="191" t="s">
        <v>2043</v>
      </c>
    </row>
    <row r="104" spans="1:65" s="2" customFormat="1" ht="19.5">
      <c r="A104" s="36"/>
      <c r="B104" s="37"/>
      <c r="C104" s="38"/>
      <c r="D104" s="193" t="s">
        <v>160</v>
      </c>
      <c r="E104" s="38"/>
      <c r="F104" s="194" t="s">
        <v>2044</v>
      </c>
      <c r="G104" s="38"/>
      <c r="H104" s="38"/>
      <c r="I104" s="195"/>
      <c r="J104" s="38"/>
      <c r="K104" s="38"/>
      <c r="L104" s="41"/>
      <c r="M104" s="196"/>
      <c r="N104" s="197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160</v>
      </c>
      <c r="AU104" s="19" t="s">
        <v>82</v>
      </c>
    </row>
    <row r="105" spans="1:65" s="12" customFormat="1" ht="25.9" customHeight="1">
      <c r="B105" s="164"/>
      <c r="C105" s="165"/>
      <c r="D105" s="166" t="s">
        <v>72</v>
      </c>
      <c r="E105" s="167" t="s">
        <v>305</v>
      </c>
      <c r="F105" s="167" t="s">
        <v>306</v>
      </c>
      <c r="G105" s="165"/>
      <c r="H105" s="165"/>
      <c r="I105" s="168"/>
      <c r="J105" s="169">
        <f>BK105</f>
        <v>0</v>
      </c>
      <c r="K105" s="165"/>
      <c r="L105" s="170"/>
      <c r="M105" s="171"/>
      <c r="N105" s="172"/>
      <c r="O105" s="172"/>
      <c r="P105" s="173">
        <f>P106</f>
        <v>0</v>
      </c>
      <c r="Q105" s="172"/>
      <c r="R105" s="173">
        <f>R106</f>
        <v>9.8999999999999991E-3</v>
      </c>
      <c r="S105" s="172"/>
      <c r="T105" s="174">
        <f>T106</f>
        <v>0</v>
      </c>
      <c r="AR105" s="175" t="s">
        <v>82</v>
      </c>
      <c r="AT105" s="176" t="s">
        <v>72</v>
      </c>
      <c r="AU105" s="176" t="s">
        <v>73</v>
      </c>
      <c r="AY105" s="175" t="s">
        <v>151</v>
      </c>
      <c r="BK105" s="177">
        <f>BK106</f>
        <v>0</v>
      </c>
    </row>
    <row r="106" spans="1:65" s="12" customFormat="1" ht="22.9" customHeight="1">
      <c r="B106" s="164"/>
      <c r="C106" s="165"/>
      <c r="D106" s="166" t="s">
        <v>72</v>
      </c>
      <c r="E106" s="178" t="s">
        <v>316</v>
      </c>
      <c r="F106" s="178" t="s">
        <v>317</v>
      </c>
      <c r="G106" s="165"/>
      <c r="H106" s="165"/>
      <c r="I106" s="168"/>
      <c r="J106" s="179">
        <f>BK106</f>
        <v>0</v>
      </c>
      <c r="K106" s="165"/>
      <c r="L106" s="170"/>
      <c r="M106" s="171"/>
      <c r="N106" s="172"/>
      <c r="O106" s="172"/>
      <c r="P106" s="173">
        <f>SUM(P107:P115)</f>
        <v>0</v>
      </c>
      <c r="Q106" s="172"/>
      <c r="R106" s="173">
        <f>SUM(R107:R115)</f>
        <v>9.8999999999999991E-3</v>
      </c>
      <c r="S106" s="172"/>
      <c r="T106" s="174">
        <f>SUM(T107:T115)</f>
        <v>0</v>
      </c>
      <c r="AR106" s="175" t="s">
        <v>82</v>
      </c>
      <c r="AT106" s="176" t="s">
        <v>72</v>
      </c>
      <c r="AU106" s="176" t="s">
        <v>80</v>
      </c>
      <c r="AY106" s="175" t="s">
        <v>151</v>
      </c>
      <c r="BK106" s="177">
        <f>SUM(BK107:BK115)</f>
        <v>0</v>
      </c>
    </row>
    <row r="107" spans="1:65" s="2" customFormat="1" ht="16.5" customHeight="1">
      <c r="A107" s="36"/>
      <c r="B107" s="37"/>
      <c r="C107" s="180" t="s">
        <v>158</v>
      </c>
      <c r="D107" s="180" t="s">
        <v>153</v>
      </c>
      <c r="E107" s="181" t="s">
        <v>2045</v>
      </c>
      <c r="F107" s="182" t="s">
        <v>2046</v>
      </c>
      <c r="G107" s="183" t="s">
        <v>178</v>
      </c>
      <c r="H107" s="184">
        <v>10</v>
      </c>
      <c r="I107" s="185"/>
      <c r="J107" s="186">
        <f>ROUND(I107*H107,2)</f>
        <v>0</v>
      </c>
      <c r="K107" s="182" t="s">
        <v>19</v>
      </c>
      <c r="L107" s="41"/>
      <c r="M107" s="187" t="s">
        <v>19</v>
      </c>
      <c r="N107" s="188" t="s">
        <v>44</v>
      </c>
      <c r="O107" s="66"/>
      <c r="P107" s="189">
        <f>O107*H107</f>
        <v>0</v>
      </c>
      <c r="Q107" s="189">
        <v>0</v>
      </c>
      <c r="R107" s="189">
        <f>Q107*H107</f>
        <v>0</v>
      </c>
      <c r="S107" s="189">
        <v>0</v>
      </c>
      <c r="T107" s="19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1" t="s">
        <v>276</v>
      </c>
      <c r="AT107" s="191" t="s">
        <v>153</v>
      </c>
      <c r="AU107" s="191" t="s">
        <v>82</v>
      </c>
      <c r="AY107" s="19" t="s">
        <v>151</v>
      </c>
      <c r="BE107" s="192">
        <f>IF(N107="základní",J107,0)</f>
        <v>0</v>
      </c>
      <c r="BF107" s="192">
        <f>IF(N107="snížená",J107,0)</f>
        <v>0</v>
      </c>
      <c r="BG107" s="192">
        <f>IF(N107="zákl. přenesená",J107,0)</f>
        <v>0</v>
      </c>
      <c r="BH107" s="192">
        <f>IF(N107="sníž. přenesená",J107,0)</f>
        <v>0</v>
      </c>
      <c r="BI107" s="192">
        <f>IF(N107="nulová",J107,0)</f>
        <v>0</v>
      </c>
      <c r="BJ107" s="19" t="s">
        <v>80</v>
      </c>
      <c r="BK107" s="192">
        <f>ROUND(I107*H107,2)</f>
        <v>0</v>
      </c>
      <c r="BL107" s="19" t="s">
        <v>276</v>
      </c>
      <c r="BM107" s="191" t="s">
        <v>2047</v>
      </c>
    </row>
    <row r="108" spans="1:65" s="2" customFormat="1" ht="19.5">
      <c r="A108" s="36"/>
      <c r="B108" s="37"/>
      <c r="C108" s="38"/>
      <c r="D108" s="193" t="s">
        <v>160</v>
      </c>
      <c r="E108" s="38"/>
      <c r="F108" s="194" t="s">
        <v>2048</v>
      </c>
      <c r="G108" s="38"/>
      <c r="H108" s="38"/>
      <c r="I108" s="195"/>
      <c r="J108" s="38"/>
      <c r="K108" s="38"/>
      <c r="L108" s="41"/>
      <c r="M108" s="196"/>
      <c r="N108" s="197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160</v>
      </c>
      <c r="AU108" s="19" t="s">
        <v>82</v>
      </c>
    </row>
    <row r="109" spans="1:65" s="2" customFormat="1" ht="16.5" customHeight="1">
      <c r="A109" s="36"/>
      <c r="B109" s="37"/>
      <c r="C109" s="232" t="s">
        <v>191</v>
      </c>
      <c r="D109" s="232" t="s">
        <v>324</v>
      </c>
      <c r="E109" s="233" t="s">
        <v>2049</v>
      </c>
      <c r="F109" s="234" t="s">
        <v>326</v>
      </c>
      <c r="G109" s="235" t="s">
        <v>178</v>
      </c>
      <c r="H109" s="236">
        <v>10.5</v>
      </c>
      <c r="I109" s="237"/>
      <c r="J109" s="238">
        <f>ROUND(I109*H109,2)</f>
        <v>0</v>
      </c>
      <c r="K109" s="234" t="s">
        <v>19</v>
      </c>
      <c r="L109" s="239"/>
      <c r="M109" s="240" t="s">
        <v>19</v>
      </c>
      <c r="N109" s="241" t="s">
        <v>44</v>
      </c>
      <c r="O109" s="66"/>
      <c r="P109" s="189">
        <f>O109*H109</f>
        <v>0</v>
      </c>
      <c r="Q109" s="189">
        <v>0</v>
      </c>
      <c r="R109" s="189">
        <f>Q109*H109</f>
        <v>0</v>
      </c>
      <c r="S109" s="189">
        <v>0</v>
      </c>
      <c r="T109" s="190">
        <f>S109*H109</f>
        <v>0</v>
      </c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R109" s="191" t="s">
        <v>327</v>
      </c>
      <c r="AT109" s="191" t="s">
        <v>324</v>
      </c>
      <c r="AU109" s="191" t="s">
        <v>82</v>
      </c>
      <c r="AY109" s="19" t="s">
        <v>151</v>
      </c>
      <c r="BE109" s="192">
        <f>IF(N109="základní",J109,0)</f>
        <v>0</v>
      </c>
      <c r="BF109" s="192">
        <f>IF(N109="snížená",J109,0)</f>
        <v>0</v>
      </c>
      <c r="BG109" s="192">
        <f>IF(N109="zákl. přenesená",J109,0)</f>
        <v>0</v>
      </c>
      <c r="BH109" s="192">
        <f>IF(N109="sníž. přenesená",J109,0)</f>
        <v>0</v>
      </c>
      <c r="BI109" s="192">
        <f>IF(N109="nulová",J109,0)</f>
        <v>0</v>
      </c>
      <c r="BJ109" s="19" t="s">
        <v>80</v>
      </c>
      <c r="BK109" s="192">
        <f>ROUND(I109*H109,2)</f>
        <v>0</v>
      </c>
      <c r="BL109" s="19" t="s">
        <v>276</v>
      </c>
      <c r="BM109" s="191" t="s">
        <v>2050</v>
      </c>
    </row>
    <row r="110" spans="1:65" s="2" customFormat="1" ht="11.25">
      <c r="A110" s="36"/>
      <c r="B110" s="37"/>
      <c r="C110" s="38"/>
      <c r="D110" s="193" t="s">
        <v>160</v>
      </c>
      <c r="E110" s="38"/>
      <c r="F110" s="194" t="s">
        <v>326</v>
      </c>
      <c r="G110" s="38"/>
      <c r="H110" s="38"/>
      <c r="I110" s="195"/>
      <c r="J110" s="38"/>
      <c r="K110" s="38"/>
      <c r="L110" s="41"/>
      <c r="M110" s="196"/>
      <c r="N110" s="197"/>
      <c r="O110" s="66"/>
      <c r="P110" s="66"/>
      <c r="Q110" s="66"/>
      <c r="R110" s="66"/>
      <c r="S110" s="66"/>
      <c r="T110" s="67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T110" s="19" t="s">
        <v>160</v>
      </c>
      <c r="AU110" s="19" t="s">
        <v>82</v>
      </c>
    </row>
    <row r="111" spans="1:65" s="14" customFormat="1" ht="11.25">
      <c r="B111" s="210"/>
      <c r="C111" s="211"/>
      <c r="D111" s="193" t="s">
        <v>164</v>
      </c>
      <c r="E111" s="211"/>
      <c r="F111" s="213" t="s">
        <v>2051</v>
      </c>
      <c r="G111" s="211"/>
      <c r="H111" s="214">
        <v>10.5</v>
      </c>
      <c r="I111" s="215"/>
      <c r="J111" s="211"/>
      <c r="K111" s="211"/>
      <c r="L111" s="216"/>
      <c r="M111" s="217"/>
      <c r="N111" s="218"/>
      <c r="O111" s="218"/>
      <c r="P111" s="218"/>
      <c r="Q111" s="218"/>
      <c r="R111" s="218"/>
      <c r="S111" s="218"/>
      <c r="T111" s="219"/>
      <c r="AT111" s="220" t="s">
        <v>164</v>
      </c>
      <c r="AU111" s="220" t="s">
        <v>82</v>
      </c>
      <c r="AV111" s="14" t="s">
        <v>82</v>
      </c>
      <c r="AW111" s="14" t="s">
        <v>4</v>
      </c>
      <c r="AX111" s="14" t="s">
        <v>80</v>
      </c>
      <c r="AY111" s="220" t="s">
        <v>151</v>
      </c>
    </row>
    <row r="112" spans="1:65" s="2" customFormat="1" ht="24.2" customHeight="1">
      <c r="A112" s="36"/>
      <c r="B112" s="37"/>
      <c r="C112" s="180" t="s">
        <v>173</v>
      </c>
      <c r="D112" s="180" t="s">
        <v>153</v>
      </c>
      <c r="E112" s="181" t="s">
        <v>2052</v>
      </c>
      <c r="F112" s="182" t="s">
        <v>2053</v>
      </c>
      <c r="G112" s="183" t="s">
        <v>178</v>
      </c>
      <c r="H112" s="184">
        <v>30</v>
      </c>
      <c r="I112" s="185"/>
      <c r="J112" s="186">
        <f>ROUND(I112*H112,2)</f>
        <v>0</v>
      </c>
      <c r="K112" s="182" t="s">
        <v>19</v>
      </c>
      <c r="L112" s="41"/>
      <c r="M112" s="187" t="s">
        <v>19</v>
      </c>
      <c r="N112" s="188" t="s">
        <v>44</v>
      </c>
      <c r="O112" s="66"/>
      <c r="P112" s="189">
        <f>O112*H112</f>
        <v>0</v>
      </c>
      <c r="Q112" s="189">
        <v>3.3E-4</v>
      </c>
      <c r="R112" s="189">
        <f>Q112*H112</f>
        <v>9.8999999999999991E-3</v>
      </c>
      <c r="S112" s="189">
        <v>0</v>
      </c>
      <c r="T112" s="190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1" t="s">
        <v>276</v>
      </c>
      <c r="AT112" s="191" t="s">
        <v>153</v>
      </c>
      <c r="AU112" s="191" t="s">
        <v>82</v>
      </c>
      <c r="AY112" s="19" t="s">
        <v>151</v>
      </c>
      <c r="BE112" s="192">
        <f>IF(N112="základní",J112,0)</f>
        <v>0</v>
      </c>
      <c r="BF112" s="192">
        <f>IF(N112="snížená",J112,0)</f>
        <v>0</v>
      </c>
      <c r="BG112" s="192">
        <f>IF(N112="zákl. přenesená",J112,0)</f>
        <v>0</v>
      </c>
      <c r="BH112" s="192">
        <f>IF(N112="sníž. přenesená",J112,0)</f>
        <v>0</v>
      </c>
      <c r="BI112" s="192">
        <f>IF(N112="nulová",J112,0)</f>
        <v>0</v>
      </c>
      <c r="BJ112" s="19" t="s">
        <v>80</v>
      </c>
      <c r="BK112" s="192">
        <f>ROUND(I112*H112,2)</f>
        <v>0</v>
      </c>
      <c r="BL112" s="19" t="s">
        <v>276</v>
      </c>
      <c r="BM112" s="191" t="s">
        <v>2054</v>
      </c>
    </row>
    <row r="113" spans="1:65" s="2" customFormat="1" ht="11.25">
      <c r="A113" s="36"/>
      <c r="B113" s="37"/>
      <c r="C113" s="38"/>
      <c r="D113" s="193" t="s">
        <v>160</v>
      </c>
      <c r="E113" s="38"/>
      <c r="F113" s="194" t="s">
        <v>2055</v>
      </c>
      <c r="G113" s="38"/>
      <c r="H113" s="38"/>
      <c r="I113" s="195"/>
      <c r="J113" s="38"/>
      <c r="K113" s="38"/>
      <c r="L113" s="41"/>
      <c r="M113" s="196"/>
      <c r="N113" s="197"/>
      <c r="O113" s="66"/>
      <c r="P113" s="66"/>
      <c r="Q113" s="66"/>
      <c r="R113" s="66"/>
      <c r="S113" s="66"/>
      <c r="T113" s="67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9" t="s">
        <v>160</v>
      </c>
      <c r="AU113" s="19" t="s">
        <v>82</v>
      </c>
    </row>
    <row r="114" spans="1:65" s="14" customFormat="1" ht="11.25">
      <c r="B114" s="210"/>
      <c r="C114" s="211"/>
      <c r="D114" s="193" t="s">
        <v>164</v>
      </c>
      <c r="E114" s="212" t="s">
        <v>19</v>
      </c>
      <c r="F114" s="213" t="s">
        <v>2056</v>
      </c>
      <c r="G114" s="211"/>
      <c r="H114" s="214">
        <v>30</v>
      </c>
      <c r="I114" s="215"/>
      <c r="J114" s="211"/>
      <c r="K114" s="211"/>
      <c r="L114" s="216"/>
      <c r="M114" s="217"/>
      <c r="N114" s="218"/>
      <c r="O114" s="218"/>
      <c r="P114" s="218"/>
      <c r="Q114" s="218"/>
      <c r="R114" s="218"/>
      <c r="S114" s="218"/>
      <c r="T114" s="219"/>
      <c r="AT114" s="220" t="s">
        <v>164</v>
      </c>
      <c r="AU114" s="220" t="s">
        <v>82</v>
      </c>
      <c r="AV114" s="14" t="s">
        <v>82</v>
      </c>
      <c r="AW114" s="14" t="s">
        <v>35</v>
      </c>
      <c r="AX114" s="14" t="s">
        <v>73</v>
      </c>
      <c r="AY114" s="220" t="s">
        <v>151</v>
      </c>
    </row>
    <row r="115" spans="1:65" s="15" customFormat="1" ht="11.25">
      <c r="B115" s="221"/>
      <c r="C115" s="222"/>
      <c r="D115" s="193" t="s">
        <v>164</v>
      </c>
      <c r="E115" s="223" t="s">
        <v>19</v>
      </c>
      <c r="F115" s="224" t="s">
        <v>167</v>
      </c>
      <c r="G115" s="222"/>
      <c r="H115" s="225">
        <v>30</v>
      </c>
      <c r="I115" s="226"/>
      <c r="J115" s="222"/>
      <c r="K115" s="222"/>
      <c r="L115" s="227"/>
      <c r="M115" s="228"/>
      <c r="N115" s="229"/>
      <c r="O115" s="229"/>
      <c r="P115" s="229"/>
      <c r="Q115" s="229"/>
      <c r="R115" s="229"/>
      <c r="S115" s="229"/>
      <c r="T115" s="230"/>
      <c r="AT115" s="231" t="s">
        <v>164</v>
      </c>
      <c r="AU115" s="231" t="s">
        <v>82</v>
      </c>
      <c r="AV115" s="15" t="s">
        <v>158</v>
      </c>
      <c r="AW115" s="15" t="s">
        <v>35</v>
      </c>
      <c r="AX115" s="15" t="s">
        <v>80</v>
      </c>
      <c r="AY115" s="231" t="s">
        <v>151</v>
      </c>
    </row>
    <row r="116" spans="1:65" s="12" customFormat="1" ht="25.9" customHeight="1">
      <c r="B116" s="164"/>
      <c r="C116" s="165"/>
      <c r="D116" s="166" t="s">
        <v>72</v>
      </c>
      <c r="E116" s="167" t="s">
        <v>324</v>
      </c>
      <c r="F116" s="167" t="s">
        <v>2023</v>
      </c>
      <c r="G116" s="165"/>
      <c r="H116" s="165"/>
      <c r="I116" s="168"/>
      <c r="J116" s="169">
        <f>BK116</f>
        <v>0</v>
      </c>
      <c r="K116" s="165"/>
      <c r="L116" s="170"/>
      <c r="M116" s="171"/>
      <c r="N116" s="172"/>
      <c r="O116" s="172"/>
      <c r="P116" s="173">
        <f>P117</f>
        <v>0</v>
      </c>
      <c r="Q116" s="172"/>
      <c r="R116" s="173">
        <f>R117</f>
        <v>2.7E-2</v>
      </c>
      <c r="S116" s="172"/>
      <c r="T116" s="174">
        <f>T117</f>
        <v>0</v>
      </c>
      <c r="AR116" s="175" t="s">
        <v>175</v>
      </c>
      <c r="AT116" s="176" t="s">
        <v>72</v>
      </c>
      <c r="AU116" s="176" t="s">
        <v>73</v>
      </c>
      <c r="AY116" s="175" t="s">
        <v>151</v>
      </c>
      <c r="BK116" s="177">
        <f>BK117</f>
        <v>0</v>
      </c>
    </row>
    <row r="117" spans="1:65" s="12" customFormat="1" ht="22.9" customHeight="1">
      <c r="B117" s="164"/>
      <c r="C117" s="165"/>
      <c r="D117" s="166" t="s">
        <v>72</v>
      </c>
      <c r="E117" s="178" t="s">
        <v>2024</v>
      </c>
      <c r="F117" s="178" t="s">
        <v>2025</v>
      </c>
      <c r="G117" s="165"/>
      <c r="H117" s="165"/>
      <c r="I117" s="168"/>
      <c r="J117" s="179">
        <f>BK117</f>
        <v>0</v>
      </c>
      <c r="K117" s="165"/>
      <c r="L117" s="170"/>
      <c r="M117" s="171"/>
      <c r="N117" s="172"/>
      <c r="O117" s="172"/>
      <c r="P117" s="173">
        <f>SUM(P118:P121)</f>
        <v>0</v>
      </c>
      <c r="Q117" s="172"/>
      <c r="R117" s="173">
        <f>SUM(R118:R121)</f>
        <v>2.7E-2</v>
      </c>
      <c r="S117" s="172"/>
      <c r="T117" s="174">
        <f>SUM(T118:T121)</f>
        <v>0</v>
      </c>
      <c r="AR117" s="175" t="s">
        <v>175</v>
      </c>
      <c r="AT117" s="176" t="s">
        <v>72</v>
      </c>
      <c r="AU117" s="176" t="s">
        <v>80</v>
      </c>
      <c r="AY117" s="175" t="s">
        <v>151</v>
      </c>
      <c r="BK117" s="177">
        <f>SUM(BK118:BK121)</f>
        <v>0</v>
      </c>
    </row>
    <row r="118" spans="1:65" s="2" customFormat="1" ht="24.2" customHeight="1">
      <c r="A118" s="36"/>
      <c r="B118" s="37"/>
      <c r="C118" s="180" t="s">
        <v>207</v>
      </c>
      <c r="D118" s="180" t="s">
        <v>153</v>
      </c>
      <c r="E118" s="181" t="s">
        <v>2057</v>
      </c>
      <c r="F118" s="182" t="s">
        <v>2058</v>
      </c>
      <c r="G118" s="183" t="s">
        <v>156</v>
      </c>
      <c r="H118" s="184">
        <v>20</v>
      </c>
      <c r="I118" s="185"/>
      <c r="J118" s="186">
        <f>ROUND(I118*H118,2)</f>
        <v>0</v>
      </c>
      <c r="K118" s="182" t="s">
        <v>19</v>
      </c>
      <c r="L118" s="41"/>
      <c r="M118" s="187" t="s">
        <v>19</v>
      </c>
      <c r="N118" s="188" t="s">
        <v>44</v>
      </c>
      <c r="O118" s="66"/>
      <c r="P118" s="189">
        <f>O118*H118</f>
        <v>0</v>
      </c>
      <c r="Q118" s="189">
        <v>3.5E-4</v>
      </c>
      <c r="R118" s="189">
        <f>Q118*H118</f>
        <v>7.0000000000000001E-3</v>
      </c>
      <c r="S118" s="189">
        <v>0</v>
      </c>
      <c r="T118" s="190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1" t="s">
        <v>976</v>
      </c>
      <c r="AT118" s="191" t="s">
        <v>153</v>
      </c>
      <c r="AU118" s="191" t="s">
        <v>82</v>
      </c>
      <c r="AY118" s="19" t="s">
        <v>151</v>
      </c>
      <c r="BE118" s="192">
        <f>IF(N118="základní",J118,0)</f>
        <v>0</v>
      </c>
      <c r="BF118" s="192">
        <f>IF(N118="snížená",J118,0)</f>
        <v>0</v>
      </c>
      <c r="BG118" s="192">
        <f>IF(N118="zákl. přenesená",J118,0)</f>
        <v>0</v>
      </c>
      <c r="BH118" s="192">
        <f>IF(N118="sníž. přenesená",J118,0)</f>
        <v>0</v>
      </c>
      <c r="BI118" s="192">
        <f>IF(N118="nulová",J118,0)</f>
        <v>0</v>
      </c>
      <c r="BJ118" s="19" t="s">
        <v>80</v>
      </c>
      <c r="BK118" s="192">
        <f>ROUND(I118*H118,2)</f>
        <v>0</v>
      </c>
      <c r="BL118" s="19" t="s">
        <v>976</v>
      </c>
      <c r="BM118" s="191" t="s">
        <v>2059</v>
      </c>
    </row>
    <row r="119" spans="1:65" s="2" customFormat="1" ht="19.5">
      <c r="A119" s="36"/>
      <c r="B119" s="37"/>
      <c r="C119" s="38"/>
      <c r="D119" s="193" t="s">
        <v>160</v>
      </c>
      <c r="E119" s="38"/>
      <c r="F119" s="194" t="s">
        <v>2058</v>
      </c>
      <c r="G119" s="38"/>
      <c r="H119" s="38"/>
      <c r="I119" s="195"/>
      <c r="J119" s="38"/>
      <c r="K119" s="38"/>
      <c r="L119" s="41"/>
      <c r="M119" s="196"/>
      <c r="N119" s="197"/>
      <c r="O119" s="66"/>
      <c r="P119" s="66"/>
      <c r="Q119" s="66"/>
      <c r="R119" s="66"/>
      <c r="S119" s="66"/>
      <c r="T119" s="67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9" t="s">
        <v>160</v>
      </c>
      <c r="AU119" s="19" t="s">
        <v>82</v>
      </c>
    </row>
    <row r="120" spans="1:65" s="2" customFormat="1" ht="16.5" customHeight="1">
      <c r="A120" s="36"/>
      <c r="B120" s="37"/>
      <c r="C120" s="232" t="s">
        <v>214</v>
      </c>
      <c r="D120" s="232" t="s">
        <v>324</v>
      </c>
      <c r="E120" s="233" t="s">
        <v>2060</v>
      </c>
      <c r="F120" s="234" t="s">
        <v>2061</v>
      </c>
      <c r="G120" s="235" t="s">
        <v>279</v>
      </c>
      <c r="H120" s="236">
        <v>0.02</v>
      </c>
      <c r="I120" s="237"/>
      <c r="J120" s="238">
        <f>ROUND(I120*H120,2)</f>
        <v>0</v>
      </c>
      <c r="K120" s="234" t="s">
        <v>19</v>
      </c>
      <c r="L120" s="239"/>
      <c r="M120" s="240" t="s">
        <v>19</v>
      </c>
      <c r="N120" s="241" t="s">
        <v>44</v>
      </c>
      <c r="O120" s="66"/>
      <c r="P120" s="189">
        <f>O120*H120</f>
        <v>0</v>
      </c>
      <c r="Q120" s="189">
        <v>1</v>
      </c>
      <c r="R120" s="189">
        <f>Q120*H120</f>
        <v>0.02</v>
      </c>
      <c r="S120" s="189">
        <v>0</v>
      </c>
      <c r="T120" s="190">
        <f>S120*H120</f>
        <v>0</v>
      </c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R120" s="191" t="s">
        <v>2062</v>
      </c>
      <c r="AT120" s="191" t="s">
        <v>324</v>
      </c>
      <c r="AU120" s="191" t="s">
        <v>82</v>
      </c>
      <c r="AY120" s="19" t="s">
        <v>151</v>
      </c>
      <c r="BE120" s="192">
        <f>IF(N120="základní",J120,0)</f>
        <v>0</v>
      </c>
      <c r="BF120" s="192">
        <f>IF(N120="snížená",J120,0)</f>
        <v>0</v>
      </c>
      <c r="BG120" s="192">
        <f>IF(N120="zákl. přenesená",J120,0)</f>
        <v>0</v>
      </c>
      <c r="BH120" s="192">
        <f>IF(N120="sníž. přenesená",J120,0)</f>
        <v>0</v>
      </c>
      <c r="BI120" s="192">
        <f>IF(N120="nulová",J120,0)</f>
        <v>0</v>
      </c>
      <c r="BJ120" s="19" t="s">
        <v>80</v>
      </c>
      <c r="BK120" s="192">
        <f>ROUND(I120*H120,2)</f>
        <v>0</v>
      </c>
      <c r="BL120" s="19" t="s">
        <v>976</v>
      </c>
      <c r="BM120" s="191" t="s">
        <v>2063</v>
      </c>
    </row>
    <row r="121" spans="1:65" s="2" customFormat="1" ht="11.25">
      <c r="A121" s="36"/>
      <c r="B121" s="37"/>
      <c r="C121" s="38"/>
      <c r="D121" s="193" t="s">
        <v>160</v>
      </c>
      <c r="E121" s="38"/>
      <c r="F121" s="194" t="s">
        <v>2061</v>
      </c>
      <c r="G121" s="38"/>
      <c r="H121" s="38"/>
      <c r="I121" s="195"/>
      <c r="J121" s="38"/>
      <c r="K121" s="38"/>
      <c r="L121" s="41"/>
      <c r="M121" s="196"/>
      <c r="N121" s="197"/>
      <c r="O121" s="66"/>
      <c r="P121" s="66"/>
      <c r="Q121" s="66"/>
      <c r="R121" s="66"/>
      <c r="S121" s="66"/>
      <c r="T121" s="67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9" t="s">
        <v>160</v>
      </c>
      <c r="AU121" s="19" t="s">
        <v>82</v>
      </c>
    </row>
    <row r="122" spans="1:65" s="12" customFormat="1" ht="25.9" customHeight="1">
      <c r="B122" s="164"/>
      <c r="C122" s="165"/>
      <c r="D122" s="166" t="s">
        <v>72</v>
      </c>
      <c r="E122" s="167" t="s">
        <v>1933</v>
      </c>
      <c r="F122" s="167" t="s">
        <v>1934</v>
      </c>
      <c r="G122" s="165"/>
      <c r="H122" s="165"/>
      <c r="I122" s="168"/>
      <c r="J122" s="169">
        <f>BK122</f>
        <v>0</v>
      </c>
      <c r="K122" s="165"/>
      <c r="L122" s="170"/>
      <c r="M122" s="171"/>
      <c r="N122" s="172"/>
      <c r="O122" s="172"/>
      <c r="P122" s="173">
        <f>SUM(P123:P142)</f>
        <v>0</v>
      </c>
      <c r="Q122" s="172"/>
      <c r="R122" s="173">
        <f>SUM(R123:R142)</f>
        <v>0</v>
      </c>
      <c r="S122" s="172"/>
      <c r="T122" s="174">
        <f>SUM(T123:T142)</f>
        <v>0</v>
      </c>
      <c r="AR122" s="175" t="s">
        <v>158</v>
      </c>
      <c r="AT122" s="176" t="s">
        <v>72</v>
      </c>
      <c r="AU122" s="176" t="s">
        <v>73</v>
      </c>
      <c r="AY122" s="175" t="s">
        <v>151</v>
      </c>
      <c r="BK122" s="177">
        <f>SUM(BK123:BK142)</f>
        <v>0</v>
      </c>
    </row>
    <row r="123" spans="1:65" s="2" customFormat="1" ht="24.2" customHeight="1">
      <c r="A123" s="36"/>
      <c r="B123" s="37"/>
      <c r="C123" s="180" t="s">
        <v>222</v>
      </c>
      <c r="D123" s="180" t="s">
        <v>153</v>
      </c>
      <c r="E123" s="181" t="s">
        <v>2064</v>
      </c>
      <c r="F123" s="182" t="s">
        <v>2065</v>
      </c>
      <c r="G123" s="183" t="s">
        <v>156</v>
      </c>
      <c r="H123" s="184">
        <v>30</v>
      </c>
      <c r="I123" s="185"/>
      <c r="J123" s="186">
        <f>ROUND(I123*H123,2)</f>
        <v>0</v>
      </c>
      <c r="K123" s="182" t="s">
        <v>2066</v>
      </c>
      <c r="L123" s="41"/>
      <c r="M123" s="187" t="s">
        <v>19</v>
      </c>
      <c r="N123" s="188" t="s">
        <v>44</v>
      </c>
      <c r="O123" s="66"/>
      <c r="P123" s="189">
        <f>O123*H123</f>
        <v>0</v>
      </c>
      <c r="Q123" s="189">
        <v>0</v>
      </c>
      <c r="R123" s="189">
        <f>Q123*H123</f>
        <v>0</v>
      </c>
      <c r="S123" s="189">
        <v>0</v>
      </c>
      <c r="T123" s="190">
        <f>S123*H123</f>
        <v>0</v>
      </c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R123" s="191" t="s">
        <v>496</v>
      </c>
      <c r="AT123" s="191" t="s">
        <v>153</v>
      </c>
      <c r="AU123" s="191" t="s">
        <v>80</v>
      </c>
      <c r="AY123" s="19" t="s">
        <v>151</v>
      </c>
      <c r="BE123" s="192">
        <f>IF(N123="základní",J123,0)</f>
        <v>0</v>
      </c>
      <c r="BF123" s="192">
        <f>IF(N123="snížená",J123,0)</f>
        <v>0</v>
      </c>
      <c r="BG123" s="192">
        <f>IF(N123="zákl. přenesená",J123,0)</f>
        <v>0</v>
      </c>
      <c r="BH123" s="192">
        <f>IF(N123="sníž. přenesená",J123,0)</f>
        <v>0</v>
      </c>
      <c r="BI123" s="192">
        <f>IF(N123="nulová",J123,0)</f>
        <v>0</v>
      </c>
      <c r="BJ123" s="19" t="s">
        <v>80</v>
      </c>
      <c r="BK123" s="192">
        <f>ROUND(I123*H123,2)</f>
        <v>0</v>
      </c>
      <c r="BL123" s="19" t="s">
        <v>496</v>
      </c>
      <c r="BM123" s="191" t="s">
        <v>2067</v>
      </c>
    </row>
    <row r="124" spans="1:65" s="2" customFormat="1" ht="29.25">
      <c r="A124" s="36"/>
      <c r="B124" s="37"/>
      <c r="C124" s="38"/>
      <c r="D124" s="193" t="s">
        <v>160</v>
      </c>
      <c r="E124" s="38"/>
      <c r="F124" s="194" t="s">
        <v>2068</v>
      </c>
      <c r="G124" s="38"/>
      <c r="H124" s="38"/>
      <c r="I124" s="195"/>
      <c r="J124" s="38"/>
      <c r="K124" s="38"/>
      <c r="L124" s="41"/>
      <c r="M124" s="196"/>
      <c r="N124" s="197"/>
      <c r="O124" s="66"/>
      <c r="P124" s="66"/>
      <c r="Q124" s="66"/>
      <c r="R124" s="66"/>
      <c r="S124" s="66"/>
      <c r="T124" s="67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9" t="s">
        <v>160</v>
      </c>
      <c r="AU124" s="19" t="s">
        <v>80</v>
      </c>
    </row>
    <row r="125" spans="1:65" s="2" customFormat="1" ht="24.2" customHeight="1">
      <c r="A125" s="36"/>
      <c r="B125" s="37"/>
      <c r="C125" s="232" t="s">
        <v>231</v>
      </c>
      <c r="D125" s="232" t="s">
        <v>324</v>
      </c>
      <c r="E125" s="233" t="s">
        <v>2069</v>
      </c>
      <c r="F125" s="234" t="s">
        <v>2070</v>
      </c>
      <c r="G125" s="235" t="s">
        <v>156</v>
      </c>
      <c r="H125" s="236">
        <v>15</v>
      </c>
      <c r="I125" s="237"/>
      <c r="J125" s="238">
        <f>ROUND(I125*H125,2)</f>
        <v>0</v>
      </c>
      <c r="K125" s="234" t="s">
        <v>2066</v>
      </c>
      <c r="L125" s="239"/>
      <c r="M125" s="240" t="s">
        <v>19</v>
      </c>
      <c r="N125" s="241" t="s">
        <v>44</v>
      </c>
      <c r="O125" s="66"/>
      <c r="P125" s="189">
        <f>O125*H125</f>
        <v>0</v>
      </c>
      <c r="Q125" s="189">
        <v>0</v>
      </c>
      <c r="R125" s="189">
        <f>Q125*H125</f>
        <v>0</v>
      </c>
      <c r="S125" s="189">
        <v>0</v>
      </c>
      <c r="T125" s="190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91" t="s">
        <v>496</v>
      </c>
      <c r="AT125" s="191" t="s">
        <v>324</v>
      </c>
      <c r="AU125" s="191" t="s">
        <v>80</v>
      </c>
      <c r="AY125" s="19" t="s">
        <v>151</v>
      </c>
      <c r="BE125" s="192">
        <f>IF(N125="základní",J125,0)</f>
        <v>0</v>
      </c>
      <c r="BF125" s="192">
        <f>IF(N125="snížená",J125,0)</f>
        <v>0</v>
      </c>
      <c r="BG125" s="192">
        <f>IF(N125="zákl. přenesená",J125,0)</f>
        <v>0</v>
      </c>
      <c r="BH125" s="192">
        <f>IF(N125="sníž. přenesená",J125,0)</f>
        <v>0</v>
      </c>
      <c r="BI125" s="192">
        <f>IF(N125="nulová",J125,0)</f>
        <v>0</v>
      </c>
      <c r="BJ125" s="19" t="s">
        <v>80</v>
      </c>
      <c r="BK125" s="192">
        <f>ROUND(I125*H125,2)</f>
        <v>0</v>
      </c>
      <c r="BL125" s="19" t="s">
        <v>496</v>
      </c>
      <c r="BM125" s="191" t="s">
        <v>2071</v>
      </c>
    </row>
    <row r="126" spans="1:65" s="2" customFormat="1" ht="19.5">
      <c r="A126" s="36"/>
      <c r="B126" s="37"/>
      <c r="C126" s="38"/>
      <c r="D126" s="193" t="s">
        <v>160</v>
      </c>
      <c r="E126" s="38"/>
      <c r="F126" s="194" t="s">
        <v>2070</v>
      </c>
      <c r="G126" s="38"/>
      <c r="H126" s="38"/>
      <c r="I126" s="195"/>
      <c r="J126" s="38"/>
      <c r="K126" s="38"/>
      <c r="L126" s="41"/>
      <c r="M126" s="196"/>
      <c r="N126" s="197"/>
      <c r="O126" s="66"/>
      <c r="P126" s="66"/>
      <c r="Q126" s="66"/>
      <c r="R126" s="66"/>
      <c r="S126" s="66"/>
      <c r="T126" s="67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T126" s="19" t="s">
        <v>160</v>
      </c>
      <c r="AU126" s="19" t="s">
        <v>80</v>
      </c>
    </row>
    <row r="127" spans="1:65" s="2" customFormat="1" ht="16.5" customHeight="1">
      <c r="A127" s="36"/>
      <c r="B127" s="37"/>
      <c r="C127" s="180" t="s">
        <v>239</v>
      </c>
      <c r="D127" s="180" t="s">
        <v>153</v>
      </c>
      <c r="E127" s="181" t="s">
        <v>2072</v>
      </c>
      <c r="F127" s="182" t="s">
        <v>2073</v>
      </c>
      <c r="G127" s="183" t="s">
        <v>156</v>
      </c>
      <c r="H127" s="184">
        <v>80</v>
      </c>
      <c r="I127" s="185"/>
      <c r="J127" s="186">
        <f>ROUND(I127*H127,2)</f>
        <v>0</v>
      </c>
      <c r="K127" s="182" t="s">
        <v>2066</v>
      </c>
      <c r="L127" s="41"/>
      <c r="M127" s="187" t="s">
        <v>19</v>
      </c>
      <c r="N127" s="188" t="s">
        <v>44</v>
      </c>
      <c r="O127" s="66"/>
      <c r="P127" s="189">
        <f>O127*H127</f>
        <v>0</v>
      </c>
      <c r="Q127" s="189">
        <v>0</v>
      </c>
      <c r="R127" s="189">
        <f>Q127*H127</f>
        <v>0</v>
      </c>
      <c r="S127" s="189">
        <v>0</v>
      </c>
      <c r="T127" s="190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91" t="s">
        <v>496</v>
      </c>
      <c r="AT127" s="191" t="s">
        <v>153</v>
      </c>
      <c r="AU127" s="191" t="s">
        <v>80</v>
      </c>
      <c r="AY127" s="19" t="s">
        <v>151</v>
      </c>
      <c r="BE127" s="192">
        <f>IF(N127="základní",J127,0)</f>
        <v>0</v>
      </c>
      <c r="BF127" s="192">
        <f>IF(N127="snížená",J127,0)</f>
        <v>0</v>
      </c>
      <c r="BG127" s="192">
        <f>IF(N127="zákl. přenesená",J127,0)</f>
        <v>0</v>
      </c>
      <c r="BH127" s="192">
        <f>IF(N127="sníž. přenesená",J127,0)</f>
        <v>0</v>
      </c>
      <c r="BI127" s="192">
        <f>IF(N127="nulová",J127,0)</f>
        <v>0</v>
      </c>
      <c r="BJ127" s="19" t="s">
        <v>80</v>
      </c>
      <c r="BK127" s="192">
        <f>ROUND(I127*H127,2)</f>
        <v>0</v>
      </c>
      <c r="BL127" s="19" t="s">
        <v>496</v>
      </c>
      <c r="BM127" s="191" t="s">
        <v>2074</v>
      </c>
    </row>
    <row r="128" spans="1:65" s="2" customFormat="1" ht="19.5">
      <c r="A128" s="36"/>
      <c r="B128" s="37"/>
      <c r="C128" s="38"/>
      <c r="D128" s="193" t="s">
        <v>160</v>
      </c>
      <c r="E128" s="38"/>
      <c r="F128" s="194" t="s">
        <v>2075</v>
      </c>
      <c r="G128" s="38"/>
      <c r="H128" s="38"/>
      <c r="I128" s="195"/>
      <c r="J128" s="38"/>
      <c r="K128" s="38"/>
      <c r="L128" s="41"/>
      <c r="M128" s="196"/>
      <c r="N128" s="197"/>
      <c r="O128" s="66"/>
      <c r="P128" s="66"/>
      <c r="Q128" s="66"/>
      <c r="R128" s="66"/>
      <c r="S128" s="66"/>
      <c r="T128" s="67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9" t="s">
        <v>160</v>
      </c>
      <c r="AU128" s="19" t="s">
        <v>80</v>
      </c>
    </row>
    <row r="129" spans="1:65" s="2" customFormat="1" ht="33" customHeight="1">
      <c r="A129" s="36"/>
      <c r="B129" s="37"/>
      <c r="C129" s="232" t="s">
        <v>247</v>
      </c>
      <c r="D129" s="232" t="s">
        <v>324</v>
      </c>
      <c r="E129" s="233" t="s">
        <v>2076</v>
      </c>
      <c r="F129" s="234" t="s">
        <v>2077</v>
      </c>
      <c r="G129" s="235" t="s">
        <v>156</v>
      </c>
      <c r="H129" s="236">
        <v>80</v>
      </c>
      <c r="I129" s="237"/>
      <c r="J129" s="238">
        <f>ROUND(I129*H129,2)</f>
        <v>0</v>
      </c>
      <c r="K129" s="234" t="s">
        <v>2066</v>
      </c>
      <c r="L129" s="239"/>
      <c r="M129" s="240" t="s">
        <v>19</v>
      </c>
      <c r="N129" s="241" t="s">
        <v>44</v>
      </c>
      <c r="O129" s="66"/>
      <c r="P129" s="189">
        <f>O129*H129</f>
        <v>0</v>
      </c>
      <c r="Q129" s="189">
        <v>0</v>
      </c>
      <c r="R129" s="189">
        <f>Q129*H129</f>
        <v>0</v>
      </c>
      <c r="S129" s="189">
        <v>0</v>
      </c>
      <c r="T129" s="190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191" t="s">
        <v>496</v>
      </c>
      <c r="AT129" s="191" t="s">
        <v>324</v>
      </c>
      <c r="AU129" s="191" t="s">
        <v>80</v>
      </c>
      <c r="AY129" s="19" t="s">
        <v>151</v>
      </c>
      <c r="BE129" s="192">
        <f>IF(N129="základní",J129,0)</f>
        <v>0</v>
      </c>
      <c r="BF129" s="192">
        <f>IF(N129="snížená",J129,0)</f>
        <v>0</v>
      </c>
      <c r="BG129" s="192">
        <f>IF(N129="zákl. přenesená",J129,0)</f>
        <v>0</v>
      </c>
      <c r="BH129" s="192">
        <f>IF(N129="sníž. přenesená",J129,0)</f>
        <v>0</v>
      </c>
      <c r="BI129" s="192">
        <f>IF(N129="nulová",J129,0)</f>
        <v>0</v>
      </c>
      <c r="BJ129" s="19" t="s">
        <v>80</v>
      </c>
      <c r="BK129" s="192">
        <f>ROUND(I129*H129,2)</f>
        <v>0</v>
      </c>
      <c r="BL129" s="19" t="s">
        <v>496</v>
      </c>
      <c r="BM129" s="191" t="s">
        <v>2078</v>
      </c>
    </row>
    <row r="130" spans="1:65" s="2" customFormat="1" ht="19.5">
      <c r="A130" s="36"/>
      <c r="B130" s="37"/>
      <c r="C130" s="38"/>
      <c r="D130" s="193" t="s">
        <v>160</v>
      </c>
      <c r="E130" s="38"/>
      <c r="F130" s="194" t="s">
        <v>2077</v>
      </c>
      <c r="G130" s="38"/>
      <c r="H130" s="38"/>
      <c r="I130" s="195"/>
      <c r="J130" s="38"/>
      <c r="K130" s="38"/>
      <c r="L130" s="41"/>
      <c r="M130" s="196"/>
      <c r="N130" s="197"/>
      <c r="O130" s="66"/>
      <c r="P130" s="66"/>
      <c r="Q130" s="66"/>
      <c r="R130" s="66"/>
      <c r="S130" s="66"/>
      <c r="T130" s="67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T130" s="19" t="s">
        <v>160</v>
      </c>
      <c r="AU130" s="19" t="s">
        <v>80</v>
      </c>
    </row>
    <row r="131" spans="1:65" s="2" customFormat="1" ht="37.9" customHeight="1">
      <c r="A131" s="36"/>
      <c r="B131" s="37"/>
      <c r="C131" s="180" t="s">
        <v>253</v>
      </c>
      <c r="D131" s="180" t="s">
        <v>153</v>
      </c>
      <c r="E131" s="181" t="s">
        <v>2079</v>
      </c>
      <c r="F131" s="182" t="s">
        <v>2080</v>
      </c>
      <c r="G131" s="183" t="s">
        <v>447</v>
      </c>
      <c r="H131" s="184">
        <v>4</v>
      </c>
      <c r="I131" s="185"/>
      <c r="J131" s="186">
        <f>ROUND(I131*H131,2)</f>
        <v>0</v>
      </c>
      <c r="K131" s="182" t="s">
        <v>2066</v>
      </c>
      <c r="L131" s="41"/>
      <c r="M131" s="187" t="s">
        <v>19</v>
      </c>
      <c r="N131" s="188" t="s">
        <v>44</v>
      </c>
      <c r="O131" s="66"/>
      <c r="P131" s="189">
        <f>O131*H131</f>
        <v>0</v>
      </c>
      <c r="Q131" s="189">
        <v>0</v>
      </c>
      <c r="R131" s="189">
        <f>Q131*H131</f>
        <v>0</v>
      </c>
      <c r="S131" s="189">
        <v>0</v>
      </c>
      <c r="T131" s="190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191" t="s">
        <v>496</v>
      </c>
      <c r="AT131" s="191" t="s">
        <v>153</v>
      </c>
      <c r="AU131" s="191" t="s">
        <v>80</v>
      </c>
      <c r="AY131" s="19" t="s">
        <v>151</v>
      </c>
      <c r="BE131" s="192">
        <f>IF(N131="základní",J131,0)</f>
        <v>0</v>
      </c>
      <c r="BF131" s="192">
        <f>IF(N131="snížená",J131,0)</f>
        <v>0</v>
      </c>
      <c r="BG131" s="192">
        <f>IF(N131="zákl. přenesená",J131,0)</f>
        <v>0</v>
      </c>
      <c r="BH131" s="192">
        <f>IF(N131="sníž. přenesená",J131,0)</f>
        <v>0</v>
      </c>
      <c r="BI131" s="192">
        <f>IF(N131="nulová",J131,0)</f>
        <v>0</v>
      </c>
      <c r="BJ131" s="19" t="s">
        <v>80</v>
      </c>
      <c r="BK131" s="192">
        <f>ROUND(I131*H131,2)</f>
        <v>0</v>
      </c>
      <c r="BL131" s="19" t="s">
        <v>496</v>
      </c>
      <c r="BM131" s="191" t="s">
        <v>2081</v>
      </c>
    </row>
    <row r="132" spans="1:65" s="2" customFormat="1" ht="48.75">
      <c r="A132" s="36"/>
      <c r="B132" s="37"/>
      <c r="C132" s="38"/>
      <c r="D132" s="193" t="s">
        <v>160</v>
      </c>
      <c r="E132" s="38"/>
      <c r="F132" s="194" t="s">
        <v>2082</v>
      </c>
      <c r="G132" s="38"/>
      <c r="H132" s="38"/>
      <c r="I132" s="195"/>
      <c r="J132" s="38"/>
      <c r="K132" s="38"/>
      <c r="L132" s="41"/>
      <c r="M132" s="196"/>
      <c r="N132" s="197"/>
      <c r="O132" s="66"/>
      <c r="P132" s="66"/>
      <c r="Q132" s="66"/>
      <c r="R132" s="66"/>
      <c r="S132" s="66"/>
      <c r="T132" s="67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9" t="s">
        <v>160</v>
      </c>
      <c r="AU132" s="19" t="s">
        <v>80</v>
      </c>
    </row>
    <row r="133" spans="1:65" s="2" customFormat="1" ht="16.5" customHeight="1">
      <c r="A133" s="36"/>
      <c r="B133" s="37"/>
      <c r="C133" s="180" t="s">
        <v>261</v>
      </c>
      <c r="D133" s="180" t="s">
        <v>153</v>
      </c>
      <c r="E133" s="181" t="s">
        <v>2083</v>
      </c>
      <c r="F133" s="182" t="s">
        <v>2084</v>
      </c>
      <c r="G133" s="183" t="s">
        <v>447</v>
      </c>
      <c r="H133" s="184">
        <v>1</v>
      </c>
      <c r="I133" s="185"/>
      <c r="J133" s="186">
        <f>ROUND(I133*H133,2)</f>
        <v>0</v>
      </c>
      <c r="K133" s="182" t="s">
        <v>19</v>
      </c>
      <c r="L133" s="41"/>
      <c r="M133" s="187" t="s">
        <v>19</v>
      </c>
      <c r="N133" s="188" t="s">
        <v>44</v>
      </c>
      <c r="O133" s="66"/>
      <c r="P133" s="189">
        <f>O133*H133</f>
        <v>0</v>
      </c>
      <c r="Q133" s="189">
        <v>0</v>
      </c>
      <c r="R133" s="189">
        <f>Q133*H133</f>
        <v>0</v>
      </c>
      <c r="S133" s="189">
        <v>0</v>
      </c>
      <c r="T133" s="190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1" t="s">
        <v>496</v>
      </c>
      <c r="AT133" s="191" t="s">
        <v>153</v>
      </c>
      <c r="AU133" s="191" t="s">
        <v>80</v>
      </c>
      <c r="AY133" s="19" t="s">
        <v>151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9" t="s">
        <v>80</v>
      </c>
      <c r="BK133" s="192">
        <f>ROUND(I133*H133,2)</f>
        <v>0</v>
      </c>
      <c r="BL133" s="19" t="s">
        <v>496</v>
      </c>
      <c r="BM133" s="191" t="s">
        <v>2085</v>
      </c>
    </row>
    <row r="134" spans="1:65" s="2" customFormat="1" ht="11.25">
      <c r="A134" s="36"/>
      <c r="B134" s="37"/>
      <c r="C134" s="38"/>
      <c r="D134" s="193" t="s">
        <v>160</v>
      </c>
      <c r="E134" s="38"/>
      <c r="F134" s="194" t="s">
        <v>2084</v>
      </c>
      <c r="G134" s="38"/>
      <c r="H134" s="38"/>
      <c r="I134" s="195"/>
      <c r="J134" s="38"/>
      <c r="K134" s="38"/>
      <c r="L134" s="41"/>
      <c r="M134" s="196"/>
      <c r="N134" s="197"/>
      <c r="O134" s="66"/>
      <c r="P134" s="66"/>
      <c r="Q134" s="66"/>
      <c r="R134" s="66"/>
      <c r="S134" s="66"/>
      <c r="T134" s="67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9" t="s">
        <v>160</v>
      </c>
      <c r="AU134" s="19" t="s">
        <v>80</v>
      </c>
    </row>
    <row r="135" spans="1:65" s="2" customFormat="1" ht="37.9" customHeight="1">
      <c r="A135" s="36"/>
      <c r="B135" s="37"/>
      <c r="C135" s="232" t="s">
        <v>8</v>
      </c>
      <c r="D135" s="232" t="s">
        <v>324</v>
      </c>
      <c r="E135" s="233" t="s">
        <v>2086</v>
      </c>
      <c r="F135" s="234" t="s">
        <v>2087</v>
      </c>
      <c r="G135" s="235" t="s">
        <v>447</v>
      </c>
      <c r="H135" s="236">
        <v>2</v>
      </c>
      <c r="I135" s="237"/>
      <c r="J135" s="238">
        <f>ROUND(I135*H135,2)</f>
        <v>0</v>
      </c>
      <c r="K135" s="234" t="s">
        <v>2066</v>
      </c>
      <c r="L135" s="239"/>
      <c r="M135" s="240" t="s">
        <v>19</v>
      </c>
      <c r="N135" s="241" t="s">
        <v>44</v>
      </c>
      <c r="O135" s="66"/>
      <c r="P135" s="189">
        <f>O135*H135</f>
        <v>0</v>
      </c>
      <c r="Q135" s="189">
        <v>0</v>
      </c>
      <c r="R135" s="189">
        <f>Q135*H135</f>
        <v>0</v>
      </c>
      <c r="S135" s="189">
        <v>0</v>
      </c>
      <c r="T135" s="190">
        <f>S135*H135</f>
        <v>0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1" t="s">
        <v>2088</v>
      </c>
      <c r="AT135" s="191" t="s">
        <v>324</v>
      </c>
      <c r="AU135" s="191" t="s">
        <v>80</v>
      </c>
      <c r="AY135" s="19" t="s">
        <v>151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9" t="s">
        <v>80</v>
      </c>
      <c r="BK135" s="192">
        <f>ROUND(I135*H135,2)</f>
        <v>0</v>
      </c>
      <c r="BL135" s="19" t="s">
        <v>2088</v>
      </c>
      <c r="BM135" s="191" t="s">
        <v>2089</v>
      </c>
    </row>
    <row r="136" spans="1:65" s="2" customFormat="1" ht="19.5">
      <c r="A136" s="36"/>
      <c r="B136" s="37"/>
      <c r="C136" s="38"/>
      <c r="D136" s="193" t="s">
        <v>160</v>
      </c>
      <c r="E136" s="38"/>
      <c r="F136" s="194" t="s">
        <v>2087</v>
      </c>
      <c r="G136" s="38"/>
      <c r="H136" s="38"/>
      <c r="I136" s="195"/>
      <c r="J136" s="38"/>
      <c r="K136" s="38"/>
      <c r="L136" s="41"/>
      <c r="M136" s="196"/>
      <c r="N136" s="197"/>
      <c r="O136" s="66"/>
      <c r="P136" s="66"/>
      <c r="Q136" s="66"/>
      <c r="R136" s="66"/>
      <c r="S136" s="66"/>
      <c r="T136" s="67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9" t="s">
        <v>160</v>
      </c>
      <c r="AU136" s="19" t="s">
        <v>80</v>
      </c>
    </row>
    <row r="137" spans="1:65" s="2" customFormat="1" ht="21.75" customHeight="1">
      <c r="A137" s="36"/>
      <c r="B137" s="37"/>
      <c r="C137" s="180" t="s">
        <v>276</v>
      </c>
      <c r="D137" s="180" t="s">
        <v>153</v>
      </c>
      <c r="E137" s="181" t="s">
        <v>2090</v>
      </c>
      <c r="F137" s="182" t="s">
        <v>2091</v>
      </c>
      <c r="G137" s="183" t="s">
        <v>447</v>
      </c>
      <c r="H137" s="184">
        <v>2</v>
      </c>
      <c r="I137" s="185"/>
      <c r="J137" s="186">
        <f>ROUND(I137*H137,2)</f>
        <v>0</v>
      </c>
      <c r="K137" s="182" t="s">
        <v>2066</v>
      </c>
      <c r="L137" s="41"/>
      <c r="M137" s="187" t="s">
        <v>19</v>
      </c>
      <c r="N137" s="188" t="s">
        <v>44</v>
      </c>
      <c r="O137" s="66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1" t="s">
        <v>496</v>
      </c>
      <c r="AT137" s="191" t="s">
        <v>153</v>
      </c>
      <c r="AU137" s="191" t="s">
        <v>80</v>
      </c>
      <c r="AY137" s="19" t="s">
        <v>151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9" t="s">
        <v>80</v>
      </c>
      <c r="BK137" s="192">
        <f>ROUND(I137*H137,2)</f>
        <v>0</v>
      </c>
      <c r="BL137" s="19" t="s">
        <v>496</v>
      </c>
      <c r="BM137" s="191" t="s">
        <v>2092</v>
      </c>
    </row>
    <row r="138" spans="1:65" s="2" customFormat="1" ht="11.25">
      <c r="A138" s="36"/>
      <c r="B138" s="37"/>
      <c r="C138" s="38"/>
      <c r="D138" s="193" t="s">
        <v>160</v>
      </c>
      <c r="E138" s="38"/>
      <c r="F138" s="194" t="s">
        <v>2091</v>
      </c>
      <c r="G138" s="38"/>
      <c r="H138" s="38"/>
      <c r="I138" s="195"/>
      <c r="J138" s="38"/>
      <c r="K138" s="38"/>
      <c r="L138" s="41"/>
      <c r="M138" s="196"/>
      <c r="N138" s="197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160</v>
      </c>
      <c r="AU138" s="19" t="s">
        <v>80</v>
      </c>
    </row>
    <row r="139" spans="1:65" s="2" customFormat="1" ht="55.5" customHeight="1">
      <c r="A139" s="36"/>
      <c r="B139" s="37"/>
      <c r="C139" s="180" t="s">
        <v>283</v>
      </c>
      <c r="D139" s="180" t="s">
        <v>153</v>
      </c>
      <c r="E139" s="181" t="s">
        <v>2093</v>
      </c>
      <c r="F139" s="182" t="s">
        <v>1936</v>
      </c>
      <c r="G139" s="183" t="s">
        <v>447</v>
      </c>
      <c r="H139" s="184">
        <v>1</v>
      </c>
      <c r="I139" s="185"/>
      <c r="J139" s="186">
        <f>ROUND(I139*H139,2)</f>
        <v>0</v>
      </c>
      <c r="K139" s="182" t="s">
        <v>2066</v>
      </c>
      <c r="L139" s="41"/>
      <c r="M139" s="187" t="s">
        <v>19</v>
      </c>
      <c r="N139" s="188" t="s">
        <v>44</v>
      </c>
      <c r="O139" s="66"/>
      <c r="P139" s="189">
        <f>O139*H139</f>
        <v>0</v>
      </c>
      <c r="Q139" s="189">
        <v>0</v>
      </c>
      <c r="R139" s="189">
        <f>Q139*H139</f>
        <v>0</v>
      </c>
      <c r="S139" s="189">
        <v>0</v>
      </c>
      <c r="T139" s="190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1" t="s">
        <v>496</v>
      </c>
      <c r="AT139" s="191" t="s">
        <v>153</v>
      </c>
      <c r="AU139" s="191" t="s">
        <v>80</v>
      </c>
      <c r="AY139" s="19" t="s">
        <v>151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9" t="s">
        <v>80</v>
      </c>
      <c r="BK139" s="192">
        <f>ROUND(I139*H139,2)</f>
        <v>0</v>
      </c>
      <c r="BL139" s="19" t="s">
        <v>496</v>
      </c>
      <c r="BM139" s="191" t="s">
        <v>2094</v>
      </c>
    </row>
    <row r="140" spans="1:65" s="2" customFormat="1" ht="68.25">
      <c r="A140" s="36"/>
      <c r="B140" s="37"/>
      <c r="C140" s="38"/>
      <c r="D140" s="193" t="s">
        <v>160</v>
      </c>
      <c r="E140" s="38"/>
      <c r="F140" s="194" t="s">
        <v>1938</v>
      </c>
      <c r="G140" s="38"/>
      <c r="H140" s="38"/>
      <c r="I140" s="195"/>
      <c r="J140" s="38"/>
      <c r="K140" s="38"/>
      <c r="L140" s="41"/>
      <c r="M140" s="196"/>
      <c r="N140" s="197"/>
      <c r="O140" s="66"/>
      <c r="P140" s="66"/>
      <c r="Q140" s="66"/>
      <c r="R140" s="66"/>
      <c r="S140" s="66"/>
      <c r="T140" s="67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9" t="s">
        <v>160</v>
      </c>
      <c r="AU140" s="19" t="s">
        <v>80</v>
      </c>
    </row>
    <row r="141" spans="1:65" s="2" customFormat="1" ht="33" customHeight="1">
      <c r="A141" s="36"/>
      <c r="B141" s="37"/>
      <c r="C141" s="180" t="s">
        <v>292</v>
      </c>
      <c r="D141" s="180" t="s">
        <v>153</v>
      </c>
      <c r="E141" s="181" t="s">
        <v>2095</v>
      </c>
      <c r="F141" s="182" t="s">
        <v>2096</v>
      </c>
      <c r="G141" s="183" t="s">
        <v>447</v>
      </c>
      <c r="H141" s="184">
        <v>1</v>
      </c>
      <c r="I141" s="185"/>
      <c r="J141" s="186">
        <f>ROUND(I141*H141,2)</f>
        <v>0</v>
      </c>
      <c r="K141" s="182" t="s">
        <v>2066</v>
      </c>
      <c r="L141" s="41"/>
      <c r="M141" s="187" t="s">
        <v>19</v>
      </c>
      <c r="N141" s="188" t="s">
        <v>44</v>
      </c>
      <c r="O141" s="66"/>
      <c r="P141" s="189">
        <f>O141*H141</f>
        <v>0</v>
      </c>
      <c r="Q141" s="189">
        <v>0</v>
      </c>
      <c r="R141" s="189">
        <f>Q141*H141</f>
        <v>0</v>
      </c>
      <c r="S141" s="189">
        <v>0</v>
      </c>
      <c r="T141" s="190">
        <f>S141*H141</f>
        <v>0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1" t="s">
        <v>496</v>
      </c>
      <c r="AT141" s="191" t="s">
        <v>153</v>
      </c>
      <c r="AU141" s="191" t="s">
        <v>80</v>
      </c>
      <c r="AY141" s="19" t="s">
        <v>151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9" t="s">
        <v>80</v>
      </c>
      <c r="BK141" s="192">
        <f>ROUND(I141*H141,2)</f>
        <v>0</v>
      </c>
      <c r="BL141" s="19" t="s">
        <v>496</v>
      </c>
      <c r="BM141" s="191" t="s">
        <v>2097</v>
      </c>
    </row>
    <row r="142" spans="1:65" s="2" customFormat="1" ht="58.5">
      <c r="A142" s="36"/>
      <c r="B142" s="37"/>
      <c r="C142" s="38"/>
      <c r="D142" s="193" t="s">
        <v>160</v>
      </c>
      <c r="E142" s="38"/>
      <c r="F142" s="194" t="s">
        <v>2098</v>
      </c>
      <c r="G142" s="38"/>
      <c r="H142" s="38"/>
      <c r="I142" s="195"/>
      <c r="J142" s="38"/>
      <c r="K142" s="38"/>
      <c r="L142" s="41"/>
      <c r="M142" s="242"/>
      <c r="N142" s="243"/>
      <c r="O142" s="244"/>
      <c r="P142" s="244"/>
      <c r="Q142" s="244"/>
      <c r="R142" s="244"/>
      <c r="S142" s="244"/>
      <c r="T142" s="245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9" t="s">
        <v>160</v>
      </c>
      <c r="AU142" s="19" t="s">
        <v>80</v>
      </c>
    </row>
    <row r="143" spans="1:65" s="2" customFormat="1" ht="6.95" customHeight="1">
      <c r="A143" s="36"/>
      <c r="B143" s="49"/>
      <c r="C143" s="50"/>
      <c r="D143" s="50"/>
      <c r="E143" s="50"/>
      <c r="F143" s="50"/>
      <c r="G143" s="50"/>
      <c r="H143" s="50"/>
      <c r="I143" s="50"/>
      <c r="J143" s="50"/>
      <c r="K143" s="50"/>
      <c r="L143" s="41"/>
      <c r="M143" s="36"/>
      <c r="O143" s="36"/>
      <c r="P143" s="36"/>
      <c r="Q143" s="36"/>
      <c r="R143" s="36"/>
      <c r="S143" s="36"/>
      <c r="T143" s="36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</row>
  </sheetData>
  <sheetProtection algorithmName="SHA-512" hashValue="vlJW0UzPNxy9oBmEJhT2iEWwk7U91g7tO14vedoH5IDOj2HXl0Op3VT7fXu5tgd0w+Lk60SPt5ZDtXByoSoyUw==" saltValue="cVk+1Lb4ER74N2eo0Q5LLyt2qEWCS2JkjhyW/eHMunY/KNG/+MZpjhc7JQsG9ZD8mrAosfMXNWfSlx/Rp9kGpg==" spinCount="100000" sheet="1" objects="1" scenarios="1" formatColumns="0" formatRows="0" autoFilter="0"/>
  <autoFilter ref="C92:K142"/>
  <mergeCells count="12">
    <mergeCell ref="E85:H85"/>
    <mergeCell ref="L2:V2"/>
    <mergeCell ref="E50:H50"/>
    <mergeCell ref="E52:H52"/>
    <mergeCell ref="E54:H54"/>
    <mergeCell ref="E81:H81"/>
    <mergeCell ref="E83:H83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00"/>
  <sheetViews>
    <sheetView showGridLines="0" tabSelected="1" topLeftCell="A179" workbookViewId="0">
      <selection activeCell="F188" sqref="F188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19" t="s">
        <v>117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82</v>
      </c>
    </row>
    <row r="4" spans="1:46" s="1" customFormat="1" ht="24.95" customHeight="1">
      <c r="B4" s="22"/>
      <c r="D4" s="112" t="s">
        <v>118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7" t="str">
        <f>'Rekapitulace stavby'!K6</f>
        <v>Oprava lávek v km 0,217 a 267,240 v žst. Ostrava hl.n.</v>
      </c>
      <c r="F7" s="388"/>
      <c r="G7" s="388"/>
      <c r="H7" s="388"/>
      <c r="L7" s="22"/>
    </row>
    <row r="8" spans="1:46" s="2" customFormat="1" ht="12" customHeight="1">
      <c r="A8" s="36"/>
      <c r="B8" s="41"/>
      <c r="C8" s="36"/>
      <c r="D8" s="114" t="s">
        <v>119</v>
      </c>
      <c r="E8" s="36"/>
      <c r="F8" s="36"/>
      <c r="G8" s="36"/>
      <c r="H8" s="36"/>
      <c r="I8" s="36"/>
      <c r="J8" s="36"/>
      <c r="K8" s="36"/>
      <c r="L8" s="115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46" s="2" customFormat="1" ht="16.5" customHeight="1">
      <c r="A9" s="36"/>
      <c r="B9" s="41"/>
      <c r="C9" s="36"/>
      <c r="D9" s="36"/>
      <c r="E9" s="390" t="s">
        <v>2099</v>
      </c>
      <c r="F9" s="389"/>
      <c r="G9" s="389"/>
      <c r="H9" s="389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1.25">
      <c r="A10" s="36"/>
      <c r="B10" s="41"/>
      <c r="C10" s="36"/>
      <c r="D10" s="36"/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2" customHeight="1">
      <c r="A11" s="36"/>
      <c r="B11" s="41"/>
      <c r="C11" s="36"/>
      <c r="D11" s="114" t="s">
        <v>18</v>
      </c>
      <c r="E11" s="36"/>
      <c r="F11" s="105" t="s">
        <v>19</v>
      </c>
      <c r="G11" s="36"/>
      <c r="H11" s="36"/>
      <c r="I11" s="114" t="s">
        <v>20</v>
      </c>
      <c r="J11" s="105" t="s">
        <v>19</v>
      </c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2" customHeight="1">
      <c r="A12" s="36"/>
      <c r="B12" s="41"/>
      <c r="C12" s="36"/>
      <c r="D12" s="114" t="s">
        <v>21</v>
      </c>
      <c r="E12" s="36"/>
      <c r="F12" s="105" t="s">
        <v>22</v>
      </c>
      <c r="G12" s="36"/>
      <c r="H12" s="36"/>
      <c r="I12" s="114" t="s">
        <v>23</v>
      </c>
      <c r="J12" s="116" t="str">
        <f>'Rekapitulace stavby'!AN8</f>
        <v>20. 6. 2022</v>
      </c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0.9" customHeight="1">
      <c r="A13" s="36"/>
      <c r="B13" s="41"/>
      <c r="C13" s="36"/>
      <c r="D13" s="36"/>
      <c r="E13" s="36"/>
      <c r="F13" s="36"/>
      <c r="G13" s="36"/>
      <c r="H13" s="36"/>
      <c r="I13" s="36"/>
      <c r="J13" s="36"/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25</v>
      </c>
      <c r="E14" s="36"/>
      <c r="F14" s="36"/>
      <c r="G14" s="36"/>
      <c r="H14" s="36"/>
      <c r="I14" s="114" t="s">
        <v>26</v>
      </c>
      <c r="J14" s="105" t="s">
        <v>27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8" customHeight="1">
      <c r="A15" s="36"/>
      <c r="B15" s="41"/>
      <c r="C15" s="36"/>
      <c r="D15" s="36"/>
      <c r="E15" s="105" t="s">
        <v>28</v>
      </c>
      <c r="F15" s="36"/>
      <c r="G15" s="36"/>
      <c r="H15" s="36"/>
      <c r="I15" s="114" t="s">
        <v>29</v>
      </c>
      <c r="J15" s="105" t="s">
        <v>30</v>
      </c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6.95" customHeight="1">
      <c r="A16" s="36"/>
      <c r="B16" s="41"/>
      <c r="C16" s="36"/>
      <c r="D16" s="36"/>
      <c r="E16" s="36"/>
      <c r="F16" s="36"/>
      <c r="G16" s="36"/>
      <c r="H16" s="36"/>
      <c r="I16" s="36"/>
      <c r="J16" s="36"/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41"/>
      <c r="C17" s="36"/>
      <c r="D17" s="114" t="s">
        <v>31</v>
      </c>
      <c r="E17" s="36"/>
      <c r="F17" s="36"/>
      <c r="G17" s="36"/>
      <c r="H17" s="36"/>
      <c r="I17" s="114" t="s">
        <v>26</v>
      </c>
      <c r="J17" s="32" t="str">
        <f>'Rekapitulace stavby'!AN13</f>
        <v>Vyplň údaj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41"/>
      <c r="C18" s="36"/>
      <c r="D18" s="36"/>
      <c r="E18" s="391" t="str">
        <f>'Rekapitulace stavby'!E14</f>
        <v>Vyplň údaj</v>
      </c>
      <c r="F18" s="392"/>
      <c r="G18" s="392"/>
      <c r="H18" s="392"/>
      <c r="I18" s="114" t="s">
        <v>29</v>
      </c>
      <c r="J18" s="32" t="str">
        <f>'Rekapitulace stavby'!AN14</f>
        <v>Vyplň údaj</v>
      </c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41"/>
      <c r="C19" s="36"/>
      <c r="D19" s="36"/>
      <c r="E19" s="36"/>
      <c r="F19" s="36"/>
      <c r="G19" s="36"/>
      <c r="H19" s="36"/>
      <c r="I19" s="36"/>
      <c r="J19" s="36"/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41"/>
      <c r="C20" s="36"/>
      <c r="D20" s="114" t="s">
        <v>33</v>
      </c>
      <c r="E20" s="36"/>
      <c r="F20" s="36"/>
      <c r="G20" s="36"/>
      <c r="H20" s="36"/>
      <c r="I20" s="114" t="s">
        <v>26</v>
      </c>
      <c r="J20" s="105" t="str">
        <f>IF('Rekapitulace stavby'!AN16="","",'Rekapitulace stavby'!AN16)</f>
        <v/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41"/>
      <c r="C21" s="36"/>
      <c r="D21" s="36"/>
      <c r="E21" s="105" t="str">
        <f>IF('Rekapitulace stavby'!E17="","",'Rekapitulace stavby'!E17)</f>
        <v xml:space="preserve"> </v>
      </c>
      <c r="F21" s="36"/>
      <c r="G21" s="36"/>
      <c r="H21" s="36"/>
      <c r="I21" s="114" t="s">
        <v>29</v>
      </c>
      <c r="J21" s="105" t="str">
        <f>IF('Rekapitulace stavby'!AN17="","",'Rekapitulace stavby'!AN17)</f>
        <v/>
      </c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41"/>
      <c r="C22" s="36"/>
      <c r="D22" s="36"/>
      <c r="E22" s="36"/>
      <c r="F22" s="36"/>
      <c r="G22" s="36"/>
      <c r="H22" s="36"/>
      <c r="I22" s="36"/>
      <c r="J22" s="36"/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41"/>
      <c r="C23" s="36"/>
      <c r="D23" s="114" t="s">
        <v>36</v>
      </c>
      <c r="E23" s="36"/>
      <c r="F23" s="36"/>
      <c r="G23" s="36"/>
      <c r="H23" s="36"/>
      <c r="I23" s="114" t="s">
        <v>26</v>
      </c>
      <c r="J23" s="105" t="str">
        <f>IF('Rekapitulace stavby'!AN19="","",'Rekapitulace stavby'!AN19)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41"/>
      <c r="C24" s="36"/>
      <c r="D24" s="36"/>
      <c r="E24" s="105" t="str">
        <f>IF('Rekapitulace stavby'!E20="","",'Rekapitulace stavby'!E20)</f>
        <v xml:space="preserve"> </v>
      </c>
      <c r="F24" s="36"/>
      <c r="G24" s="36"/>
      <c r="H24" s="36"/>
      <c r="I24" s="114" t="s">
        <v>29</v>
      </c>
      <c r="J24" s="105" t="str">
        <f>IF('Rekapitulace stavby'!AN20="","",'Rekapitulace stavby'!AN20)</f>
        <v/>
      </c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41"/>
      <c r="C25" s="36"/>
      <c r="D25" s="36"/>
      <c r="E25" s="36"/>
      <c r="F25" s="36"/>
      <c r="G25" s="36"/>
      <c r="H25" s="36"/>
      <c r="I25" s="36"/>
      <c r="J25" s="36"/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41"/>
      <c r="C26" s="36"/>
      <c r="D26" s="114" t="s">
        <v>37</v>
      </c>
      <c r="E26" s="36"/>
      <c r="F26" s="36"/>
      <c r="G26" s="36"/>
      <c r="H26" s="36"/>
      <c r="I26" s="36"/>
      <c r="J26" s="36"/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17"/>
      <c r="B27" s="118"/>
      <c r="C27" s="117"/>
      <c r="D27" s="117"/>
      <c r="E27" s="393" t="s">
        <v>19</v>
      </c>
      <c r="F27" s="393"/>
      <c r="G27" s="393"/>
      <c r="H27" s="393"/>
      <c r="I27" s="117"/>
      <c r="J27" s="117"/>
      <c r="K27" s="117"/>
      <c r="L27" s="119"/>
      <c r="S27" s="117"/>
      <c r="T27" s="117"/>
      <c r="U27" s="117"/>
      <c r="V27" s="117"/>
      <c r="W27" s="117"/>
      <c r="X27" s="117"/>
      <c r="Y27" s="117"/>
      <c r="Z27" s="117"/>
      <c r="AA27" s="117"/>
      <c r="AB27" s="117"/>
      <c r="AC27" s="117"/>
      <c r="AD27" s="117"/>
      <c r="AE27" s="117"/>
    </row>
    <row r="28" spans="1:31" s="2" customFormat="1" ht="6.95" customHeight="1">
      <c r="A28" s="36"/>
      <c r="B28" s="41"/>
      <c r="C28" s="36"/>
      <c r="D28" s="36"/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41"/>
      <c r="C29" s="36"/>
      <c r="D29" s="120"/>
      <c r="E29" s="120"/>
      <c r="F29" s="120"/>
      <c r="G29" s="120"/>
      <c r="H29" s="120"/>
      <c r="I29" s="120"/>
      <c r="J29" s="120"/>
      <c r="K29" s="120"/>
      <c r="L29" s="11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25.35" customHeight="1">
      <c r="A30" s="36"/>
      <c r="B30" s="41"/>
      <c r="C30" s="36"/>
      <c r="D30" s="121" t="s">
        <v>39</v>
      </c>
      <c r="E30" s="36"/>
      <c r="F30" s="36"/>
      <c r="G30" s="36"/>
      <c r="H30" s="36"/>
      <c r="I30" s="36"/>
      <c r="J30" s="122">
        <f>ROUND(J84, 2)</f>
        <v>0</v>
      </c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14.45" customHeight="1">
      <c r="A32" s="36"/>
      <c r="B32" s="41"/>
      <c r="C32" s="36"/>
      <c r="D32" s="36"/>
      <c r="E32" s="36"/>
      <c r="F32" s="123" t="s">
        <v>41</v>
      </c>
      <c r="G32" s="36"/>
      <c r="H32" s="36"/>
      <c r="I32" s="123" t="s">
        <v>40</v>
      </c>
      <c r="J32" s="123" t="s">
        <v>42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14.45" customHeight="1">
      <c r="A33" s="36"/>
      <c r="B33" s="41"/>
      <c r="C33" s="36"/>
      <c r="D33" s="124" t="s">
        <v>43</v>
      </c>
      <c r="E33" s="114" t="s">
        <v>44</v>
      </c>
      <c r="F33" s="125">
        <f>ROUND((SUM(BE84:BE199)),  2)</f>
        <v>0</v>
      </c>
      <c r="G33" s="36"/>
      <c r="H33" s="36"/>
      <c r="I33" s="126">
        <v>0.21</v>
      </c>
      <c r="J33" s="125">
        <f>ROUND(((SUM(BE84:BE199))*I33),  2)</f>
        <v>0</v>
      </c>
      <c r="K33" s="36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114" t="s">
        <v>45</v>
      </c>
      <c r="F34" s="125">
        <f>ROUND((SUM(BF84:BF199)),  2)</f>
        <v>0</v>
      </c>
      <c r="G34" s="36"/>
      <c r="H34" s="36"/>
      <c r="I34" s="126">
        <v>0.15</v>
      </c>
      <c r="J34" s="125">
        <f>ROUND(((SUM(BF84:BF199))*I34),  2)</f>
        <v>0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hidden="1" customHeight="1">
      <c r="A35" s="36"/>
      <c r="B35" s="41"/>
      <c r="C35" s="36"/>
      <c r="D35" s="36"/>
      <c r="E35" s="114" t="s">
        <v>46</v>
      </c>
      <c r="F35" s="125">
        <f>ROUND((SUM(BG84:BG199)),  2)</f>
        <v>0</v>
      </c>
      <c r="G35" s="36"/>
      <c r="H35" s="36"/>
      <c r="I35" s="126">
        <v>0.21</v>
      </c>
      <c r="J35" s="125">
        <f>0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hidden="1" customHeight="1">
      <c r="A36" s="36"/>
      <c r="B36" s="41"/>
      <c r="C36" s="36"/>
      <c r="D36" s="36"/>
      <c r="E36" s="114" t="s">
        <v>47</v>
      </c>
      <c r="F36" s="125">
        <f>ROUND((SUM(BH84:BH199)),  2)</f>
        <v>0</v>
      </c>
      <c r="G36" s="36"/>
      <c r="H36" s="36"/>
      <c r="I36" s="126">
        <v>0.15</v>
      </c>
      <c r="J36" s="125">
        <f>0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48</v>
      </c>
      <c r="F37" s="125">
        <f>ROUND((SUM(BI84:BI199)),  2)</f>
        <v>0</v>
      </c>
      <c r="G37" s="36"/>
      <c r="H37" s="36"/>
      <c r="I37" s="126">
        <v>0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6.95" customHeight="1">
      <c r="A38" s="36"/>
      <c r="B38" s="41"/>
      <c r="C38" s="36"/>
      <c r="D38" s="36"/>
      <c r="E38" s="36"/>
      <c r="F38" s="36"/>
      <c r="G38" s="36"/>
      <c r="H38" s="36"/>
      <c r="I38" s="36"/>
      <c r="J38" s="36"/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25.35" customHeight="1">
      <c r="A39" s="36"/>
      <c r="B39" s="41"/>
      <c r="C39" s="127"/>
      <c r="D39" s="128" t="s">
        <v>49</v>
      </c>
      <c r="E39" s="129"/>
      <c r="F39" s="129"/>
      <c r="G39" s="130" t="s">
        <v>50</v>
      </c>
      <c r="H39" s="131" t="s">
        <v>51</v>
      </c>
      <c r="I39" s="129"/>
      <c r="J39" s="132">
        <f>SUM(J30:J37)</f>
        <v>0</v>
      </c>
      <c r="K39" s="133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14.45" customHeight="1">
      <c r="A40" s="36"/>
      <c r="B40" s="134"/>
      <c r="C40" s="135"/>
      <c r="D40" s="135"/>
      <c r="E40" s="135"/>
      <c r="F40" s="135"/>
      <c r="G40" s="135"/>
      <c r="H40" s="135"/>
      <c r="I40" s="135"/>
      <c r="J40" s="135"/>
      <c r="K40" s="135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4" spans="1:31" s="2" customFormat="1" ht="6.95" customHeight="1">
      <c r="A44" s="36"/>
      <c r="B44" s="136"/>
      <c r="C44" s="137"/>
      <c r="D44" s="137"/>
      <c r="E44" s="137"/>
      <c r="F44" s="137"/>
      <c r="G44" s="137"/>
      <c r="H44" s="137"/>
      <c r="I44" s="137"/>
      <c r="J44" s="137"/>
      <c r="K44" s="137"/>
      <c r="L44" s="11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</row>
    <row r="45" spans="1:31" s="2" customFormat="1" ht="24.95" customHeight="1">
      <c r="A45" s="36"/>
      <c r="B45" s="37"/>
      <c r="C45" s="25" t="s">
        <v>123</v>
      </c>
      <c r="D45" s="38"/>
      <c r="E45" s="38"/>
      <c r="F45" s="38"/>
      <c r="G45" s="38"/>
      <c r="H45" s="38"/>
      <c r="I45" s="38"/>
      <c r="J45" s="38"/>
      <c r="K45" s="38"/>
      <c r="L45" s="115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</row>
    <row r="46" spans="1:31" s="2" customFormat="1" ht="6.95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12" customHeight="1">
      <c r="A47" s="36"/>
      <c r="B47" s="37"/>
      <c r="C47" s="31" t="s">
        <v>16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16.5" customHeight="1">
      <c r="A48" s="36"/>
      <c r="B48" s="37"/>
      <c r="C48" s="38"/>
      <c r="D48" s="38"/>
      <c r="E48" s="394" t="str">
        <f>E7</f>
        <v>Oprava lávek v km 0,217 a 267,240 v žst. Ostrava hl.n.</v>
      </c>
      <c r="F48" s="395"/>
      <c r="G48" s="395"/>
      <c r="H48" s="395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119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48" t="str">
        <f>E9</f>
        <v>SO 03 - VRN</v>
      </c>
      <c r="F50" s="396"/>
      <c r="G50" s="396"/>
      <c r="H50" s="396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2" customFormat="1" ht="6.95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115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</row>
    <row r="52" spans="1:47" s="2" customFormat="1" ht="12" customHeight="1">
      <c r="A52" s="36"/>
      <c r="B52" s="37"/>
      <c r="C52" s="31" t="s">
        <v>21</v>
      </c>
      <c r="D52" s="38"/>
      <c r="E52" s="38"/>
      <c r="F52" s="29" t="str">
        <f>F12</f>
        <v>OŘ Ostrava</v>
      </c>
      <c r="G52" s="38"/>
      <c r="H52" s="38"/>
      <c r="I52" s="31" t="s">
        <v>23</v>
      </c>
      <c r="J52" s="61" t="str">
        <f>IF(J12="","",J12)</f>
        <v>20. 6. 2022</v>
      </c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6.95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5.2" customHeight="1">
      <c r="A54" s="36"/>
      <c r="B54" s="37"/>
      <c r="C54" s="31" t="s">
        <v>25</v>
      </c>
      <c r="D54" s="38"/>
      <c r="E54" s="38"/>
      <c r="F54" s="29" t="str">
        <f>E15</f>
        <v>Správa železnic s.o. OŘ Ostrava</v>
      </c>
      <c r="G54" s="38"/>
      <c r="H54" s="38"/>
      <c r="I54" s="31" t="s">
        <v>33</v>
      </c>
      <c r="J54" s="34" t="str">
        <f>E21</f>
        <v xml:space="preserve"> </v>
      </c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15.2" customHeight="1">
      <c r="A55" s="36"/>
      <c r="B55" s="37"/>
      <c r="C55" s="31" t="s">
        <v>31</v>
      </c>
      <c r="D55" s="38"/>
      <c r="E55" s="38"/>
      <c r="F55" s="29" t="str">
        <f>IF(E18="","",E18)</f>
        <v>Vyplň údaj</v>
      </c>
      <c r="G55" s="38"/>
      <c r="H55" s="38"/>
      <c r="I55" s="31" t="s">
        <v>36</v>
      </c>
      <c r="J55" s="34" t="str">
        <f>E24</f>
        <v xml:space="preserve"> </v>
      </c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0.35" customHeight="1">
      <c r="A56" s="36"/>
      <c r="B56" s="37"/>
      <c r="C56" s="38"/>
      <c r="D56" s="38"/>
      <c r="E56" s="38"/>
      <c r="F56" s="38"/>
      <c r="G56" s="38"/>
      <c r="H56" s="38"/>
      <c r="I56" s="38"/>
      <c r="J56" s="38"/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29.25" customHeight="1">
      <c r="A57" s="36"/>
      <c r="B57" s="37"/>
      <c r="C57" s="138" t="s">
        <v>124</v>
      </c>
      <c r="D57" s="139"/>
      <c r="E57" s="139"/>
      <c r="F57" s="139"/>
      <c r="G57" s="139"/>
      <c r="H57" s="139"/>
      <c r="I57" s="139"/>
      <c r="J57" s="140" t="s">
        <v>125</v>
      </c>
      <c r="K57" s="139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0.35" customHeight="1">
      <c r="A58" s="36"/>
      <c r="B58" s="37"/>
      <c r="C58" s="38"/>
      <c r="D58" s="38"/>
      <c r="E58" s="38"/>
      <c r="F58" s="38"/>
      <c r="G58" s="38"/>
      <c r="H58" s="38"/>
      <c r="I58" s="38"/>
      <c r="J58" s="38"/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22.9" customHeight="1">
      <c r="A59" s="36"/>
      <c r="B59" s="37"/>
      <c r="C59" s="141" t="s">
        <v>71</v>
      </c>
      <c r="D59" s="38"/>
      <c r="E59" s="38"/>
      <c r="F59" s="38"/>
      <c r="G59" s="38"/>
      <c r="H59" s="38"/>
      <c r="I59" s="38"/>
      <c r="J59" s="79">
        <f>J84</f>
        <v>0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U59" s="19" t="s">
        <v>126</v>
      </c>
    </row>
    <row r="60" spans="1:47" s="9" customFormat="1" ht="24.95" customHeight="1">
      <c r="B60" s="142"/>
      <c r="C60" s="143"/>
      <c r="D60" s="144" t="s">
        <v>2100</v>
      </c>
      <c r="E60" s="145"/>
      <c r="F60" s="145"/>
      <c r="G60" s="145"/>
      <c r="H60" s="145"/>
      <c r="I60" s="145"/>
      <c r="J60" s="146">
        <f>J85</f>
        <v>0</v>
      </c>
      <c r="K60" s="143"/>
      <c r="L60" s="147"/>
    </row>
    <row r="61" spans="1:47" s="10" customFormat="1" ht="19.899999999999999" customHeight="1">
      <c r="B61" s="148"/>
      <c r="C61" s="99"/>
      <c r="D61" s="149" t="s">
        <v>2101</v>
      </c>
      <c r="E61" s="150"/>
      <c r="F61" s="150"/>
      <c r="G61" s="150"/>
      <c r="H61" s="150"/>
      <c r="I61" s="150"/>
      <c r="J61" s="151">
        <f>J86</f>
        <v>0</v>
      </c>
      <c r="K61" s="99"/>
      <c r="L61" s="152"/>
    </row>
    <row r="62" spans="1:47" s="10" customFormat="1" ht="19.899999999999999" customHeight="1">
      <c r="B62" s="148"/>
      <c r="C62" s="99"/>
      <c r="D62" s="149" t="s">
        <v>2102</v>
      </c>
      <c r="E62" s="150"/>
      <c r="F62" s="150"/>
      <c r="G62" s="150"/>
      <c r="H62" s="150"/>
      <c r="I62" s="150"/>
      <c r="J62" s="151">
        <f>J149</f>
        <v>0</v>
      </c>
      <c r="K62" s="99"/>
      <c r="L62" s="152"/>
    </row>
    <row r="63" spans="1:47" s="10" customFormat="1" ht="19.899999999999999" customHeight="1">
      <c r="B63" s="148"/>
      <c r="C63" s="99"/>
      <c r="D63" s="149" t="s">
        <v>2103</v>
      </c>
      <c r="E63" s="150"/>
      <c r="F63" s="150"/>
      <c r="G63" s="150"/>
      <c r="H63" s="150"/>
      <c r="I63" s="150"/>
      <c r="J63" s="151">
        <f>J163</f>
        <v>0</v>
      </c>
      <c r="K63" s="99"/>
      <c r="L63" s="152"/>
    </row>
    <row r="64" spans="1:47" s="10" customFormat="1" ht="19.899999999999999" customHeight="1">
      <c r="B64" s="148"/>
      <c r="C64" s="99"/>
      <c r="D64" s="149" t="s">
        <v>2104</v>
      </c>
      <c r="E64" s="150"/>
      <c r="F64" s="150"/>
      <c r="G64" s="150"/>
      <c r="H64" s="150"/>
      <c r="I64" s="150"/>
      <c r="J64" s="151">
        <f>J181</f>
        <v>0</v>
      </c>
      <c r="K64" s="99"/>
      <c r="L64" s="152"/>
    </row>
    <row r="65" spans="1:31" s="2" customFormat="1" ht="21.75" customHeight="1">
      <c r="A65" s="36"/>
      <c r="B65" s="37"/>
      <c r="C65" s="38"/>
      <c r="D65" s="38"/>
      <c r="E65" s="38"/>
      <c r="F65" s="38"/>
      <c r="G65" s="38"/>
      <c r="H65" s="38"/>
      <c r="I65" s="38"/>
      <c r="J65" s="38"/>
      <c r="K65" s="38"/>
      <c r="L65" s="115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31" s="2" customFormat="1" ht="6.95" customHeight="1">
      <c r="A66" s="36"/>
      <c r="B66" s="49"/>
      <c r="C66" s="50"/>
      <c r="D66" s="50"/>
      <c r="E66" s="50"/>
      <c r="F66" s="50"/>
      <c r="G66" s="50"/>
      <c r="H66" s="50"/>
      <c r="I66" s="50"/>
      <c r="J66" s="50"/>
      <c r="K66" s="50"/>
      <c r="L66" s="115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70" spans="1:31" s="2" customFormat="1" ht="6.95" customHeight="1">
      <c r="A70" s="36"/>
      <c r="B70" s="51"/>
      <c r="C70" s="52"/>
      <c r="D70" s="52"/>
      <c r="E70" s="52"/>
      <c r="F70" s="52"/>
      <c r="G70" s="52"/>
      <c r="H70" s="52"/>
      <c r="I70" s="52"/>
      <c r="J70" s="52"/>
      <c r="K70" s="52"/>
      <c r="L70" s="115"/>
      <c r="S70" s="36"/>
      <c r="T70" s="36"/>
      <c r="U70" s="36"/>
      <c r="V70" s="36"/>
      <c r="W70" s="36"/>
      <c r="X70" s="36"/>
      <c r="Y70" s="36"/>
      <c r="Z70" s="36"/>
      <c r="AA70" s="36"/>
      <c r="AB70" s="36"/>
      <c r="AC70" s="36"/>
      <c r="AD70" s="36"/>
      <c r="AE70" s="36"/>
    </row>
    <row r="71" spans="1:31" s="2" customFormat="1" ht="24.95" customHeight="1">
      <c r="A71" s="36"/>
      <c r="B71" s="37"/>
      <c r="C71" s="25" t="s">
        <v>136</v>
      </c>
      <c r="D71" s="38"/>
      <c r="E71" s="38"/>
      <c r="F71" s="38"/>
      <c r="G71" s="38"/>
      <c r="H71" s="38"/>
      <c r="I71" s="38"/>
      <c r="J71" s="38"/>
      <c r="K71" s="38"/>
      <c r="L71" s="11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6.95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1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12" customHeight="1">
      <c r="A73" s="36"/>
      <c r="B73" s="37"/>
      <c r="C73" s="31" t="s">
        <v>16</v>
      </c>
      <c r="D73" s="38"/>
      <c r="E73" s="38"/>
      <c r="F73" s="38"/>
      <c r="G73" s="38"/>
      <c r="H73" s="38"/>
      <c r="I73" s="38"/>
      <c r="J73" s="38"/>
      <c r="K73" s="38"/>
      <c r="L73" s="11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16.5" customHeight="1">
      <c r="A74" s="36"/>
      <c r="B74" s="37"/>
      <c r="C74" s="38"/>
      <c r="D74" s="38"/>
      <c r="E74" s="394" t="str">
        <f>E7</f>
        <v>Oprava lávek v km 0,217 a 267,240 v žst. Ostrava hl.n.</v>
      </c>
      <c r="F74" s="395"/>
      <c r="G74" s="395"/>
      <c r="H74" s="395"/>
      <c r="I74" s="38"/>
      <c r="J74" s="38"/>
      <c r="K74" s="38"/>
      <c r="L74" s="11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pans="1:31" s="2" customFormat="1" ht="12" customHeight="1">
      <c r="A75" s="36"/>
      <c r="B75" s="37"/>
      <c r="C75" s="31" t="s">
        <v>119</v>
      </c>
      <c r="D75" s="38"/>
      <c r="E75" s="38"/>
      <c r="F75" s="38"/>
      <c r="G75" s="38"/>
      <c r="H75" s="38"/>
      <c r="I75" s="38"/>
      <c r="J75" s="38"/>
      <c r="K75" s="38"/>
      <c r="L75" s="115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pans="1:31" s="2" customFormat="1" ht="16.5" customHeight="1">
      <c r="A76" s="36"/>
      <c r="B76" s="37"/>
      <c r="C76" s="38"/>
      <c r="D76" s="38"/>
      <c r="E76" s="348" t="str">
        <f>E9</f>
        <v>SO 03 - VRN</v>
      </c>
      <c r="F76" s="396"/>
      <c r="G76" s="396"/>
      <c r="H76" s="396"/>
      <c r="I76" s="38"/>
      <c r="J76" s="38"/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>
      <c r="A77" s="36"/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12" customHeight="1">
      <c r="A78" s="36"/>
      <c r="B78" s="37"/>
      <c r="C78" s="31" t="s">
        <v>21</v>
      </c>
      <c r="D78" s="38"/>
      <c r="E78" s="38"/>
      <c r="F78" s="29" t="str">
        <f>F12</f>
        <v>OŘ Ostrava</v>
      </c>
      <c r="G78" s="38"/>
      <c r="H78" s="38"/>
      <c r="I78" s="31" t="s">
        <v>23</v>
      </c>
      <c r="J78" s="61" t="str">
        <f>IF(J12="","",J12)</f>
        <v>20. 6. 2022</v>
      </c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5.2" customHeight="1">
      <c r="A80" s="36"/>
      <c r="B80" s="37"/>
      <c r="C80" s="31" t="s">
        <v>25</v>
      </c>
      <c r="D80" s="38"/>
      <c r="E80" s="38"/>
      <c r="F80" s="29" t="str">
        <f>E15</f>
        <v>Správa železnic s.o. OŘ Ostrava</v>
      </c>
      <c r="G80" s="38"/>
      <c r="H80" s="38"/>
      <c r="I80" s="31" t="s">
        <v>33</v>
      </c>
      <c r="J80" s="34" t="str">
        <f>E21</f>
        <v xml:space="preserve"> </v>
      </c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5.2" customHeight="1">
      <c r="A81" s="36"/>
      <c r="B81" s="37"/>
      <c r="C81" s="31" t="s">
        <v>31</v>
      </c>
      <c r="D81" s="38"/>
      <c r="E81" s="38"/>
      <c r="F81" s="29" t="str">
        <f>IF(E18="","",E18)</f>
        <v>Vyplň údaj</v>
      </c>
      <c r="G81" s="38"/>
      <c r="H81" s="38"/>
      <c r="I81" s="31" t="s">
        <v>36</v>
      </c>
      <c r="J81" s="34" t="str">
        <f>E24</f>
        <v xml:space="preserve"> </v>
      </c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2" customFormat="1" ht="10.35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11" customFormat="1" ht="29.25" customHeight="1">
      <c r="A83" s="153"/>
      <c r="B83" s="154"/>
      <c r="C83" s="155" t="s">
        <v>137</v>
      </c>
      <c r="D83" s="156" t="s">
        <v>58</v>
      </c>
      <c r="E83" s="156" t="s">
        <v>54</v>
      </c>
      <c r="F83" s="156" t="s">
        <v>55</v>
      </c>
      <c r="G83" s="156" t="s">
        <v>138</v>
      </c>
      <c r="H83" s="156" t="s">
        <v>139</v>
      </c>
      <c r="I83" s="156" t="s">
        <v>140</v>
      </c>
      <c r="J83" s="156" t="s">
        <v>125</v>
      </c>
      <c r="K83" s="157" t="s">
        <v>141</v>
      </c>
      <c r="L83" s="158"/>
      <c r="M83" s="70" t="s">
        <v>19</v>
      </c>
      <c r="N83" s="71" t="s">
        <v>43</v>
      </c>
      <c r="O83" s="71" t="s">
        <v>142</v>
      </c>
      <c r="P83" s="71" t="s">
        <v>143</v>
      </c>
      <c r="Q83" s="71" t="s">
        <v>144</v>
      </c>
      <c r="R83" s="71" t="s">
        <v>145</v>
      </c>
      <c r="S83" s="71" t="s">
        <v>146</v>
      </c>
      <c r="T83" s="72" t="s">
        <v>147</v>
      </c>
      <c r="U83" s="153"/>
      <c r="V83" s="153"/>
      <c r="W83" s="153"/>
      <c r="X83" s="153"/>
      <c r="Y83" s="153"/>
      <c r="Z83" s="153"/>
      <c r="AA83" s="153"/>
      <c r="AB83" s="153"/>
      <c r="AC83" s="153"/>
      <c r="AD83" s="153"/>
      <c r="AE83" s="153"/>
    </row>
    <row r="84" spans="1:65" s="2" customFormat="1" ht="22.9" customHeight="1">
      <c r="A84" s="36"/>
      <c r="B84" s="37"/>
      <c r="C84" s="77" t="s">
        <v>148</v>
      </c>
      <c r="D84" s="38"/>
      <c r="E84" s="38"/>
      <c r="F84" s="38"/>
      <c r="G84" s="38"/>
      <c r="H84" s="38"/>
      <c r="I84" s="38"/>
      <c r="J84" s="159">
        <f>BK84</f>
        <v>0</v>
      </c>
      <c r="K84" s="38"/>
      <c r="L84" s="41"/>
      <c r="M84" s="73"/>
      <c r="N84" s="160"/>
      <c r="O84" s="74"/>
      <c r="P84" s="161">
        <f>P85</f>
        <v>0</v>
      </c>
      <c r="Q84" s="74"/>
      <c r="R84" s="161">
        <f>R85</f>
        <v>0</v>
      </c>
      <c r="S84" s="74"/>
      <c r="T84" s="162">
        <f>T85</f>
        <v>0</v>
      </c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  <c r="AT84" s="19" t="s">
        <v>72</v>
      </c>
      <c r="AU84" s="19" t="s">
        <v>126</v>
      </c>
      <c r="BK84" s="163">
        <f>BK85</f>
        <v>0</v>
      </c>
    </row>
    <row r="85" spans="1:65" s="12" customFormat="1" ht="25.9" customHeight="1">
      <c r="B85" s="164"/>
      <c r="C85" s="165"/>
      <c r="D85" s="166" t="s">
        <v>72</v>
      </c>
      <c r="E85" s="167" t="s">
        <v>116</v>
      </c>
      <c r="F85" s="167" t="s">
        <v>2105</v>
      </c>
      <c r="G85" s="165"/>
      <c r="H85" s="165"/>
      <c r="I85" s="168"/>
      <c r="J85" s="169">
        <f>BK85</f>
        <v>0</v>
      </c>
      <c r="K85" s="165"/>
      <c r="L85" s="170"/>
      <c r="M85" s="171"/>
      <c r="N85" s="172"/>
      <c r="O85" s="172"/>
      <c r="P85" s="173">
        <f>P86+P149+P163+P181</f>
        <v>0</v>
      </c>
      <c r="Q85" s="172"/>
      <c r="R85" s="173">
        <f>R86+R149+R163+R181</f>
        <v>0</v>
      </c>
      <c r="S85" s="172"/>
      <c r="T85" s="174">
        <f>T86+T149+T163+T181</f>
        <v>0</v>
      </c>
      <c r="AR85" s="175" t="s">
        <v>191</v>
      </c>
      <c r="AT85" s="176" t="s">
        <v>72</v>
      </c>
      <c r="AU85" s="176" t="s">
        <v>73</v>
      </c>
      <c r="AY85" s="175" t="s">
        <v>151</v>
      </c>
      <c r="BK85" s="177">
        <f>BK86+BK149+BK163+BK181</f>
        <v>0</v>
      </c>
    </row>
    <row r="86" spans="1:65" s="12" customFormat="1" ht="22.9" customHeight="1">
      <c r="B86" s="164"/>
      <c r="C86" s="165"/>
      <c r="D86" s="166" t="s">
        <v>72</v>
      </c>
      <c r="E86" s="178" t="s">
        <v>2106</v>
      </c>
      <c r="F86" s="178" t="s">
        <v>2107</v>
      </c>
      <c r="G86" s="165"/>
      <c r="H86" s="165"/>
      <c r="I86" s="168"/>
      <c r="J86" s="179">
        <f>BK86</f>
        <v>0</v>
      </c>
      <c r="K86" s="165"/>
      <c r="L86" s="170"/>
      <c r="M86" s="171"/>
      <c r="N86" s="172"/>
      <c r="O86" s="172"/>
      <c r="P86" s="173">
        <f>SUM(P87:P148)</f>
        <v>0</v>
      </c>
      <c r="Q86" s="172"/>
      <c r="R86" s="173">
        <f>SUM(R87:R148)</f>
        <v>0</v>
      </c>
      <c r="S86" s="172"/>
      <c r="T86" s="174">
        <f>SUM(T87:T148)</f>
        <v>0</v>
      </c>
      <c r="AR86" s="175" t="s">
        <v>191</v>
      </c>
      <c r="AT86" s="176" t="s">
        <v>72</v>
      </c>
      <c r="AU86" s="176" t="s">
        <v>80</v>
      </c>
      <c r="AY86" s="175" t="s">
        <v>151</v>
      </c>
      <c r="BK86" s="177">
        <f>SUM(BK87:BK148)</f>
        <v>0</v>
      </c>
    </row>
    <row r="87" spans="1:65" s="2" customFormat="1" ht="16.5" customHeight="1">
      <c r="A87" s="36"/>
      <c r="B87" s="37"/>
      <c r="C87" s="180" t="s">
        <v>80</v>
      </c>
      <c r="D87" s="180" t="s">
        <v>153</v>
      </c>
      <c r="E87" s="181" t="s">
        <v>2108</v>
      </c>
      <c r="F87" s="182" t="s">
        <v>2109</v>
      </c>
      <c r="G87" s="183" t="s">
        <v>2110</v>
      </c>
      <c r="H87" s="184">
        <v>8</v>
      </c>
      <c r="I87" s="185"/>
      <c r="J87" s="186">
        <f>ROUND(I87*H87,2)</f>
        <v>0</v>
      </c>
      <c r="K87" s="182" t="s">
        <v>157</v>
      </c>
      <c r="L87" s="41"/>
      <c r="M87" s="187" t="s">
        <v>19</v>
      </c>
      <c r="N87" s="188" t="s">
        <v>44</v>
      </c>
      <c r="O87" s="66"/>
      <c r="P87" s="189">
        <f>O87*H87</f>
        <v>0</v>
      </c>
      <c r="Q87" s="189">
        <v>0</v>
      </c>
      <c r="R87" s="189">
        <f>Q87*H87</f>
        <v>0</v>
      </c>
      <c r="S87" s="189">
        <v>0</v>
      </c>
      <c r="T87" s="190">
        <f>S87*H87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R87" s="191" t="s">
        <v>2111</v>
      </c>
      <c r="AT87" s="191" t="s">
        <v>153</v>
      </c>
      <c r="AU87" s="191" t="s">
        <v>82</v>
      </c>
      <c r="AY87" s="19" t="s">
        <v>151</v>
      </c>
      <c r="BE87" s="192">
        <f>IF(N87="základní",J87,0)</f>
        <v>0</v>
      </c>
      <c r="BF87" s="192">
        <f>IF(N87="snížená",J87,0)</f>
        <v>0</v>
      </c>
      <c r="BG87" s="192">
        <f>IF(N87="zákl. přenesená",J87,0)</f>
        <v>0</v>
      </c>
      <c r="BH87" s="192">
        <f>IF(N87="sníž. přenesená",J87,0)</f>
        <v>0</v>
      </c>
      <c r="BI87" s="192">
        <f>IF(N87="nulová",J87,0)</f>
        <v>0</v>
      </c>
      <c r="BJ87" s="19" t="s">
        <v>80</v>
      </c>
      <c r="BK87" s="192">
        <f>ROUND(I87*H87,2)</f>
        <v>0</v>
      </c>
      <c r="BL87" s="19" t="s">
        <v>2111</v>
      </c>
      <c r="BM87" s="191" t="s">
        <v>2112</v>
      </c>
    </row>
    <row r="88" spans="1:65" s="2" customFormat="1" ht="11.25">
      <c r="A88" s="36"/>
      <c r="B88" s="37"/>
      <c r="C88" s="38"/>
      <c r="D88" s="193" t="s">
        <v>160</v>
      </c>
      <c r="E88" s="38"/>
      <c r="F88" s="194" t="s">
        <v>2109</v>
      </c>
      <c r="G88" s="38"/>
      <c r="H88" s="38"/>
      <c r="I88" s="195"/>
      <c r="J88" s="38"/>
      <c r="K88" s="38"/>
      <c r="L88" s="41"/>
      <c r="M88" s="196"/>
      <c r="N88" s="197"/>
      <c r="O88" s="66"/>
      <c r="P88" s="66"/>
      <c r="Q88" s="66"/>
      <c r="R88" s="66"/>
      <c r="S88" s="66"/>
      <c r="T88" s="67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9" t="s">
        <v>160</v>
      </c>
      <c r="AU88" s="19" t="s">
        <v>82</v>
      </c>
    </row>
    <row r="89" spans="1:65" s="2" customFormat="1" ht="11.25">
      <c r="A89" s="36"/>
      <c r="B89" s="37"/>
      <c r="C89" s="38"/>
      <c r="D89" s="198" t="s">
        <v>162</v>
      </c>
      <c r="E89" s="38"/>
      <c r="F89" s="199" t="s">
        <v>2113</v>
      </c>
      <c r="G89" s="38"/>
      <c r="H89" s="38"/>
      <c r="I89" s="195"/>
      <c r="J89" s="38"/>
      <c r="K89" s="38"/>
      <c r="L89" s="41"/>
      <c r="M89" s="196"/>
      <c r="N89" s="197"/>
      <c r="O89" s="66"/>
      <c r="P89" s="66"/>
      <c r="Q89" s="66"/>
      <c r="R89" s="66"/>
      <c r="S89" s="66"/>
      <c r="T89" s="67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T89" s="19" t="s">
        <v>162</v>
      </c>
      <c r="AU89" s="19" t="s">
        <v>82</v>
      </c>
    </row>
    <row r="90" spans="1:65" s="13" customFormat="1" ht="22.5">
      <c r="B90" s="200"/>
      <c r="C90" s="201"/>
      <c r="D90" s="193" t="s">
        <v>164</v>
      </c>
      <c r="E90" s="202" t="s">
        <v>19</v>
      </c>
      <c r="F90" s="203" t="s">
        <v>2114</v>
      </c>
      <c r="G90" s="201"/>
      <c r="H90" s="202" t="s">
        <v>19</v>
      </c>
      <c r="I90" s="204"/>
      <c r="J90" s="201"/>
      <c r="K90" s="201"/>
      <c r="L90" s="205"/>
      <c r="M90" s="206"/>
      <c r="N90" s="207"/>
      <c r="O90" s="207"/>
      <c r="P90" s="207"/>
      <c r="Q90" s="207"/>
      <c r="R90" s="207"/>
      <c r="S90" s="207"/>
      <c r="T90" s="208"/>
      <c r="AT90" s="209" t="s">
        <v>164</v>
      </c>
      <c r="AU90" s="209" t="s">
        <v>82</v>
      </c>
      <c r="AV90" s="13" t="s">
        <v>80</v>
      </c>
      <c r="AW90" s="13" t="s">
        <v>35</v>
      </c>
      <c r="AX90" s="13" t="s">
        <v>73</v>
      </c>
      <c r="AY90" s="209" t="s">
        <v>151</v>
      </c>
    </row>
    <row r="91" spans="1:65" s="14" customFormat="1" ht="11.25">
      <c r="B91" s="210"/>
      <c r="C91" s="211"/>
      <c r="D91" s="193" t="s">
        <v>164</v>
      </c>
      <c r="E91" s="212" t="s">
        <v>19</v>
      </c>
      <c r="F91" s="213" t="s">
        <v>214</v>
      </c>
      <c r="G91" s="211"/>
      <c r="H91" s="214">
        <v>8</v>
      </c>
      <c r="I91" s="215"/>
      <c r="J91" s="211"/>
      <c r="K91" s="211"/>
      <c r="L91" s="216"/>
      <c r="M91" s="217"/>
      <c r="N91" s="218"/>
      <c r="O91" s="218"/>
      <c r="P91" s="218"/>
      <c r="Q91" s="218"/>
      <c r="R91" s="218"/>
      <c r="S91" s="218"/>
      <c r="T91" s="219"/>
      <c r="AT91" s="220" t="s">
        <v>164</v>
      </c>
      <c r="AU91" s="220" t="s">
        <v>82</v>
      </c>
      <c r="AV91" s="14" t="s">
        <v>82</v>
      </c>
      <c r="AW91" s="14" t="s">
        <v>35</v>
      </c>
      <c r="AX91" s="14" t="s">
        <v>73</v>
      </c>
      <c r="AY91" s="220" t="s">
        <v>151</v>
      </c>
    </row>
    <row r="92" spans="1:65" s="15" customFormat="1" ht="11.25">
      <c r="B92" s="221"/>
      <c r="C92" s="222"/>
      <c r="D92" s="193" t="s">
        <v>164</v>
      </c>
      <c r="E92" s="223" t="s">
        <v>19</v>
      </c>
      <c r="F92" s="224" t="s">
        <v>167</v>
      </c>
      <c r="G92" s="222"/>
      <c r="H92" s="225">
        <v>8</v>
      </c>
      <c r="I92" s="226"/>
      <c r="J92" s="222"/>
      <c r="K92" s="222"/>
      <c r="L92" s="227"/>
      <c r="M92" s="228"/>
      <c r="N92" s="229"/>
      <c r="O92" s="229"/>
      <c r="P92" s="229"/>
      <c r="Q92" s="229"/>
      <c r="R92" s="229"/>
      <c r="S92" s="229"/>
      <c r="T92" s="230"/>
      <c r="AT92" s="231" t="s">
        <v>164</v>
      </c>
      <c r="AU92" s="231" t="s">
        <v>82</v>
      </c>
      <c r="AV92" s="15" t="s">
        <v>158</v>
      </c>
      <c r="AW92" s="15" t="s">
        <v>35</v>
      </c>
      <c r="AX92" s="15" t="s">
        <v>80</v>
      </c>
      <c r="AY92" s="231" t="s">
        <v>151</v>
      </c>
    </row>
    <row r="93" spans="1:65" s="2" customFormat="1" ht="16.5" customHeight="1">
      <c r="A93" s="36"/>
      <c r="B93" s="37"/>
      <c r="C93" s="180" t="s">
        <v>82</v>
      </c>
      <c r="D93" s="180" t="s">
        <v>153</v>
      </c>
      <c r="E93" s="181" t="s">
        <v>2115</v>
      </c>
      <c r="F93" s="182" t="s">
        <v>2109</v>
      </c>
      <c r="G93" s="183" t="s">
        <v>2002</v>
      </c>
      <c r="H93" s="184">
        <v>2</v>
      </c>
      <c r="I93" s="185"/>
      <c r="J93" s="186">
        <f>ROUND(I93*H93,2)</f>
        <v>0</v>
      </c>
      <c r="K93" s="182" t="s">
        <v>19</v>
      </c>
      <c r="L93" s="41"/>
      <c r="M93" s="187" t="s">
        <v>19</v>
      </c>
      <c r="N93" s="188" t="s">
        <v>44</v>
      </c>
      <c r="O93" s="66"/>
      <c r="P93" s="189">
        <f>O93*H93</f>
        <v>0</v>
      </c>
      <c r="Q93" s="189">
        <v>0</v>
      </c>
      <c r="R93" s="189">
        <f>Q93*H93</f>
        <v>0</v>
      </c>
      <c r="S93" s="189">
        <v>0</v>
      </c>
      <c r="T93" s="190">
        <f>S93*H93</f>
        <v>0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R93" s="191" t="s">
        <v>2111</v>
      </c>
      <c r="AT93" s="191" t="s">
        <v>153</v>
      </c>
      <c r="AU93" s="191" t="s">
        <v>82</v>
      </c>
      <c r="AY93" s="19" t="s">
        <v>151</v>
      </c>
      <c r="BE93" s="192">
        <f>IF(N93="základní",J93,0)</f>
        <v>0</v>
      </c>
      <c r="BF93" s="192">
        <f>IF(N93="snížená",J93,0)</f>
        <v>0</v>
      </c>
      <c r="BG93" s="192">
        <f>IF(N93="zákl. přenesená",J93,0)</f>
        <v>0</v>
      </c>
      <c r="BH93" s="192">
        <f>IF(N93="sníž. přenesená",J93,0)</f>
        <v>0</v>
      </c>
      <c r="BI93" s="192">
        <f>IF(N93="nulová",J93,0)</f>
        <v>0</v>
      </c>
      <c r="BJ93" s="19" t="s">
        <v>80</v>
      </c>
      <c r="BK93" s="192">
        <f>ROUND(I93*H93,2)</f>
        <v>0</v>
      </c>
      <c r="BL93" s="19" t="s">
        <v>2111</v>
      </c>
      <c r="BM93" s="191" t="s">
        <v>2116</v>
      </c>
    </row>
    <row r="94" spans="1:65" s="2" customFormat="1" ht="11.25">
      <c r="A94" s="36"/>
      <c r="B94" s="37"/>
      <c r="C94" s="38"/>
      <c r="D94" s="193" t="s">
        <v>160</v>
      </c>
      <c r="E94" s="38"/>
      <c r="F94" s="194" t="s">
        <v>2109</v>
      </c>
      <c r="G94" s="38"/>
      <c r="H94" s="38"/>
      <c r="I94" s="195"/>
      <c r="J94" s="38"/>
      <c r="K94" s="38"/>
      <c r="L94" s="41"/>
      <c r="M94" s="196"/>
      <c r="N94" s="197"/>
      <c r="O94" s="66"/>
      <c r="P94" s="66"/>
      <c r="Q94" s="66"/>
      <c r="R94" s="66"/>
      <c r="S94" s="66"/>
      <c r="T94" s="67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9" t="s">
        <v>160</v>
      </c>
      <c r="AU94" s="19" t="s">
        <v>82</v>
      </c>
    </row>
    <row r="95" spans="1:65" s="13" customFormat="1" ht="11.25">
      <c r="B95" s="200"/>
      <c r="C95" s="201"/>
      <c r="D95" s="193" t="s">
        <v>164</v>
      </c>
      <c r="E95" s="202" t="s">
        <v>19</v>
      </c>
      <c r="F95" s="203" t="s">
        <v>2117</v>
      </c>
      <c r="G95" s="201"/>
      <c r="H95" s="202" t="s">
        <v>19</v>
      </c>
      <c r="I95" s="204"/>
      <c r="J95" s="201"/>
      <c r="K95" s="201"/>
      <c r="L95" s="205"/>
      <c r="M95" s="206"/>
      <c r="N95" s="207"/>
      <c r="O95" s="207"/>
      <c r="P95" s="207"/>
      <c r="Q95" s="207"/>
      <c r="R95" s="207"/>
      <c r="S95" s="207"/>
      <c r="T95" s="208"/>
      <c r="AT95" s="209" t="s">
        <v>164</v>
      </c>
      <c r="AU95" s="209" t="s">
        <v>82</v>
      </c>
      <c r="AV95" s="13" t="s">
        <v>80</v>
      </c>
      <c r="AW95" s="13" t="s">
        <v>35</v>
      </c>
      <c r="AX95" s="13" t="s">
        <v>73</v>
      </c>
      <c r="AY95" s="209" t="s">
        <v>151</v>
      </c>
    </row>
    <row r="96" spans="1:65" s="13" customFormat="1" ht="33.75">
      <c r="B96" s="200"/>
      <c r="C96" s="201"/>
      <c r="D96" s="193" t="s">
        <v>164</v>
      </c>
      <c r="E96" s="202" t="s">
        <v>19</v>
      </c>
      <c r="F96" s="203" t="s">
        <v>2118</v>
      </c>
      <c r="G96" s="201"/>
      <c r="H96" s="202" t="s">
        <v>19</v>
      </c>
      <c r="I96" s="204"/>
      <c r="J96" s="201"/>
      <c r="K96" s="201"/>
      <c r="L96" s="205"/>
      <c r="M96" s="206"/>
      <c r="N96" s="207"/>
      <c r="O96" s="207"/>
      <c r="P96" s="207"/>
      <c r="Q96" s="207"/>
      <c r="R96" s="207"/>
      <c r="S96" s="207"/>
      <c r="T96" s="208"/>
      <c r="AT96" s="209" t="s">
        <v>164</v>
      </c>
      <c r="AU96" s="209" t="s">
        <v>82</v>
      </c>
      <c r="AV96" s="13" t="s">
        <v>80</v>
      </c>
      <c r="AW96" s="13" t="s">
        <v>35</v>
      </c>
      <c r="AX96" s="13" t="s">
        <v>73</v>
      </c>
      <c r="AY96" s="209" t="s">
        <v>151</v>
      </c>
    </row>
    <row r="97" spans="1:65" s="14" customFormat="1" ht="11.25">
      <c r="B97" s="210"/>
      <c r="C97" s="211"/>
      <c r="D97" s="193" t="s">
        <v>164</v>
      </c>
      <c r="E97" s="212" t="s">
        <v>19</v>
      </c>
      <c r="F97" s="213" t="s">
        <v>82</v>
      </c>
      <c r="G97" s="211"/>
      <c r="H97" s="214">
        <v>2</v>
      </c>
      <c r="I97" s="215"/>
      <c r="J97" s="211"/>
      <c r="K97" s="211"/>
      <c r="L97" s="216"/>
      <c r="M97" s="217"/>
      <c r="N97" s="218"/>
      <c r="O97" s="218"/>
      <c r="P97" s="218"/>
      <c r="Q97" s="218"/>
      <c r="R97" s="218"/>
      <c r="S97" s="218"/>
      <c r="T97" s="219"/>
      <c r="AT97" s="220" t="s">
        <v>164</v>
      </c>
      <c r="AU97" s="220" t="s">
        <v>82</v>
      </c>
      <c r="AV97" s="14" t="s">
        <v>82</v>
      </c>
      <c r="AW97" s="14" t="s">
        <v>35</v>
      </c>
      <c r="AX97" s="14" t="s">
        <v>73</v>
      </c>
      <c r="AY97" s="220" t="s">
        <v>151</v>
      </c>
    </row>
    <row r="98" spans="1:65" s="15" customFormat="1" ht="11.25">
      <c r="B98" s="221"/>
      <c r="C98" s="222"/>
      <c r="D98" s="193" t="s">
        <v>164</v>
      </c>
      <c r="E98" s="223" t="s">
        <v>19</v>
      </c>
      <c r="F98" s="224" t="s">
        <v>167</v>
      </c>
      <c r="G98" s="222"/>
      <c r="H98" s="225">
        <v>2</v>
      </c>
      <c r="I98" s="226"/>
      <c r="J98" s="222"/>
      <c r="K98" s="222"/>
      <c r="L98" s="227"/>
      <c r="M98" s="228"/>
      <c r="N98" s="229"/>
      <c r="O98" s="229"/>
      <c r="P98" s="229"/>
      <c r="Q98" s="229"/>
      <c r="R98" s="229"/>
      <c r="S98" s="229"/>
      <c r="T98" s="230"/>
      <c r="AT98" s="231" t="s">
        <v>164</v>
      </c>
      <c r="AU98" s="231" t="s">
        <v>82</v>
      </c>
      <c r="AV98" s="15" t="s">
        <v>158</v>
      </c>
      <c r="AW98" s="15" t="s">
        <v>35</v>
      </c>
      <c r="AX98" s="15" t="s">
        <v>80</v>
      </c>
      <c r="AY98" s="231" t="s">
        <v>151</v>
      </c>
    </row>
    <row r="99" spans="1:65" s="2" customFormat="1" ht="16.5" customHeight="1">
      <c r="A99" s="36"/>
      <c r="B99" s="37"/>
      <c r="C99" s="180" t="s">
        <v>175</v>
      </c>
      <c r="D99" s="180" t="s">
        <v>153</v>
      </c>
      <c r="E99" s="181" t="s">
        <v>2119</v>
      </c>
      <c r="F99" s="182" t="s">
        <v>2120</v>
      </c>
      <c r="G99" s="183" t="s">
        <v>2002</v>
      </c>
      <c r="H99" s="184">
        <v>1</v>
      </c>
      <c r="I99" s="185"/>
      <c r="J99" s="186">
        <f>ROUND(I99*H99,2)</f>
        <v>0</v>
      </c>
      <c r="K99" s="182" t="s">
        <v>157</v>
      </c>
      <c r="L99" s="41"/>
      <c r="M99" s="187" t="s">
        <v>19</v>
      </c>
      <c r="N99" s="188" t="s">
        <v>44</v>
      </c>
      <c r="O99" s="66"/>
      <c r="P99" s="189">
        <f>O99*H99</f>
        <v>0</v>
      </c>
      <c r="Q99" s="189">
        <v>0</v>
      </c>
      <c r="R99" s="189">
        <f>Q99*H99</f>
        <v>0</v>
      </c>
      <c r="S99" s="189">
        <v>0</v>
      </c>
      <c r="T99" s="190">
        <f>S99*H99</f>
        <v>0</v>
      </c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R99" s="191" t="s">
        <v>2111</v>
      </c>
      <c r="AT99" s="191" t="s">
        <v>153</v>
      </c>
      <c r="AU99" s="191" t="s">
        <v>82</v>
      </c>
      <c r="AY99" s="19" t="s">
        <v>151</v>
      </c>
      <c r="BE99" s="192">
        <f>IF(N99="základní",J99,0)</f>
        <v>0</v>
      </c>
      <c r="BF99" s="192">
        <f>IF(N99="snížená",J99,0)</f>
        <v>0</v>
      </c>
      <c r="BG99" s="192">
        <f>IF(N99="zákl. přenesená",J99,0)</f>
        <v>0</v>
      </c>
      <c r="BH99" s="192">
        <f>IF(N99="sníž. přenesená",J99,0)</f>
        <v>0</v>
      </c>
      <c r="BI99" s="192">
        <f>IF(N99="nulová",J99,0)</f>
        <v>0</v>
      </c>
      <c r="BJ99" s="19" t="s">
        <v>80</v>
      </c>
      <c r="BK99" s="192">
        <f>ROUND(I99*H99,2)</f>
        <v>0</v>
      </c>
      <c r="BL99" s="19" t="s">
        <v>2111</v>
      </c>
      <c r="BM99" s="191" t="s">
        <v>2121</v>
      </c>
    </row>
    <row r="100" spans="1:65" s="2" customFormat="1" ht="11.25">
      <c r="A100" s="36"/>
      <c r="B100" s="37"/>
      <c r="C100" s="38"/>
      <c r="D100" s="193" t="s">
        <v>160</v>
      </c>
      <c r="E100" s="38"/>
      <c r="F100" s="194" t="s">
        <v>2120</v>
      </c>
      <c r="G100" s="38"/>
      <c r="H100" s="38"/>
      <c r="I100" s="195"/>
      <c r="J100" s="38"/>
      <c r="K100" s="38"/>
      <c r="L100" s="41"/>
      <c r="M100" s="196"/>
      <c r="N100" s="197"/>
      <c r="O100" s="66"/>
      <c r="P100" s="66"/>
      <c r="Q100" s="66"/>
      <c r="R100" s="66"/>
      <c r="S100" s="66"/>
      <c r="T100" s="67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160</v>
      </c>
      <c r="AU100" s="19" t="s">
        <v>82</v>
      </c>
    </row>
    <row r="101" spans="1:65" s="2" customFormat="1" ht="11.25">
      <c r="A101" s="36"/>
      <c r="B101" s="37"/>
      <c r="C101" s="38"/>
      <c r="D101" s="198" t="s">
        <v>162</v>
      </c>
      <c r="E101" s="38"/>
      <c r="F101" s="199" t="s">
        <v>2122</v>
      </c>
      <c r="G101" s="38"/>
      <c r="H101" s="38"/>
      <c r="I101" s="195"/>
      <c r="J101" s="38"/>
      <c r="K101" s="38"/>
      <c r="L101" s="41"/>
      <c r="M101" s="196"/>
      <c r="N101" s="197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9" t="s">
        <v>162</v>
      </c>
      <c r="AU101" s="19" t="s">
        <v>82</v>
      </c>
    </row>
    <row r="102" spans="1:65" s="13" customFormat="1" ht="11.25">
      <c r="B102" s="200"/>
      <c r="C102" s="201"/>
      <c r="D102" s="193" t="s">
        <v>164</v>
      </c>
      <c r="E102" s="202" t="s">
        <v>19</v>
      </c>
      <c r="F102" s="203" t="s">
        <v>2123</v>
      </c>
      <c r="G102" s="201"/>
      <c r="H102" s="202" t="s">
        <v>19</v>
      </c>
      <c r="I102" s="204"/>
      <c r="J102" s="201"/>
      <c r="K102" s="201"/>
      <c r="L102" s="205"/>
      <c r="M102" s="206"/>
      <c r="N102" s="207"/>
      <c r="O102" s="207"/>
      <c r="P102" s="207"/>
      <c r="Q102" s="207"/>
      <c r="R102" s="207"/>
      <c r="S102" s="207"/>
      <c r="T102" s="208"/>
      <c r="AT102" s="209" t="s">
        <v>164</v>
      </c>
      <c r="AU102" s="209" t="s">
        <v>82</v>
      </c>
      <c r="AV102" s="13" t="s">
        <v>80</v>
      </c>
      <c r="AW102" s="13" t="s">
        <v>35</v>
      </c>
      <c r="AX102" s="13" t="s">
        <v>73</v>
      </c>
      <c r="AY102" s="209" t="s">
        <v>151</v>
      </c>
    </row>
    <row r="103" spans="1:65" s="14" customFormat="1" ht="11.25">
      <c r="B103" s="210"/>
      <c r="C103" s="211"/>
      <c r="D103" s="193" t="s">
        <v>164</v>
      </c>
      <c r="E103" s="212" t="s">
        <v>19</v>
      </c>
      <c r="F103" s="213" t="s">
        <v>80</v>
      </c>
      <c r="G103" s="211"/>
      <c r="H103" s="214">
        <v>1</v>
      </c>
      <c r="I103" s="215"/>
      <c r="J103" s="211"/>
      <c r="K103" s="211"/>
      <c r="L103" s="216"/>
      <c r="M103" s="217"/>
      <c r="N103" s="218"/>
      <c r="O103" s="218"/>
      <c r="P103" s="218"/>
      <c r="Q103" s="218"/>
      <c r="R103" s="218"/>
      <c r="S103" s="218"/>
      <c r="T103" s="219"/>
      <c r="AT103" s="220" t="s">
        <v>164</v>
      </c>
      <c r="AU103" s="220" t="s">
        <v>82</v>
      </c>
      <c r="AV103" s="14" t="s">
        <v>82</v>
      </c>
      <c r="AW103" s="14" t="s">
        <v>35</v>
      </c>
      <c r="AX103" s="14" t="s">
        <v>73</v>
      </c>
      <c r="AY103" s="220" t="s">
        <v>151</v>
      </c>
    </row>
    <row r="104" spans="1:65" s="15" customFormat="1" ht="11.25">
      <c r="B104" s="221"/>
      <c r="C104" s="222"/>
      <c r="D104" s="193" t="s">
        <v>164</v>
      </c>
      <c r="E104" s="223" t="s">
        <v>19</v>
      </c>
      <c r="F104" s="224" t="s">
        <v>167</v>
      </c>
      <c r="G104" s="222"/>
      <c r="H104" s="225">
        <v>1</v>
      </c>
      <c r="I104" s="226"/>
      <c r="J104" s="222"/>
      <c r="K104" s="222"/>
      <c r="L104" s="227"/>
      <c r="M104" s="228"/>
      <c r="N104" s="229"/>
      <c r="O104" s="229"/>
      <c r="P104" s="229"/>
      <c r="Q104" s="229"/>
      <c r="R104" s="229"/>
      <c r="S104" s="229"/>
      <c r="T104" s="230"/>
      <c r="AT104" s="231" t="s">
        <v>164</v>
      </c>
      <c r="AU104" s="231" t="s">
        <v>82</v>
      </c>
      <c r="AV104" s="15" t="s">
        <v>158</v>
      </c>
      <c r="AW104" s="15" t="s">
        <v>35</v>
      </c>
      <c r="AX104" s="15" t="s">
        <v>80</v>
      </c>
      <c r="AY104" s="231" t="s">
        <v>151</v>
      </c>
    </row>
    <row r="105" spans="1:65" s="2" customFormat="1" ht="16.5" customHeight="1">
      <c r="A105" s="36"/>
      <c r="B105" s="37"/>
      <c r="C105" s="180" t="s">
        <v>158</v>
      </c>
      <c r="D105" s="180" t="s">
        <v>153</v>
      </c>
      <c r="E105" s="181" t="s">
        <v>2124</v>
      </c>
      <c r="F105" s="182" t="s">
        <v>2125</v>
      </c>
      <c r="G105" s="183" t="s">
        <v>2002</v>
      </c>
      <c r="H105" s="184">
        <v>1</v>
      </c>
      <c r="I105" s="185"/>
      <c r="J105" s="186">
        <f>ROUND(I105*H105,2)</f>
        <v>0</v>
      </c>
      <c r="K105" s="182" t="s">
        <v>157</v>
      </c>
      <c r="L105" s="41"/>
      <c r="M105" s="187" t="s">
        <v>19</v>
      </c>
      <c r="N105" s="188" t="s">
        <v>44</v>
      </c>
      <c r="O105" s="66"/>
      <c r="P105" s="189">
        <f>O105*H105</f>
        <v>0</v>
      </c>
      <c r="Q105" s="189">
        <v>0</v>
      </c>
      <c r="R105" s="189">
        <f>Q105*H105</f>
        <v>0</v>
      </c>
      <c r="S105" s="189">
        <v>0</v>
      </c>
      <c r="T105" s="190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1" t="s">
        <v>2111</v>
      </c>
      <c r="AT105" s="191" t="s">
        <v>153</v>
      </c>
      <c r="AU105" s="191" t="s">
        <v>82</v>
      </c>
      <c r="AY105" s="19" t="s">
        <v>151</v>
      </c>
      <c r="BE105" s="192">
        <f>IF(N105="základní",J105,0)</f>
        <v>0</v>
      </c>
      <c r="BF105" s="192">
        <f>IF(N105="snížená",J105,0)</f>
        <v>0</v>
      </c>
      <c r="BG105" s="192">
        <f>IF(N105="zákl. přenesená",J105,0)</f>
        <v>0</v>
      </c>
      <c r="BH105" s="192">
        <f>IF(N105="sníž. přenesená",J105,0)</f>
        <v>0</v>
      </c>
      <c r="BI105" s="192">
        <f>IF(N105="nulová",J105,0)</f>
        <v>0</v>
      </c>
      <c r="BJ105" s="19" t="s">
        <v>80</v>
      </c>
      <c r="BK105" s="192">
        <f>ROUND(I105*H105,2)</f>
        <v>0</v>
      </c>
      <c r="BL105" s="19" t="s">
        <v>2111</v>
      </c>
      <c r="BM105" s="191" t="s">
        <v>2126</v>
      </c>
    </row>
    <row r="106" spans="1:65" s="2" customFormat="1" ht="11.25">
      <c r="A106" s="36"/>
      <c r="B106" s="37"/>
      <c r="C106" s="38"/>
      <c r="D106" s="193" t="s">
        <v>160</v>
      </c>
      <c r="E106" s="38"/>
      <c r="F106" s="194" t="s">
        <v>2125</v>
      </c>
      <c r="G106" s="38"/>
      <c r="H106" s="38"/>
      <c r="I106" s="195"/>
      <c r="J106" s="38"/>
      <c r="K106" s="38"/>
      <c r="L106" s="41"/>
      <c r="M106" s="196"/>
      <c r="N106" s="197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160</v>
      </c>
      <c r="AU106" s="19" t="s">
        <v>82</v>
      </c>
    </row>
    <row r="107" spans="1:65" s="2" customFormat="1" ht="11.25">
      <c r="A107" s="36"/>
      <c r="B107" s="37"/>
      <c r="C107" s="38"/>
      <c r="D107" s="198" t="s">
        <v>162</v>
      </c>
      <c r="E107" s="38"/>
      <c r="F107" s="199" t="s">
        <v>2127</v>
      </c>
      <c r="G107" s="38"/>
      <c r="H107" s="38"/>
      <c r="I107" s="195"/>
      <c r="J107" s="38"/>
      <c r="K107" s="38"/>
      <c r="L107" s="41"/>
      <c r="M107" s="196"/>
      <c r="N107" s="197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162</v>
      </c>
      <c r="AU107" s="19" t="s">
        <v>82</v>
      </c>
    </row>
    <row r="108" spans="1:65" s="13" customFormat="1" ht="11.25">
      <c r="B108" s="200"/>
      <c r="C108" s="201"/>
      <c r="D108" s="193" t="s">
        <v>164</v>
      </c>
      <c r="E108" s="202" t="s">
        <v>19</v>
      </c>
      <c r="F108" s="203" t="s">
        <v>2128</v>
      </c>
      <c r="G108" s="201"/>
      <c r="H108" s="202" t="s">
        <v>19</v>
      </c>
      <c r="I108" s="204"/>
      <c r="J108" s="201"/>
      <c r="K108" s="201"/>
      <c r="L108" s="205"/>
      <c r="M108" s="206"/>
      <c r="N108" s="207"/>
      <c r="O108" s="207"/>
      <c r="P108" s="207"/>
      <c r="Q108" s="207"/>
      <c r="R108" s="207"/>
      <c r="S108" s="207"/>
      <c r="T108" s="208"/>
      <c r="AT108" s="209" t="s">
        <v>164</v>
      </c>
      <c r="AU108" s="209" t="s">
        <v>82</v>
      </c>
      <c r="AV108" s="13" t="s">
        <v>80</v>
      </c>
      <c r="AW108" s="13" t="s">
        <v>35</v>
      </c>
      <c r="AX108" s="13" t="s">
        <v>73</v>
      </c>
      <c r="AY108" s="209" t="s">
        <v>151</v>
      </c>
    </row>
    <row r="109" spans="1:65" s="13" customFormat="1" ht="22.5">
      <c r="B109" s="200"/>
      <c r="C109" s="201"/>
      <c r="D109" s="193" t="s">
        <v>164</v>
      </c>
      <c r="E109" s="202" t="s">
        <v>19</v>
      </c>
      <c r="F109" s="203" t="s">
        <v>2129</v>
      </c>
      <c r="G109" s="201"/>
      <c r="H109" s="202" t="s">
        <v>19</v>
      </c>
      <c r="I109" s="204"/>
      <c r="J109" s="201"/>
      <c r="K109" s="201"/>
      <c r="L109" s="205"/>
      <c r="M109" s="206"/>
      <c r="N109" s="207"/>
      <c r="O109" s="207"/>
      <c r="P109" s="207"/>
      <c r="Q109" s="207"/>
      <c r="R109" s="207"/>
      <c r="S109" s="207"/>
      <c r="T109" s="208"/>
      <c r="AT109" s="209" t="s">
        <v>164</v>
      </c>
      <c r="AU109" s="209" t="s">
        <v>82</v>
      </c>
      <c r="AV109" s="13" t="s">
        <v>80</v>
      </c>
      <c r="AW109" s="13" t="s">
        <v>35</v>
      </c>
      <c r="AX109" s="13" t="s">
        <v>73</v>
      </c>
      <c r="AY109" s="209" t="s">
        <v>151</v>
      </c>
    </row>
    <row r="110" spans="1:65" s="13" customFormat="1" ht="11.25">
      <c r="B110" s="200"/>
      <c r="C110" s="201"/>
      <c r="D110" s="193" t="s">
        <v>164</v>
      </c>
      <c r="E110" s="202" t="s">
        <v>19</v>
      </c>
      <c r="F110" s="203" t="s">
        <v>2130</v>
      </c>
      <c r="G110" s="201"/>
      <c r="H110" s="202" t="s">
        <v>19</v>
      </c>
      <c r="I110" s="204"/>
      <c r="J110" s="201"/>
      <c r="K110" s="201"/>
      <c r="L110" s="205"/>
      <c r="M110" s="206"/>
      <c r="N110" s="207"/>
      <c r="O110" s="207"/>
      <c r="P110" s="207"/>
      <c r="Q110" s="207"/>
      <c r="R110" s="207"/>
      <c r="S110" s="207"/>
      <c r="T110" s="208"/>
      <c r="AT110" s="209" t="s">
        <v>164</v>
      </c>
      <c r="AU110" s="209" t="s">
        <v>82</v>
      </c>
      <c r="AV110" s="13" t="s">
        <v>80</v>
      </c>
      <c r="AW110" s="13" t="s">
        <v>35</v>
      </c>
      <c r="AX110" s="13" t="s">
        <v>73</v>
      </c>
      <c r="AY110" s="209" t="s">
        <v>151</v>
      </c>
    </row>
    <row r="111" spans="1:65" s="13" customFormat="1" ht="22.5">
      <c r="B111" s="200"/>
      <c r="C111" s="201"/>
      <c r="D111" s="193" t="s">
        <v>164</v>
      </c>
      <c r="E111" s="202" t="s">
        <v>19</v>
      </c>
      <c r="F111" s="203" t="s">
        <v>2131</v>
      </c>
      <c r="G111" s="201"/>
      <c r="H111" s="202" t="s">
        <v>19</v>
      </c>
      <c r="I111" s="204"/>
      <c r="J111" s="201"/>
      <c r="K111" s="201"/>
      <c r="L111" s="205"/>
      <c r="M111" s="206"/>
      <c r="N111" s="207"/>
      <c r="O111" s="207"/>
      <c r="P111" s="207"/>
      <c r="Q111" s="207"/>
      <c r="R111" s="207"/>
      <c r="S111" s="207"/>
      <c r="T111" s="208"/>
      <c r="AT111" s="209" t="s">
        <v>164</v>
      </c>
      <c r="AU111" s="209" t="s">
        <v>82</v>
      </c>
      <c r="AV111" s="13" t="s">
        <v>80</v>
      </c>
      <c r="AW111" s="13" t="s">
        <v>35</v>
      </c>
      <c r="AX111" s="13" t="s">
        <v>73</v>
      </c>
      <c r="AY111" s="209" t="s">
        <v>151</v>
      </c>
    </row>
    <row r="112" spans="1:65" s="13" customFormat="1" ht="11.25">
      <c r="B112" s="200"/>
      <c r="C112" s="201"/>
      <c r="D112" s="193" t="s">
        <v>164</v>
      </c>
      <c r="E112" s="202" t="s">
        <v>19</v>
      </c>
      <c r="F112" s="203" t="s">
        <v>2132</v>
      </c>
      <c r="G112" s="201"/>
      <c r="H112" s="202" t="s">
        <v>19</v>
      </c>
      <c r="I112" s="204"/>
      <c r="J112" s="201"/>
      <c r="K112" s="201"/>
      <c r="L112" s="205"/>
      <c r="M112" s="206"/>
      <c r="N112" s="207"/>
      <c r="O112" s="207"/>
      <c r="P112" s="207"/>
      <c r="Q112" s="207"/>
      <c r="R112" s="207"/>
      <c r="S112" s="207"/>
      <c r="T112" s="208"/>
      <c r="AT112" s="209" t="s">
        <v>164</v>
      </c>
      <c r="AU112" s="209" t="s">
        <v>82</v>
      </c>
      <c r="AV112" s="13" t="s">
        <v>80</v>
      </c>
      <c r="AW112" s="13" t="s">
        <v>35</v>
      </c>
      <c r="AX112" s="13" t="s">
        <v>73</v>
      </c>
      <c r="AY112" s="209" t="s">
        <v>151</v>
      </c>
    </row>
    <row r="113" spans="1:65" s="14" customFormat="1" ht="11.25">
      <c r="B113" s="210"/>
      <c r="C113" s="211"/>
      <c r="D113" s="193" t="s">
        <v>164</v>
      </c>
      <c r="E113" s="212" t="s">
        <v>19</v>
      </c>
      <c r="F113" s="213" t="s">
        <v>80</v>
      </c>
      <c r="G113" s="211"/>
      <c r="H113" s="214">
        <v>1</v>
      </c>
      <c r="I113" s="215"/>
      <c r="J113" s="211"/>
      <c r="K113" s="211"/>
      <c r="L113" s="216"/>
      <c r="M113" s="217"/>
      <c r="N113" s="218"/>
      <c r="O113" s="218"/>
      <c r="P113" s="218"/>
      <c r="Q113" s="218"/>
      <c r="R113" s="218"/>
      <c r="S113" s="218"/>
      <c r="T113" s="219"/>
      <c r="AT113" s="220" t="s">
        <v>164</v>
      </c>
      <c r="AU113" s="220" t="s">
        <v>82</v>
      </c>
      <c r="AV113" s="14" t="s">
        <v>82</v>
      </c>
      <c r="AW113" s="14" t="s">
        <v>35</v>
      </c>
      <c r="AX113" s="14" t="s">
        <v>73</v>
      </c>
      <c r="AY113" s="220" t="s">
        <v>151</v>
      </c>
    </row>
    <row r="114" spans="1:65" s="15" customFormat="1" ht="11.25">
      <c r="B114" s="221"/>
      <c r="C114" s="222"/>
      <c r="D114" s="193" t="s">
        <v>164</v>
      </c>
      <c r="E114" s="223" t="s">
        <v>19</v>
      </c>
      <c r="F114" s="224" t="s">
        <v>167</v>
      </c>
      <c r="G114" s="222"/>
      <c r="H114" s="225">
        <v>1</v>
      </c>
      <c r="I114" s="226"/>
      <c r="J114" s="222"/>
      <c r="K114" s="222"/>
      <c r="L114" s="227"/>
      <c r="M114" s="228"/>
      <c r="N114" s="229"/>
      <c r="O114" s="229"/>
      <c r="P114" s="229"/>
      <c r="Q114" s="229"/>
      <c r="R114" s="229"/>
      <c r="S114" s="229"/>
      <c r="T114" s="230"/>
      <c r="AT114" s="231" t="s">
        <v>164</v>
      </c>
      <c r="AU114" s="231" t="s">
        <v>82</v>
      </c>
      <c r="AV114" s="15" t="s">
        <v>158</v>
      </c>
      <c r="AW114" s="15" t="s">
        <v>35</v>
      </c>
      <c r="AX114" s="15" t="s">
        <v>80</v>
      </c>
      <c r="AY114" s="231" t="s">
        <v>151</v>
      </c>
    </row>
    <row r="115" spans="1:65" s="2" customFormat="1" ht="16.5" customHeight="1">
      <c r="A115" s="36"/>
      <c r="B115" s="37"/>
      <c r="C115" s="180" t="s">
        <v>191</v>
      </c>
      <c r="D115" s="180" t="s">
        <v>153</v>
      </c>
      <c r="E115" s="181" t="s">
        <v>2133</v>
      </c>
      <c r="F115" s="182" t="s">
        <v>2125</v>
      </c>
      <c r="G115" s="183" t="s">
        <v>2002</v>
      </c>
      <c r="H115" s="184">
        <v>1</v>
      </c>
      <c r="I115" s="185"/>
      <c r="J115" s="186">
        <f>ROUND(I115*H115,2)</f>
        <v>0</v>
      </c>
      <c r="K115" s="182" t="s">
        <v>19</v>
      </c>
      <c r="L115" s="41"/>
      <c r="M115" s="187" t="s">
        <v>19</v>
      </c>
      <c r="N115" s="188" t="s">
        <v>44</v>
      </c>
      <c r="O115" s="66"/>
      <c r="P115" s="189">
        <f>O115*H115</f>
        <v>0</v>
      </c>
      <c r="Q115" s="189">
        <v>0</v>
      </c>
      <c r="R115" s="189">
        <f>Q115*H115</f>
        <v>0</v>
      </c>
      <c r="S115" s="189">
        <v>0</v>
      </c>
      <c r="T115" s="190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91" t="s">
        <v>2111</v>
      </c>
      <c r="AT115" s="191" t="s">
        <v>153</v>
      </c>
      <c r="AU115" s="191" t="s">
        <v>82</v>
      </c>
      <c r="AY115" s="19" t="s">
        <v>151</v>
      </c>
      <c r="BE115" s="192">
        <f>IF(N115="základní",J115,0)</f>
        <v>0</v>
      </c>
      <c r="BF115" s="192">
        <f>IF(N115="snížená",J115,0)</f>
        <v>0</v>
      </c>
      <c r="BG115" s="192">
        <f>IF(N115="zákl. přenesená",J115,0)</f>
        <v>0</v>
      </c>
      <c r="BH115" s="192">
        <f>IF(N115="sníž. přenesená",J115,0)</f>
        <v>0</v>
      </c>
      <c r="BI115" s="192">
        <f>IF(N115="nulová",J115,0)</f>
        <v>0</v>
      </c>
      <c r="BJ115" s="19" t="s">
        <v>80</v>
      </c>
      <c r="BK115" s="192">
        <f>ROUND(I115*H115,2)</f>
        <v>0</v>
      </c>
      <c r="BL115" s="19" t="s">
        <v>2111</v>
      </c>
      <c r="BM115" s="191" t="s">
        <v>2134</v>
      </c>
    </row>
    <row r="116" spans="1:65" s="2" customFormat="1" ht="11.25">
      <c r="A116" s="36"/>
      <c r="B116" s="37"/>
      <c r="C116" s="38"/>
      <c r="D116" s="193" t="s">
        <v>160</v>
      </c>
      <c r="E116" s="38"/>
      <c r="F116" s="194" t="s">
        <v>2125</v>
      </c>
      <c r="G116" s="38"/>
      <c r="H116" s="38"/>
      <c r="I116" s="195"/>
      <c r="J116" s="38"/>
      <c r="K116" s="38"/>
      <c r="L116" s="41"/>
      <c r="M116" s="196"/>
      <c r="N116" s="197"/>
      <c r="O116" s="66"/>
      <c r="P116" s="66"/>
      <c r="Q116" s="66"/>
      <c r="R116" s="66"/>
      <c r="S116" s="66"/>
      <c r="T116" s="67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9" t="s">
        <v>160</v>
      </c>
      <c r="AU116" s="19" t="s">
        <v>82</v>
      </c>
    </row>
    <row r="117" spans="1:65" s="13" customFormat="1" ht="11.25">
      <c r="B117" s="200"/>
      <c r="C117" s="201"/>
      <c r="D117" s="193" t="s">
        <v>164</v>
      </c>
      <c r="E117" s="202" t="s">
        <v>19</v>
      </c>
      <c r="F117" s="203" t="s">
        <v>2135</v>
      </c>
      <c r="G117" s="201"/>
      <c r="H117" s="202" t="s">
        <v>19</v>
      </c>
      <c r="I117" s="204"/>
      <c r="J117" s="201"/>
      <c r="K117" s="201"/>
      <c r="L117" s="205"/>
      <c r="M117" s="206"/>
      <c r="N117" s="207"/>
      <c r="O117" s="207"/>
      <c r="P117" s="207"/>
      <c r="Q117" s="207"/>
      <c r="R117" s="207"/>
      <c r="S117" s="207"/>
      <c r="T117" s="208"/>
      <c r="AT117" s="209" t="s">
        <v>164</v>
      </c>
      <c r="AU117" s="209" t="s">
        <v>82</v>
      </c>
      <c r="AV117" s="13" t="s">
        <v>80</v>
      </c>
      <c r="AW117" s="13" t="s">
        <v>35</v>
      </c>
      <c r="AX117" s="13" t="s">
        <v>73</v>
      </c>
      <c r="AY117" s="209" t="s">
        <v>151</v>
      </c>
    </row>
    <row r="118" spans="1:65" s="13" customFormat="1" ht="22.5">
      <c r="B118" s="200"/>
      <c r="C118" s="201"/>
      <c r="D118" s="193" t="s">
        <v>164</v>
      </c>
      <c r="E118" s="202" t="s">
        <v>19</v>
      </c>
      <c r="F118" s="203" t="s">
        <v>2136</v>
      </c>
      <c r="G118" s="201"/>
      <c r="H118" s="202" t="s">
        <v>19</v>
      </c>
      <c r="I118" s="204"/>
      <c r="J118" s="201"/>
      <c r="K118" s="201"/>
      <c r="L118" s="205"/>
      <c r="M118" s="206"/>
      <c r="N118" s="207"/>
      <c r="O118" s="207"/>
      <c r="P118" s="207"/>
      <c r="Q118" s="207"/>
      <c r="R118" s="207"/>
      <c r="S118" s="207"/>
      <c r="T118" s="208"/>
      <c r="AT118" s="209" t="s">
        <v>164</v>
      </c>
      <c r="AU118" s="209" t="s">
        <v>82</v>
      </c>
      <c r="AV118" s="13" t="s">
        <v>80</v>
      </c>
      <c r="AW118" s="13" t="s">
        <v>35</v>
      </c>
      <c r="AX118" s="13" t="s">
        <v>73</v>
      </c>
      <c r="AY118" s="209" t="s">
        <v>151</v>
      </c>
    </row>
    <row r="119" spans="1:65" s="14" customFormat="1" ht="11.25">
      <c r="B119" s="210"/>
      <c r="C119" s="211"/>
      <c r="D119" s="193" t="s">
        <v>164</v>
      </c>
      <c r="E119" s="212" t="s">
        <v>19</v>
      </c>
      <c r="F119" s="213" t="s">
        <v>80</v>
      </c>
      <c r="G119" s="211"/>
      <c r="H119" s="214">
        <v>1</v>
      </c>
      <c r="I119" s="215"/>
      <c r="J119" s="211"/>
      <c r="K119" s="211"/>
      <c r="L119" s="216"/>
      <c r="M119" s="217"/>
      <c r="N119" s="218"/>
      <c r="O119" s="218"/>
      <c r="P119" s="218"/>
      <c r="Q119" s="218"/>
      <c r="R119" s="218"/>
      <c r="S119" s="218"/>
      <c r="T119" s="219"/>
      <c r="AT119" s="220" t="s">
        <v>164</v>
      </c>
      <c r="AU119" s="220" t="s">
        <v>82</v>
      </c>
      <c r="AV119" s="14" t="s">
        <v>82</v>
      </c>
      <c r="AW119" s="14" t="s">
        <v>35</v>
      </c>
      <c r="AX119" s="14" t="s">
        <v>73</v>
      </c>
      <c r="AY119" s="220" t="s">
        <v>151</v>
      </c>
    </row>
    <row r="120" spans="1:65" s="15" customFormat="1" ht="11.25">
      <c r="B120" s="221"/>
      <c r="C120" s="222"/>
      <c r="D120" s="193" t="s">
        <v>164</v>
      </c>
      <c r="E120" s="223" t="s">
        <v>19</v>
      </c>
      <c r="F120" s="224" t="s">
        <v>167</v>
      </c>
      <c r="G120" s="222"/>
      <c r="H120" s="225">
        <v>1</v>
      </c>
      <c r="I120" s="226"/>
      <c r="J120" s="222"/>
      <c r="K120" s="222"/>
      <c r="L120" s="227"/>
      <c r="M120" s="228"/>
      <c r="N120" s="229"/>
      <c r="O120" s="229"/>
      <c r="P120" s="229"/>
      <c r="Q120" s="229"/>
      <c r="R120" s="229"/>
      <c r="S120" s="229"/>
      <c r="T120" s="230"/>
      <c r="AT120" s="231" t="s">
        <v>164</v>
      </c>
      <c r="AU120" s="231" t="s">
        <v>82</v>
      </c>
      <c r="AV120" s="15" t="s">
        <v>158</v>
      </c>
      <c r="AW120" s="15" t="s">
        <v>35</v>
      </c>
      <c r="AX120" s="15" t="s">
        <v>80</v>
      </c>
      <c r="AY120" s="231" t="s">
        <v>151</v>
      </c>
    </row>
    <row r="121" spans="1:65" s="2" customFormat="1" ht="16.5" customHeight="1">
      <c r="A121" s="36"/>
      <c r="B121" s="37"/>
      <c r="C121" s="180" t="s">
        <v>173</v>
      </c>
      <c r="D121" s="180" t="s">
        <v>153</v>
      </c>
      <c r="E121" s="181" t="s">
        <v>2137</v>
      </c>
      <c r="F121" s="182" t="s">
        <v>2125</v>
      </c>
      <c r="G121" s="183" t="s">
        <v>2002</v>
      </c>
      <c r="H121" s="184">
        <v>1</v>
      </c>
      <c r="I121" s="185"/>
      <c r="J121" s="186">
        <f>ROUND(I121*H121,2)</f>
        <v>0</v>
      </c>
      <c r="K121" s="182" t="s">
        <v>19</v>
      </c>
      <c r="L121" s="41"/>
      <c r="M121" s="187" t="s">
        <v>19</v>
      </c>
      <c r="N121" s="188" t="s">
        <v>44</v>
      </c>
      <c r="O121" s="66"/>
      <c r="P121" s="189">
        <f>O121*H121</f>
        <v>0</v>
      </c>
      <c r="Q121" s="189">
        <v>0</v>
      </c>
      <c r="R121" s="189">
        <f>Q121*H121</f>
        <v>0</v>
      </c>
      <c r="S121" s="189">
        <v>0</v>
      </c>
      <c r="T121" s="190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91" t="s">
        <v>2111</v>
      </c>
      <c r="AT121" s="191" t="s">
        <v>153</v>
      </c>
      <c r="AU121" s="191" t="s">
        <v>82</v>
      </c>
      <c r="AY121" s="19" t="s">
        <v>151</v>
      </c>
      <c r="BE121" s="192">
        <f>IF(N121="základní",J121,0)</f>
        <v>0</v>
      </c>
      <c r="BF121" s="192">
        <f>IF(N121="snížená",J121,0)</f>
        <v>0</v>
      </c>
      <c r="BG121" s="192">
        <f>IF(N121="zákl. přenesená",J121,0)</f>
        <v>0</v>
      </c>
      <c r="BH121" s="192">
        <f>IF(N121="sníž. přenesená",J121,0)</f>
        <v>0</v>
      </c>
      <c r="BI121" s="192">
        <f>IF(N121="nulová",J121,0)</f>
        <v>0</v>
      </c>
      <c r="BJ121" s="19" t="s">
        <v>80</v>
      </c>
      <c r="BK121" s="192">
        <f>ROUND(I121*H121,2)</f>
        <v>0</v>
      </c>
      <c r="BL121" s="19" t="s">
        <v>2111</v>
      </c>
      <c r="BM121" s="191" t="s">
        <v>2138</v>
      </c>
    </row>
    <row r="122" spans="1:65" s="2" customFormat="1" ht="11.25">
      <c r="A122" s="36"/>
      <c r="B122" s="37"/>
      <c r="C122" s="38"/>
      <c r="D122" s="193" t="s">
        <v>160</v>
      </c>
      <c r="E122" s="38"/>
      <c r="F122" s="194" t="s">
        <v>2125</v>
      </c>
      <c r="G122" s="38"/>
      <c r="H122" s="38"/>
      <c r="I122" s="195"/>
      <c r="J122" s="38"/>
      <c r="K122" s="38"/>
      <c r="L122" s="41"/>
      <c r="M122" s="196"/>
      <c r="N122" s="197"/>
      <c r="O122" s="66"/>
      <c r="P122" s="66"/>
      <c r="Q122" s="66"/>
      <c r="R122" s="66"/>
      <c r="S122" s="66"/>
      <c r="T122" s="67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9" t="s">
        <v>160</v>
      </c>
      <c r="AU122" s="19" t="s">
        <v>82</v>
      </c>
    </row>
    <row r="123" spans="1:65" s="13" customFormat="1" ht="11.25">
      <c r="B123" s="200"/>
      <c r="C123" s="201"/>
      <c r="D123" s="193" t="s">
        <v>164</v>
      </c>
      <c r="E123" s="202" t="s">
        <v>19</v>
      </c>
      <c r="F123" s="203" t="s">
        <v>2139</v>
      </c>
      <c r="G123" s="201"/>
      <c r="H123" s="202" t="s">
        <v>19</v>
      </c>
      <c r="I123" s="204"/>
      <c r="J123" s="201"/>
      <c r="K123" s="201"/>
      <c r="L123" s="205"/>
      <c r="M123" s="206"/>
      <c r="N123" s="207"/>
      <c r="O123" s="207"/>
      <c r="P123" s="207"/>
      <c r="Q123" s="207"/>
      <c r="R123" s="207"/>
      <c r="S123" s="207"/>
      <c r="T123" s="208"/>
      <c r="AT123" s="209" t="s">
        <v>164</v>
      </c>
      <c r="AU123" s="209" t="s">
        <v>82</v>
      </c>
      <c r="AV123" s="13" t="s">
        <v>80</v>
      </c>
      <c r="AW123" s="13" t="s">
        <v>35</v>
      </c>
      <c r="AX123" s="13" t="s">
        <v>73</v>
      </c>
      <c r="AY123" s="209" t="s">
        <v>151</v>
      </c>
    </row>
    <row r="124" spans="1:65" s="13" customFormat="1" ht="22.5">
      <c r="B124" s="200"/>
      <c r="C124" s="201"/>
      <c r="D124" s="193" t="s">
        <v>164</v>
      </c>
      <c r="E124" s="202" t="s">
        <v>19</v>
      </c>
      <c r="F124" s="203" t="s">
        <v>2140</v>
      </c>
      <c r="G124" s="201"/>
      <c r="H124" s="202" t="s">
        <v>19</v>
      </c>
      <c r="I124" s="204"/>
      <c r="J124" s="201"/>
      <c r="K124" s="201"/>
      <c r="L124" s="205"/>
      <c r="M124" s="206"/>
      <c r="N124" s="207"/>
      <c r="O124" s="207"/>
      <c r="P124" s="207"/>
      <c r="Q124" s="207"/>
      <c r="R124" s="207"/>
      <c r="S124" s="207"/>
      <c r="T124" s="208"/>
      <c r="AT124" s="209" t="s">
        <v>164</v>
      </c>
      <c r="AU124" s="209" t="s">
        <v>82</v>
      </c>
      <c r="AV124" s="13" t="s">
        <v>80</v>
      </c>
      <c r="AW124" s="13" t="s">
        <v>35</v>
      </c>
      <c r="AX124" s="13" t="s">
        <v>73</v>
      </c>
      <c r="AY124" s="209" t="s">
        <v>151</v>
      </c>
    </row>
    <row r="125" spans="1:65" s="14" customFormat="1" ht="11.25">
      <c r="B125" s="210"/>
      <c r="C125" s="211"/>
      <c r="D125" s="193" t="s">
        <v>164</v>
      </c>
      <c r="E125" s="212" t="s">
        <v>19</v>
      </c>
      <c r="F125" s="213" t="s">
        <v>80</v>
      </c>
      <c r="G125" s="211"/>
      <c r="H125" s="214">
        <v>1</v>
      </c>
      <c r="I125" s="215"/>
      <c r="J125" s="211"/>
      <c r="K125" s="211"/>
      <c r="L125" s="216"/>
      <c r="M125" s="217"/>
      <c r="N125" s="218"/>
      <c r="O125" s="218"/>
      <c r="P125" s="218"/>
      <c r="Q125" s="218"/>
      <c r="R125" s="218"/>
      <c r="S125" s="218"/>
      <c r="T125" s="219"/>
      <c r="AT125" s="220" t="s">
        <v>164</v>
      </c>
      <c r="AU125" s="220" t="s">
        <v>82</v>
      </c>
      <c r="AV125" s="14" t="s">
        <v>82</v>
      </c>
      <c r="AW125" s="14" t="s">
        <v>35</v>
      </c>
      <c r="AX125" s="14" t="s">
        <v>73</v>
      </c>
      <c r="AY125" s="220" t="s">
        <v>151</v>
      </c>
    </row>
    <row r="126" spans="1:65" s="15" customFormat="1" ht="11.25">
      <c r="B126" s="221"/>
      <c r="C126" s="222"/>
      <c r="D126" s="193" t="s">
        <v>164</v>
      </c>
      <c r="E126" s="223" t="s">
        <v>19</v>
      </c>
      <c r="F126" s="224" t="s">
        <v>167</v>
      </c>
      <c r="G126" s="222"/>
      <c r="H126" s="225">
        <v>1</v>
      </c>
      <c r="I126" s="226"/>
      <c r="J126" s="222"/>
      <c r="K126" s="222"/>
      <c r="L126" s="227"/>
      <c r="M126" s="228"/>
      <c r="N126" s="229"/>
      <c r="O126" s="229"/>
      <c r="P126" s="229"/>
      <c r="Q126" s="229"/>
      <c r="R126" s="229"/>
      <c r="S126" s="229"/>
      <c r="T126" s="230"/>
      <c r="AT126" s="231" t="s">
        <v>164</v>
      </c>
      <c r="AU126" s="231" t="s">
        <v>82</v>
      </c>
      <c r="AV126" s="15" t="s">
        <v>158</v>
      </c>
      <c r="AW126" s="15" t="s">
        <v>35</v>
      </c>
      <c r="AX126" s="15" t="s">
        <v>80</v>
      </c>
      <c r="AY126" s="231" t="s">
        <v>151</v>
      </c>
    </row>
    <row r="127" spans="1:65" s="2" customFormat="1" ht="16.5" customHeight="1">
      <c r="A127" s="36"/>
      <c r="B127" s="37"/>
      <c r="C127" s="180" t="s">
        <v>207</v>
      </c>
      <c r="D127" s="180" t="s">
        <v>153</v>
      </c>
      <c r="E127" s="181" t="s">
        <v>2141</v>
      </c>
      <c r="F127" s="182" t="s">
        <v>2142</v>
      </c>
      <c r="G127" s="183" t="s">
        <v>2002</v>
      </c>
      <c r="H127" s="184">
        <v>1</v>
      </c>
      <c r="I127" s="185"/>
      <c r="J127" s="186">
        <f>ROUND(I127*H127,2)</f>
        <v>0</v>
      </c>
      <c r="K127" s="182" t="s">
        <v>157</v>
      </c>
      <c r="L127" s="41"/>
      <c r="M127" s="187" t="s">
        <v>19</v>
      </c>
      <c r="N127" s="188" t="s">
        <v>44</v>
      </c>
      <c r="O127" s="66"/>
      <c r="P127" s="189">
        <f>O127*H127</f>
        <v>0</v>
      </c>
      <c r="Q127" s="189">
        <v>0</v>
      </c>
      <c r="R127" s="189">
        <f>Q127*H127</f>
        <v>0</v>
      </c>
      <c r="S127" s="189">
        <v>0</v>
      </c>
      <c r="T127" s="190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91" t="s">
        <v>2111</v>
      </c>
      <c r="AT127" s="191" t="s">
        <v>153</v>
      </c>
      <c r="AU127" s="191" t="s">
        <v>82</v>
      </c>
      <c r="AY127" s="19" t="s">
        <v>151</v>
      </c>
      <c r="BE127" s="192">
        <f>IF(N127="základní",J127,0)</f>
        <v>0</v>
      </c>
      <c r="BF127" s="192">
        <f>IF(N127="snížená",J127,0)</f>
        <v>0</v>
      </c>
      <c r="BG127" s="192">
        <f>IF(N127="zákl. přenesená",J127,0)</f>
        <v>0</v>
      </c>
      <c r="BH127" s="192">
        <f>IF(N127="sníž. přenesená",J127,0)</f>
        <v>0</v>
      </c>
      <c r="BI127" s="192">
        <f>IF(N127="nulová",J127,0)</f>
        <v>0</v>
      </c>
      <c r="BJ127" s="19" t="s">
        <v>80</v>
      </c>
      <c r="BK127" s="192">
        <f>ROUND(I127*H127,2)</f>
        <v>0</v>
      </c>
      <c r="BL127" s="19" t="s">
        <v>2111</v>
      </c>
      <c r="BM127" s="191" t="s">
        <v>2143</v>
      </c>
    </row>
    <row r="128" spans="1:65" s="2" customFormat="1" ht="11.25">
      <c r="A128" s="36"/>
      <c r="B128" s="37"/>
      <c r="C128" s="38"/>
      <c r="D128" s="193" t="s">
        <v>160</v>
      </c>
      <c r="E128" s="38"/>
      <c r="F128" s="194" t="s">
        <v>2142</v>
      </c>
      <c r="G128" s="38"/>
      <c r="H128" s="38"/>
      <c r="I128" s="195"/>
      <c r="J128" s="38"/>
      <c r="K128" s="38"/>
      <c r="L128" s="41"/>
      <c r="M128" s="196"/>
      <c r="N128" s="197"/>
      <c r="O128" s="66"/>
      <c r="P128" s="66"/>
      <c r="Q128" s="66"/>
      <c r="R128" s="66"/>
      <c r="S128" s="66"/>
      <c r="T128" s="67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9" t="s">
        <v>160</v>
      </c>
      <c r="AU128" s="19" t="s">
        <v>82</v>
      </c>
    </row>
    <row r="129" spans="1:65" s="2" customFormat="1" ht="11.25">
      <c r="A129" s="36"/>
      <c r="B129" s="37"/>
      <c r="C129" s="38"/>
      <c r="D129" s="198" t="s">
        <v>162</v>
      </c>
      <c r="E129" s="38"/>
      <c r="F129" s="199" t="s">
        <v>2144</v>
      </c>
      <c r="G129" s="38"/>
      <c r="H129" s="38"/>
      <c r="I129" s="195"/>
      <c r="J129" s="38"/>
      <c r="K129" s="38"/>
      <c r="L129" s="41"/>
      <c r="M129" s="196"/>
      <c r="N129" s="197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9" t="s">
        <v>162</v>
      </c>
      <c r="AU129" s="19" t="s">
        <v>82</v>
      </c>
    </row>
    <row r="130" spans="1:65" s="13" customFormat="1" ht="11.25">
      <c r="B130" s="200"/>
      <c r="C130" s="201"/>
      <c r="D130" s="193" t="s">
        <v>164</v>
      </c>
      <c r="E130" s="202" t="s">
        <v>19</v>
      </c>
      <c r="F130" s="203" t="s">
        <v>2128</v>
      </c>
      <c r="G130" s="201"/>
      <c r="H130" s="202" t="s">
        <v>19</v>
      </c>
      <c r="I130" s="204"/>
      <c r="J130" s="201"/>
      <c r="K130" s="201"/>
      <c r="L130" s="205"/>
      <c r="M130" s="206"/>
      <c r="N130" s="207"/>
      <c r="O130" s="207"/>
      <c r="P130" s="207"/>
      <c r="Q130" s="207"/>
      <c r="R130" s="207"/>
      <c r="S130" s="207"/>
      <c r="T130" s="208"/>
      <c r="AT130" s="209" t="s">
        <v>164</v>
      </c>
      <c r="AU130" s="209" t="s">
        <v>82</v>
      </c>
      <c r="AV130" s="13" t="s">
        <v>80</v>
      </c>
      <c r="AW130" s="13" t="s">
        <v>35</v>
      </c>
      <c r="AX130" s="13" t="s">
        <v>73</v>
      </c>
      <c r="AY130" s="209" t="s">
        <v>151</v>
      </c>
    </row>
    <row r="131" spans="1:65" s="13" customFormat="1" ht="33.75">
      <c r="B131" s="200"/>
      <c r="C131" s="201"/>
      <c r="D131" s="193" t="s">
        <v>164</v>
      </c>
      <c r="E131" s="202" t="s">
        <v>19</v>
      </c>
      <c r="F131" s="203" t="s">
        <v>2145</v>
      </c>
      <c r="G131" s="201"/>
      <c r="H131" s="202" t="s">
        <v>19</v>
      </c>
      <c r="I131" s="204"/>
      <c r="J131" s="201"/>
      <c r="K131" s="201"/>
      <c r="L131" s="205"/>
      <c r="M131" s="206"/>
      <c r="N131" s="207"/>
      <c r="O131" s="207"/>
      <c r="P131" s="207"/>
      <c r="Q131" s="207"/>
      <c r="R131" s="207"/>
      <c r="S131" s="207"/>
      <c r="T131" s="208"/>
      <c r="AT131" s="209" t="s">
        <v>164</v>
      </c>
      <c r="AU131" s="209" t="s">
        <v>82</v>
      </c>
      <c r="AV131" s="13" t="s">
        <v>80</v>
      </c>
      <c r="AW131" s="13" t="s">
        <v>35</v>
      </c>
      <c r="AX131" s="13" t="s">
        <v>73</v>
      </c>
      <c r="AY131" s="209" t="s">
        <v>151</v>
      </c>
    </row>
    <row r="132" spans="1:65" s="14" customFormat="1" ht="11.25">
      <c r="B132" s="210"/>
      <c r="C132" s="211"/>
      <c r="D132" s="193" t="s">
        <v>164</v>
      </c>
      <c r="E132" s="212" t="s">
        <v>19</v>
      </c>
      <c r="F132" s="213" t="s">
        <v>80</v>
      </c>
      <c r="G132" s="211"/>
      <c r="H132" s="214">
        <v>1</v>
      </c>
      <c r="I132" s="215"/>
      <c r="J132" s="211"/>
      <c r="K132" s="211"/>
      <c r="L132" s="216"/>
      <c r="M132" s="217"/>
      <c r="N132" s="218"/>
      <c r="O132" s="218"/>
      <c r="P132" s="218"/>
      <c r="Q132" s="218"/>
      <c r="R132" s="218"/>
      <c r="S132" s="218"/>
      <c r="T132" s="219"/>
      <c r="AT132" s="220" t="s">
        <v>164</v>
      </c>
      <c r="AU132" s="220" t="s">
        <v>82</v>
      </c>
      <c r="AV132" s="14" t="s">
        <v>82</v>
      </c>
      <c r="AW132" s="14" t="s">
        <v>35</v>
      </c>
      <c r="AX132" s="14" t="s">
        <v>73</v>
      </c>
      <c r="AY132" s="220" t="s">
        <v>151</v>
      </c>
    </row>
    <row r="133" spans="1:65" s="15" customFormat="1" ht="11.25">
      <c r="B133" s="221"/>
      <c r="C133" s="222"/>
      <c r="D133" s="193" t="s">
        <v>164</v>
      </c>
      <c r="E133" s="223" t="s">
        <v>19</v>
      </c>
      <c r="F133" s="224" t="s">
        <v>167</v>
      </c>
      <c r="G133" s="222"/>
      <c r="H133" s="225">
        <v>1</v>
      </c>
      <c r="I133" s="226"/>
      <c r="J133" s="222"/>
      <c r="K133" s="222"/>
      <c r="L133" s="227"/>
      <c r="M133" s="228"/>
      <c r="N133" s="229"/>
      <c r="O133" s="229"/>
      <c r="P133" s="229"/>
      <c r="Q133" s="229"/>
      <c r="R133" s="229"/>
      <c r="S133" s="229"/>
      <c r="T133" s="230"/>
      <c r="AT133" s="231" t="s">
        <v>164</v>
      </c>
      <c r="AU133" s="231" t="s">
        <v>82</v>
      </c>
      <c r="AV133" s="15" t="s">
        <v>158</v>
      </c>
      <c r="AW133" s="15" t="s">
        <v>35</v>
      </c>
      <c r="AX133" s="15" t="s">
        <v>80</v>
      </c>
      <c r="AY133" s="231" t="s">
        <v>151</v>
      </c>
    </row>
    <row r="134" spans="1:65" s="2" customFormat="1" ht="16.5" customHeight="1">
      <c r="A134" s="36"/>
      <c r="B134" s="37"/>
      <c r="C134" s="180" t="s">
        <v>214</v>
      </c>
      <c r="D134" s="180" t="s">
        <v>153</v>
      </c>
      <c r="E134" s="181" t="s">
        <v>2146</v>
      </c>
      <c r="F134" s="182" t="s">
        <v>2142</v>
      </c>
      <c r="G134" s="183" t="s">
        <v>2002</v>
      </c>
      <c r="H134" s="184">
        <v>1</v>
      </c>
      <c r="I134" s="185"/>
      <c r="J134" s="186">
        <f>ROUND(I134*H134,2)</f>
        <v>0</v>
      </c>
      <c r="K134" s="182" t="s">
        <v>19</v>
      </c>
      <c r="L134" s="41"/>
      <c r="M134" s="187" t="s">
        <v>19</v>
      </c>
      <c r="N134" s="188" t="s">
        <v>44</v>
      </c>
      <c r="O134" s="66"/>
      <c r="P134" s="189">
        <f>O134*H134</f>
        <v>0</v>
      </c>
      <c r="Q134" s="189">
        <v>0</v>
      </c>
      <c r="R134" s="189">
        <f>Q134*H134</f>
        <v>0</v>
      </c>
      <c r="S134" s="189">
        <v>0</v>
      </c>
      <c r="T134" s="190">
        <f>S134*H134</f>
        <v>0</v>
      </c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R134" s="191" t="s">
        <v>2111</v>
      </c>
      <c r="AT134" s="191" t="s">
        <v>153</v>
      </c>
      <c r="AU134" s="191" t="s">
        <v>82</v>
      </c>
      <c r="AY134" s="19" t="s">
        <v>151</v>
      </c>
      <c r="BE134" s="192">
        <f>IF(N134="základní",J134,0)</f>
        <v>0</v>
      </c>
      <c r="BF134" s="192">
        <f>IF(N134="snížená",J134,0)</f>
        <v>0</v>
      </c>
      <c r="BG134" s="192">
        <f>IF(N134="zákl. přenesená",J134,0)</f>
        <v>0</v>
      </c>
      <c r="BH134" s="192">
        <f>IF(N134="sníž. přenesená",J134,0)</f>
        <v>0</v>
      </c>
      <c r="BI134" s="192">
        <f>IF(N134="nulová",J134,0)</f>
        <v>0</v>
      </c>
      <c r="BJ134" s="19" t="s">
        <v>80</v>
      </c>
      <c r="BK134" s="192">
        <f>ROUND(I134*H134,2)</f>
        <v>0</v>
      </c>
      <c r="BL134" s="19" t="s">
        <v>2111</v>
      </c>
      <c r="BM134" s="191" t="s">
        <v>2147</v>
      </c>
    </row>
    <row r="135" spans="1:65" s="2" customFormat="1" ht="11.25">
      <c r="A135" s="36"/>
      <c r="B135" s="37"/>
      <c r="C135" s="38"/>
      <c r="D135" s="193" t="s">
        <v>160</v>
      </c>
      <c r="E135" s="38"/>
      <c r="F135" s="194" t="s">
        <v>2142</v>
      </c>
      <c r="G135" s="38"/>
      <c r="H135" s="38"/>
      <c r="I135" s="195"/>
      <c r="J135" s="38"/>
      <c r="K135" s="38"/>
      <c r="L135" s="41"/>
      <c r="M135" s="196"/>
      <c r="N135" s="197"/>
      <c r="O135" s="66"/>
      <c r="P135" s="66"/>
      <c r="Q135" s="66"/>
      <c r="R135" s="66"/>
      <c r="S135" s="66"/>
      <c r="T135" s="67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9" t="s">
        <v>160</v>
      </c>
      <c r="AU135" s="19" t="s">
        <v>82</v>
      </c>
    </row>
    <row r="136" spans="1:65" s="13" customFormat="1" ht="11.25">
      <c r="B136" s="200"/>
      <c r="C136" s="201"/>
      <c r="D136" s="193" t="s">
        <v>164</v>
      </c>
      <c r="E136" s="202" t="s">
        <v>19</v>
      </c>
      <c r="F136" s="203" t="s">
        <v>2148</v>
      </c>
      <c r="G136" s="201"/>
      <c r="H136" s="202" t="s">
        <v>19</v>
      </c>
      <c r="I136" s="204"/>
      <c r="J136" s="201"/>
      <c r="K136" s="201"/>
      <c r="L136" s="205"/>
      <c r="M136" s="206"/>
      <c r="N136" s="207"/>
      <c r="O136" s="207"/>
      <c r="P136" s="207"/>
      <c r="Q136" s="207"/>
      <c r="R136" s="207"/>
      <c r="S136" s="207"/>
      <c r="T136" s="208"/>
      <c r="AT136" s="209" t="s">
        <v>164</v>
      </c>
      <c r="AU136" s="209" t="s">
        <v>82</v>
      </c>
      <c r="AV136" s="13" t="s">
        <v>80</v>
      </c>
      <c r="AW136" s="13" t="s">
        <v>35</v>
      </c>
      <c r="AX136" s="13" t="s">
        <v>73</v>
      </c>
      <c r="AY136" s="209" t="s">
        <v>151</v>
      </c>
    </row>
    <row r="137" spans="1:65" s="14" customFormat="1" ht="11.25">
      <c r="B137" s="210"/>
      <c r="C137" s="211"/>
      <c r="D137" s="193" t="s">
        <v>164</v>
      </c>
      <c r="E137" s="212" t="s">
        <v>19</v>
      </c>
      <c r="F137" s="213" t="s">
        <v>80</v>
      </c>
      <c r="G137" s="211"/>
      <c r="H137" s="214">
        <v>1</v>
      </c>
      <c r="I137" s="215"/>
      <c r="J137" s="211"/>
      <c r="K137" s="211"/>
      <c r="L137" s="216"/>
      <c r="M137" s="217"/>
      <c r="N137" s="218"/>
      <c r="O137" s="218"/>
      <c r="P137" s="218"/>
      <c r="Q137" s="218"/>
      <c r="R137" s="218"/>
      <c r="S137" s="218"/>
      <c r="T137" s="219"/>
      <c r="AT137" s="220" t="s">
        <v>164</v>
      </c>
      <c r="AU137" s="220" t="s">
        <v>82</v>
      </c>
      <c r="AV137" s="14" t="s">
        <v>82</v>
      </c>
      <c r="AW137" s="14" t="s">
        <v>35</v>
      </c>
      <c r="AX137" s="14" t="s">
        <v>73</v>
      </c>
      <c r="AY137" s="220" t="s">
        <v>151</v>
      </c>
    </row>
    <row r="138" spans="1:65" s="15" customFormat="1" ht="11.25">
      <c r="B138" s="221"/>
      <c r="C138" s="222"/>
      <c r="D138" s="193" t="s">
        <v>164</v>
      </c>
      <c r="E138" s="223" t="s">
        <v>19</v>
      </c>
      <c r="F138" s="224" t="s">
        <v>167</v>
      </c>
      <c r="G138" s="222"/>
      <c r="H138" s="225">
        <v>1</v>
      </c>
      <c r="I138" s="226"/>
      <c r="J138" s="222"/>
      <c r="K138" s="222"/>
      <c r="L138" s="227"/>
      <c r="M138" s="228"/>
      <c r="N138" s="229"/>
      <c r="O138" s="229"/>
      <c r="P138" s="229"/>
      <c r="Q138" s="229"/>
      <c r="R138" s="229"/>
      <c r="S138" s="229"/>
      <c r="T138" s="230"/>
      <c r="AT138" s="231" t="s">
        <v>164</v>
      </c>
      <c r="AU138" s="231" t="s">
        <v>82</v>
      </c>
      <c r="AV138" s="15" t="s">
        <v>158</v>
      </c>
      <c r="AW138" s="15" t="s">
        <v>35</v>
      </c>
      <c r="AX138" s="15" t="s">
        <v>80</v>
      </c>
      <c r="AY138" s="231" t="s">
        <v>151</v>
      </c>
    </row>
    <row r="139" spans="1:65" s="2" customFormat="1" ht="16.5" customHeight="1">
      <c r="A139" s="36"/>
      <c r="B139" s="37"/>
      <c r="C139" s="180" t="s">
        <v>222</v>
      </c>
      <c r="D139" s="180" t="s">
        <v>153</v>
      </c>
      <c r="E139" s="181" t="s">
        <v>2149</v>
      </c>
      <c r="F139" s="182" t="s">
        <v>2142</v>
      </c>
      <c r="G139" s="183" t="s">
        <v>2002</v>
      </c>
      <c r="H139" s="184">
        <v>1</v>
      </c>
      <c r="I139" s="185"/>
      <c r="J139" s="186">
        <f>ROUND(I139*H139,2)</f>
        <v>0</v>
      </c>
      <c r="K139" s="182" t="s">
        <v>19</v>
      </c>
      <c r="L139" s="41"/>
      <c r="M139" s="187" t="s">
        <v>19</v>
      </c>
      <c r="N139" s="188" t="s">
        <v>44</v>
      </c>
      <c r="O139" s="66"/>
      <c r="P139" s="189">
        <f>O139*H139</f>
        <v>0</v>
      </c>
      <c r="Q139" s="189">
        <v>0</v>
      </c>
      <c r="R139" s="189">
        <f>Q139*H139</f>
        <v>0</v>
      </c>
      <c r="S139" s="189">
        <v>0</v>
      </c>
      <c r="T139" s="190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1" t="s">
        <v>2111</v>
      </c>
      <c r="AT139" s="191" t="s">
        <v>153</v>
      </c>
      <c r="AU139" s="191" t="s">
        <v>82</v>
      </c>
      <c r="AY139" s="19" t="s">
        <v>151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9" t="s">
        <v>80</v>
      </c>
      <c r="BK139" s="192">
        <f>ROUND(I139*H139,2)</f>
        <v>0</v>
      </c>
      <c r="BL139" s="19" t="s">
        <v>2111</v>
      </c>
      <c r="BM139" s="191" t="s">
        <v>2150</v>
      </c>
    </row>
    <row r="140" spans="1:65" s="2" customFormat="1" ht="11.25">
      <c r="A140" s="36"/>
      <c r="B140" s="37"/>
      <c r="C140" s="38"/>
      <c r="D140" s="193" t="s">
        <v>160</v>
      </c>
      <c r="E140" s="38"/>
      <c r="F140" s="194" t="s">
        <v>2142</v>
      </c>
      <c r="G140" s="38"/>
      <c r="H140" s="38"/>
      <c r="I140" s="195"/>
      <c r="J140" s="38"/>
      <c r="K140" s="38"/>
      <c r="L140" s="41"/>
      <c r="M140" s="196"/>
      <c r="N140" s="197"/>
      <c r="O140" s="66"/>
      <c r="P140" s="66"/>
      <c r="Q140" s="66"/>
      <c r="R140" s="66"/>
      <c r="S140" s="66"/>
      <c r="T140" s="67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9" t="s">
        <v>160</v>
      </c>
      <c r="AU140" s="19" t="s">
        <v>82</v>
      </c>
    </row>
    <row r="141" spans="1:65" s="13" customFormat="1" ht="22.5">
      <c r="B141" s="200"/>
      <c r="C141" s="201"/>
      <c r="D141" s="193" t="s">
        <v>164</v>
      </c>
      <c r="E141" s="202" t="s">
        <v>19</v>
      </c>
      <c r="F141" s="203" t="s">
        <v>2151</v>
      </c>
      <c r="G141" s="201"/>
      <c r="H141" s="202" t="s">
        <v>19</v>
      </c>
      <c r="I141" s="204"/>
      <c r="J141" s="201"/>
      <c r="K141" s="201"/>
      <c r="L141" s="205"/>
      <c r="M141" s="206"/>
      <c r="N141" s="207"/>
      <c r="O141" s="207"/>
      <c r="P141" s="207"/>
      <c r="Q141" s="207"/>
      <c r="R141" s="207"/>
      <c r="S141" s="207"/>
      <c r="T141" s="208"/>
      <c r="AT141" s="209" t="s">
        <v>164</v>
      </c>
      <c r="AU141" s="209" t="s">
        <v>82</v>
      </c>
      <c r="AV141" s="13" t="s">
        <v>80</v>
      </c>
      <c r="AW141" s="13" t="s">
        <v>35</v>
      </c>
      <c r="AX141" s="13" t="s">
        <v>73</v>
      </c>
      <c r="AY141" s="209" t="s">
        <v>151</v>
      </c>
    </row>
    <row r="142" spans="1:65" s="14" customFormat="1" ht="11.25">
      <c r="B142" s="210"/>
      <c r="C142" s="211"/>
      <c r="D142" s="193" t="s">
        <v>164</v>
      </c>
      <c r="E142" s="212" t="s">
        <v>19</v>
      </c>
      <c r="F142" s="213" t="s">
        <v>80</v>
      </c>
      <c r="G142" s="211"/>
      <c r="H142" s="214">
        <v>1</v>
      </c>
      <c r="I142" s="215"/>
      <c r="J142" s="211"/>
      <c r="K142" s="211"/>
      <c r="L142" s="216"/>
      <c r="M142" s="217"/>
      <c r="N142" s="218"/>
      <c r="O142" s="218"/>
      <c r="P142" s="218"/>
      <c r="Q142" s="218"/>
      <c r="R142" s="218"/>
      <c r="S142" s="218"/>
      <c r="T142" s="219"/>
      <c r="AT142" s="220" t="s">
        <v>164</v>
      </c>
      <c r="AU142" s="220" t="s">
        <v>82</v>
      </c>
      <c r="AV142" s="14" t="s">
        <v>82</v>
      </c>
      <c r="AW142" s="14" t="s">
        <v>35</v>
      </c>
      <c r="AX142" s="14" t="s">
        <v>73</v>
      </c>
      <c r="AY142" s="220" t="s">
        <v>151</v>
      </c>
    </row>
    <row r="143" spans="1:65" s="15" customFormat="1" ht="11.25">
      <c r="B143" s="221"/>
      <c r="C143" s="222"/>
      <c r="D143" s="193" t="s">
        <v>164</v>
      </c>
      <c r="E143" s="223" t="s">
        <v>19</v>
      </c>
      <c r="F143" s="224" t="s">
        <v>167</v>
      </c>
      <c r="G143" s="222"/>
      <c r="H143" s="225">
        <v>1</v>
      </c>
      <c r="I143" s="226"/>
      <c r="J143" s="222"/>
      <c r="K143" s="222"/>
      <c r="L143" s="227"/>
      <c r="M143" s="228"/>
      <c r="N143" s="229"/>
      <c r="O143" s="229"/>
      <c r="P143" s="229"/>
      <c r="Q143" s="229"/>
      <c r="R143" s="229"/>
      <c r="S143" s="229"/>
      <c r="T143" s="230"/>
      <c r="AT143" s="231" t="s">
        <v>164</v>
      </c>
      <c r="AU143" s="231" t="s">
        <v>82</v>
      </c>
      <c r="AV143" s="15" t="s">
        <v>158</v>
      </c>
      <c r="AW143" s="15" t="s">
        <v>35</v>
      </c>
      <c r="AX143" s="15" t="s">
        <v>80</v>
      </c>
      <c r="AY143" s="231" t="s">
        <v>151</v>
      </c>
    </row>
    <row r="144" spans="1:65" s="2" customFormat="1" ht="16.5" customHeight="1">
      <c r="A144" s="36"/>
      <c r="B144" s="37"/>
      <c r="C144" s="180" t="s">
        <v>231</v>
      </c>
      <c r="D144" s="180" t="s">
        <v>153</v>
      </c>
      <c r="E144" s="181" t="s">
        <v>2152</v>
      </c>
      <c r="F144" s="182" t="s">
        <v>2142</v>
      </c>
      <c r="G144" s="183" t="s">
        <v>2002</v>
      </c>
      <c r="H144" s="184">
        <v>1</v>
      </c>
      <c r="I144" s="185"/>
      <c r="J144" s="186">
        <f>ROUND(I144*H144,2)</f>
        <v>0</v>
      </c>
      <c r="K144" s="182" t="s">
        <v>19</v>
      </c>
      <c r="L144" s="41"/>
      <c r="M144" s="187" t="s">
        <v>19</v>
      </c>
      <c r="N144" s="188" t="s">
        <v>44</v>
      </c>
      <c r="O144" s="66"/>
      <c r="P144" s="189">
        <f>O144*H144</f>
        <v>0</v>
      </c>
      <c r="Q144" s="189">
        <v>0</v>
      </c>
      <c r="R144" s="189">
        <f>Q144*H144</f>
        <v>0</v>
      </c>
      <c r="S144" s="189">
        <v>0</v>
      </c>
      <c r="T144" s="190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91" t="s">
        <v>2111</v>
      </c>
      <c r="AT144" s="191" t="s">
        <v>153</v>
      </c>
      <c r="AU144" s="191" t="s">
        <v>82</v>
      </c>
      <c r="AY144" s="19" t="s">
        <v>151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9" t="s">
        <v>80</v>
      </c>
      <c r="BK144" s="192">
        <f>ROUND(I144*H144,2)</f>
        <v>0</v>
      </c>
      <c r="BL144" s="19" t="s">
        <v>2111</v>
      </c>
      <c r="BM144" s="191" t="s">
        <v>2153</v>
      </c>
    </row>
    <row r="145" spans="1:65" s="2" customFormat="1" ht="11.25">
      <c r="A145" s="36"/>
      <c r="B145" s="37"/>
      <c r="C145" s="38"/>
      <c r="D145" s="193" t="s">
        <v>160</v>
      </c>
      <c r="E145" s="38"/>
      <c r="F145" s="194" t="s">
        <v>2142</v>
      </c>
      <c r="G145" s="38"/>
      <c r="H145" s="38"/>
      <c r="I145" s="195"/>
      <c r="J145" s="38"/>
      <c r="K145" s="38"/>
      <c r="L145" s="41"/>
      <c r="M145" s="196"/>
      <c r="N145" s="197"/>
      <c r="O145" s="66"/>
      <c r="P145" s="66"/>
      <c r="Q145" s="66"/>
      <c r="R145" s="66"/>
      <c r="S145" s="66"/>
      <c r="T145" s="67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9" t="s">
        <v>160</v>
      </c>
      <c r="AU145" s="19" t="s">
        <v>82</v>
      </c>
    </row>
    <row r="146" spans="1:65" s="13" customFormat="1" ht="11.25">
      <c r="B146" s="200"/>
      <c r="C146" s="201"/>
      <c r="D146" s="193" t="s">
        <v>164</v>
      </c>
      <c r="E146" s="202" t="s">
        <v>19</v>
      </c>
      <c r="F146" s="203" t="s">
        <v>2154</v>
      </c>
      <c r="G146" s="201"/>
      <c r="H146" s="202" t="s">
        <v>19</v>
      </c>
      <c r="I146" s="204"/>
      <c r="J146" s="201"/>
      <c r="K146" s="201"/>
      <c r="L146" s="205"/>
      <c r="M146" s="206"/>
      <c r="N146" s="207"/>
      <c r="O146" s="207"/>
      <c r="P146" s="207"/>
      <c r="Q146" s="207"/>
      <c r="R146" s="207"/>
      <c r="S146" s="207"/>
      <c r="T146" s="208"/>
      <c r="AT146" s="209" t="s">
        <v>164</v>
      </c>
      <c r="AU146" s="209" t="s">
        <v>82</v>
      </c>
      <c r="AV146" s="13" t="s">
        <v>80</v>
      </c>
      <c r="AW146" s="13" t="s">
        <v>35</v>
      </c>
      <c r="AX146" s="13" t="s">
        <v>73</v>
      </c>
      <c r="AY146" s="209" t="s">
        <v>151</v>
      </c>
    </row>
    <row r="147" spans="1:65" s="14" customFormat="1" ht="11.25">
      <c r="B147" s="210"/>
      <c r="C147" s="211"/>
      <c r="D147" s="193" t="s">
        <v>164</v>
      </c>
      <c r="E147" s="212" t="s">
        <v>19</v>
      </c>
      <c r="F147" s="213" t="s">
        <v>80</v>
      </c>
      <c r="G147" s="211"/>
      <c r="H147" s="214">
        <v>1</v>
      </c>
      <c r="I147" s="215"/>
      <c r="J147" s="211"/>
      <c r="K147" s="211"/>
      <c r="L147" s="216"/>
      <c r="M147" s="217"/>
      <c r="N147" s="218"/>
      <c r="O147" s="218"/>
      <c r="P147" s="218"/>
      <c r="Q147" s="218"/>
      <c r="R147" s="218"/>
      <c r="S147" s="218"/>
      <c r="T147" s="219"/>
      <c r="AT147" s="220" t="s">
        <v>164</v>
      </c>
      <c r="AU147" s="220" t="s">
        <v>82</v>
      </c>
      <c r="AV147" s="14" t="s">
        <v>82</v>
      </c>
      <c r="AW147" s="14" t="s">
        <v>35</v>
      </c>
      <c r="AX147" s="14" t="s">
        <v>73</v>
      </c>
      <c r="AY147" s="220" t="s">
        <v>151</v>
      </c>
    </row>
    <row r="148" spans="1:65" s="15" customFormat="1" ht="11.25">
      <c r="B148" s="221"/>
      <c r="C148" s="222"/>
      <c r="D148" s="193" t="s">
        <v>164</v>
      </c>
      <c r="E148" s="223" t="s">
        <v>19</v>
      </c>
      <c r="F148" s="224" t="s">
        <v>167</v>
      </c>
      <c r="G148" s="222"/>
      <c r="H148" s="225">
        <v>1</v>
      </c>
      <c r="I148" s="226"/>
      <c r="J148" s="222"/>
      <c r="K148" s="222"/>
      <c r="L148" s="227"/>
      <c r="M148" s="228"/>
      <c r="N148" s="229"/>
      <c r="O148" s="229"/>
      <c r="P148" s="229"/>
      <c r="Q148" s="229"/>
      <c r="R148" s="229"/>
      <c r="S148" s="229"/>
      <c r="T148" s="230"/>
      <c r="AT148" s="231" t="s">
        <v>164</v>
      </c>
      <c r="AU148" s="231" t="s">
        <v>82</v>
      </c>
      <c r="AV148" s="15" t="s">
        <v>158</v>
      </c>
      <c r="AW148" s="15" t="s">
        <v>35</v>
      </c>
      <c r="AX148" s="15" t="s">
        <v>80</v>
      </c>
      <c r="AY148" s="231" t="s">
        <v>151</v>
      </c>
    </row>
    <row r="149" spans="1:65" s="12" customFormat="1" ht="22.9" customHeight="1">
      <c r="B149" s="164"/>
      <c r="C149" s="165"/>
      <c r="D149" s="166" t="s">
        <v>72</v>
      </c>
      <c r="E149" s="178" t="s">
        <v>2155</v>
      </c>
      <c r="F149" s="178" t="s">
        <v>2156</v>
      </c>
      <c r="G149" s="165"/>
      <c r="H149" s="165"/>
      <c r="I149" s="168"/>
      <c r="J149" s="179">
        <f>BK149</f>
        <v>0</v>
      </c>
      <c r="K149" s="165"/>
      <c r="L149" s="170"/>
      <c r="M149" s="171"/>
      <c r="N149" s="172"/>
      <c r="O149" s="172"/>
      <c r="P149" s="173">
        <f>SUM(P150:P162)</f>
        <v>0</v>
      </c>
      <c r="Q149" s="172"/>
      <c r="R149" s="173">
        <f>SUM(R150:R162)</f>
        <v>0</v>
      </c>
      <c r="S149" s="172"/>
      <c r="T149" s="174">
        <f>SUM(T150:T162)</f>
        <v>0</v>
      </c>
      <c r="AR149" s="175" t="s">
        <v>191</v>
      </c>
      <c r="AT149" s="176" t="s">
        <v>72</v>
      </c>
      <c r="AU149" s="176" t="s">
        <v>80</v>
      </c>
      <c r="AY149" s="175" t="s">
        <v>151</v>
      </c>
      <c r="BK149" s="177">
        <f>SUM(BK150:BK162)</f>
        <v>0</v>
      </c>
    </row>
    <row r="150" spans="1:65" s="2" customFormat="1" ht="16.5" customHeight="1">
      <c r="A150" s="36"/>
      <c r="B150" s="37"/>
      <c r="C150" s="180" t="s">
        <v>239</v>
      </c>
      <c r="D150" s="180" t="s">
        <v>153</v>
      </c>
      <c r="E150" s="181" t="s">
        <v>2157</v>
      </c>
      <c r="F150" s="182" t="s">
        <v>2158</v>
      </c>
      <c r="G150" s="183" t="s">
        <v>2002</v>
      </c>
      <c r="H150" s="184">
        <v>1</v>
      </c>
      <c r="I150" s="185"/>
      <c r="J150" s="186">
        <f>ROUND(I150*H150,2)</f>
        <v>0</v>
      </c>
      <c r="K150" s="182" t="s">
        <v>157</v>
      </c>
      <c r="L150" s="41"/>
      <c r="M150" s="187" t="s">
        <v>19</v>
      </c>
      <c r="N150" s="188" t="s">
        <v>44</v>
      </c>
      <c r="O150" s="66"/>
      <c r="P150" s="189">
        <f>O150*H150</f>
        <v>0</v>
      </c>
      <c r="Q150" s="189">
        <v>0</v>
      </c>
      <c r="R150" s="189">
        <f>Q150*H150</f>
        <v>0</v>
      </c>
      <c r="S150" s="189">
        <v>0</v>
      </c>
      <c r="T150" s="190">
        <f>S150*H150</f>
        <v>0</v>
      </c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R150" s="191" t="s">
        <v>2111</v>
      </c>
      <c r="AT150" s="191" t="s">
        <v>153</v>
      </c>
      <c r="AU150" s="191" t="s">
        <v>82</v>
      </c>
      <c r="AY150" s="19" t="s">
        <v>151</v>
      </c>
      <c r="BE150" s="192">
        <f>IF(N150="základní",J150,0)</f>
        <v>0</v>
      </c>
      <c r="BF150" s="192">
        <f>IF(N150="snížená",J150,0)</f>
        <v>0</v>
      </c>
      <c r="BG150" s="192">
        <f>IF(N150="zákl. přenesená",J150,0)</f>
        <v>0</v>
      </c>
      <c r="BH150" s="192">
        <f>IF(N150="sníž. přenesená",J150,0)</f>
        <v>0</v>
      </c>
      <c r="BI150" s="192">
        <f>IF(N150="nulová",J150,0)</f>
        <v>0</v>
      </c>
      <c r="BJ150" s="19" t="s">
        <v>80</v>
      </c>
      <c r="BK150" s="192">
        <f>ROUND(I150*H150,2)</f>
        <v>0</v>
      </c>
      <c r="BL150" s="19" t="s">
        <v>2111</v>
      </c>
      <c r="BM150" s="191" t="s">
        <v>2159</v>
      </c>
    </row>
    <row r="151" spans="1:65" s="2" customFormat="1" ht="11.25">
      <c r="A151" s="36"/>
      <c r="B151" s="37"/>
      <c r="C151" s="38"/>
      <c r="D151" s="193" t="s">
        <v>160</v>
      </c>
      <c r="E151" s="38"/>
      <c r="F151" s="194" t="s">
        <v>2158</v>
      </c>
      <c r="G151" s="38"/>
      <c r="H151" s="38"/>
      <c r="I151" s="195"/>
      <c r="J151" s="38"/>
      <c r="K151" s="38"/>
      <c r="L151" s="41"/>
      <c r="M151" s="196"/>
      <c r="N151" s="197"/>
      <c r="O151" s="66"/>
      <c r="P151" s="66"/>
      <c r="Q151" s="66"/>
      <c r="R151" s="66"/>
      <c r="S151" s="66"/>
      <c r="T151" s="67"/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T151" s="19" t="s">
        <v>160</v>
      </c>
      <c r="AU151" s="19" t="s">
        <v>82</v>
      </c>
    </row>
    <row r="152" spans="1:65" s="2" customFormat="1" ht="11.25">
      <c r="A152" s="36"/>
      <c r="B152" s="37"/>
      <c r="C152" s="38"/>
      <c r="D152" s="198" t="s">
        <v>162</v>
      </c>
      <c r="E152" s="38"/>
      <c r="F152" s="199" t="s">
        <v>2160</v>
      </c>
      <c r="G152" s="38"/>
      <c r="H152" s="38"/>
      <c r="I152" s="195"/>
      <c r="J152" s="38"/>
      <c r="K152" s="38"/>
      <c r="L152" s="41"/>
      <c r="M152" s="196"/>
      <c r="N152" s="197"/>
      <c r="O152" s="66"/>
      <c r="P152" s="66"/>
      <c r="Q152" s="66"/>
      <c r="R152" s="66"/>
      <c r="S152" s="66"/>
      <c r="T152" s="67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9" t="s">
        <v>162</v>
      </c>
      <c r="AU152" s="19" t="s">
        <v>82</v>
      </c>
    </row>
    <row r="153" spans="1:65" s="13" customFormat="1" ht="33.75">
      <c r="B153" s="200"/>
      <c r="C153" s="201"/>
      <c r="D153" s="193" t="s">
        <v>164</v>
      </c>
      <c r="E153" s="202" t="s">
        <v>19</v>
      </c>
      <c r="F153" s="203" t="s">
        <v>2161</v>
      </c>
      <c r="G153" s="201"/>
      <c r="H153" s="202" t="s">
        <v>19</v>
      </c>
      <c r="I153" s="204"/>
      <c r="J153" s="201"/>
      <c r="K153" s="201"/>
      <c r="L153" s="205"/>
      <c r="M153" s="206"/>
      <c r="N153" s="207"/>
      <c r="O153" s="207"/>
      <c r="P153" s="207"/>
      <c r="Q153" s="207"/>
      <c r="R153" s="207"/>
      <c r="S153" s="207"/>
      <c r="T153" s="208"/>
      <c r="AT153" s="209" t="s">
        <v>164</v>
      </c>
      <c r="AU153" s="209" t="s">
        <v>82</v>
      </c>
      <c r="AV153" s="13" t="s">
        <v>80</v>
      </c>
      <c r="AW153" s="13" t="s">
        <v>35</v>
      </c>
      <c r="AX153" s="13" t="s">
        <v>73</v>
      </c>
      <c r="AY153" s="209" t="s">
        <v>151</v>
      </c>
    </row>
    <row r="154" spans="1:65" s="14" customFormat="1" ht="11.25">
      <c r="B154" s="210"/>
      <c r="C154" s="211"/>
      <c r="D154" s="193" t="s">
        <v>164</v>
      </c>
      <c r="E154" s="212" t="s">
        <v>19</v>
      </c>
      <c r="F154" s="213" t="s">
        <v>80</v>
      </c>
      <c r="G154" s="211"/>
      <c r="H154" s="214">
        <v>1</v>
      </c>
      <c r="I154" s="215"/>
      <c r="J154" s="211"/>
      <c r="K154" s="211"/>
      <c r="L154" s="216"/>
      <c r="M154" s="217"/>
      <c r="N154" s="218"/>
      <c r="O154" s="218"/>
      <c r="P154" s="218"/>
      <c r="Q154" s="218"/>
      <c r="R154" s="218"/>
      <c r="S154" s="218"/>
      <c r="T154" s="219"/>
      <c r="AT154" s="220" t="s">
        <v>164</v>
      </c>
      <c r="AU154" s="220" t="s">
        <v>82</v>
      </c>
      <c r="AV154" s="14" t="s">
        <v>82</v>
      </c>
      <c r="AW154" s="14" t="s">
        <v>35</v>
      </c>
      <c r="AX154" s="14" t="s">
        <v>73</v>
      </c>
      <c r="AY154" s="220" t="s">
        <v>151</v>
      </c>
    </row>
    <row r="155" spans="1:65" s="15" customFormat="1" ht="11.25">
      <c r="B155" s="221"/>
      <c r="C155" s="222"/>
      <c r="D155" s="193" t="s">
        <v>164</v>
      </c>
      <c r="E155" s="223" t="s">
        <v>19</v>
      </c>
      <c r="F155" s="224" t="s">
        <v>167</v>
      </c>
      <c r="G155" s="222"/>
      <c r="H155" s="225">
        <v>1</v>
      </c>
      <c r="I155" s="226"/>
      <c r="J155" s="222"/>
      <c r="K155" s="222"/>
      <c r="L155" s="227"/>
      <c r="M155" s="228"/>
      <c r="N155" s="229"/>
      <c r="O155" s="229"/>
      <c r="P155" s="229"/>
      <c r="Q155" s="229"/>
      <c r="R155" s="229"/>
      <c r="S155" s="229"/>
      <c r="T155" s="230"/>
      <c r="AT155" s="231" t="s">
        <v>164</v>
      </c>
      <c r="AU155" s="231" t="s">
        <v>82</v>
      </c>
      <c r="AV155" s="15" t="s">
        <v>158</v>
      </c>
      <c r="AW155" s="15" t="s">
        <v>35</v>
      </c>
      <c r="AX155" s="15" t="s">
        <v>80</v>
      </c>
      <c r="AY155" s="231" t="s">
        <v>151</v>
      </c>
    </row>
    <row r="156" spans="1:65" s="2" customFormat="1" ht="16.5" customHeight="1">
      <c r="A156" s="36"/>
      <c r="B156" s="37"/>
      <c r="C156" s="180" t="s">
        <v>247</v>
      </c>
      <c r="D156" s="180" t="s">
        <v>153</v>
      </c>
      <c r="E156" s="181" t="s">
        <v>2162</v>
      </c>
      <c r="F156" s="182" t="s">
        <v>2163</v>
      </c>
      <c r="G156" s="183" t="s">
        <v>2002</v>
      </c>
      <c r="H156" s="184">
        <v>1</v>
      </c>
      <c r="I156" s="185"/>
      <c r="J156" s="186">
        <f>ROUND(I156*H156,2)</f>
        <v>0</v>
      </c>
      <c r="K156" s="182" t="s">
        <v>157</v>
      </c>
      <c r="L156" s="41"/>
      <c r="M156" s="187" t="s">
        <v>19</v>
      </c>
      <c r="N156" s="188" t="s">
        <v>44</v>
      </c>
      <c r="O156" s="66"/>
      <c r="P156" s="189">
        <f>O156*H156</f>
        <v>0</v>
      </c>
      <c r="Q156" s="189">
        <v>0</v>
      </c>
      <c r="R156" s="189">
        <f>Q156*H156</f>
        <v>0</v>
      </c>
      <c r="S156" s="189">
        <v>0</v>
      </c>
      <c r="T156" s="190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91" t="s">
        <v>2111</v>
      </c>
      <c r="AT156" s="191" t="s">
        <v>153</v>
      </c>
      <c r="AU156" s="191" t="s">
        <v>82</v>
      </c>
      <c r="AY156" s="19" t="s">
        <v>151</v>
      </c>
      <c r="BE156" s="192">
        <f>IF(N156="základní",J156,0)</f>
        <v>0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19" t="s">
        <v>80</v>
      </c>
      <c r="BK156" s="192">
        <f>ROUND(I156*H156,2)</f>
        <v>0</v>
      </c>
      <c r="BL156" s="19" t="s">
        <v>2111</v>
      </c>
      <c r="BM156" s="191" t="s">
        <v>2164</v>
      </c>
    </row>
    <row r="157" spans="1:65" s="2" customFormat="1" ht="11.25">
      <c r="A157" s="36"/>
      <c r="B157" s="37"/>
      <c r="C157" s="38"/>
      <c r="D157" s="193" t="s">
        <v>160</v>
      </c>
      <c r="E157" s="38"/>
      <c r="F157" s="194" t="s">
        <v>2163</v>
      </c>
      <c r="G157" s="38"/>
      <c r="H157" s="38"/>
      <c r="I157" s="195"/>
      <c r="J157" s="38"/>
      <c r="K157" s="38"/>
      <c r="L157" s="41"/>
      <c r="M157" s="196"/>
      <c r="N157" s="197"/>
      <c r="O157" s="66"/>
      <c r="P157" s="66"/>
      <c r="Q157" s="66"/>
      <c r="R157" s="66"/>
      <c r="S157" s="66"/>
      <c r="T157" s="67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9" t="s">
        <v>160</v>
      </c>
      <c r="AU157" s="19" t="s">
        <v>82</v>
      </c>
    </row>
    <row r="158" spans="1:65" s="2" customFormat="1" ht="11.25">
      <c r="A158" s="36"/>
      <c r="B158" s="37"/>
      <c r="C158" s="38"/>
      <c r="D158" s="198" t="s">
        <v>162</v>
      </c>
      <c r="E158" s="38"/>
      <c r="F158" s="199" t="s">
        <v>2165</v>
      </c>
      <c r="G158" s="38"/>
      <c r="H158" s="38"/>
      <c r="I158" s="195"/>
      <c r="J158" s="38"/>
      <c r="K158" s="38"/>
      <c r="L158" s="41"/>
      <c r="M158" s="196"/>
      <c r="N158" s="197"/>
      <c r="O158" s="66"/>
      <c r="P158" s="66"/>
      <c r="Q158" s="66"/>
      <c r="R158" s="66"/>
      <c r="S158" s="66"/>
      <c r="T158" s="67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9" t="s">
        <v>162</v>
      </c>
      <c r="AU158" s="19" t="s">
        <v>82</v>
      </c>
    </row>
    <row r="159" spans="1:65" s="13" customFormat="1" ht="22.5">
      <c r="B159" s="200"/>
      <c r="C159" s="201"/>
      <c r="D159" s="193" t="s">
        <v>164</v>
      </c>
      <c r="E159" s="202" t="s">
        <v>19</v>
      </c>
      <c r="F159" s="203" t="s">
        <v>2166</v>
      </c>
      <c r="G159" s="201"/>
      <c r="H159" s="202" t="s">
        <v>19</v>
      </c>
      <c r="I159" s="204"/>
      <c r="J159" s="201"/>
      <c r="K159" s="201"/>
      <c r="L159" s="205"/>
      <c r="M159" s="206"/>
      <c r="N159" s="207"/>
      <c r="O159" s="207"/>
      <c r="P159" s="207"/>
      <c r="Q159" s="207"/>
      <c r="R159" s="207"/>
      <c r="S159" s="207"/>
      <c r="T159" s="208"/>
      <c r="AT159" s="209" t="s">
        <v>164</v>
      </c>
      <c r="AU159" s="209" t="s">
        <v>82</v>
      </c>
      <c r="AV159" s="13" t="s">
        <v>80</v>
      </c>
      <c r="AW159" s="13" t="s">
        <v>35</v>
      </c>
      <c r="AX159" s="13" t="s">
        <v>73</v>
      </c>
      <c r="AY159" s="209" t="s">
        <v>151</v>
      </c>
    </row>
    <row r="160" spans="1:65" s="13" customFormat="1" ht="22.5">
      <c r="B160" s="200"/>
      <c r="C160" s="201"/>
      <c r="D160" s="193" t="s">
        <v>164</v>
      </c>
      <c r="E160" s="202" t="s">
        <v>19</v>
      </c>
      <c r="F160" s="203" t="s">
        <v>2167</v>
      </c>
      <c r="G160" s="201"/>
      <c r="H160" s="202" t="s">
        <v>19</v>
      </c>
      <c r="I160" s="204"/>
      <c r="J160" s="201"/>
      <c r="K160" s="201"/>
      <c r="L160" s="205"/>
      <c r="M160" s="206"/>
      <c r="N160" s="207"/>
      <c r="O160" s="207"/>
      <c r="P160" s="207"/>
      <c r="Q160" s="207"/>
      <c r="R160" s="207"/>
      <c r="S160" s="207"/>
      <c r="T160" s="208"/>
      <c r="AT160" s="209" t="s">
        <v>164</v>
      </c>
      <c r="AU160" s="209" t="s">
        <v>82</v>
      </c>
      <c r="AV160" s="13" t="s">
        <v>80</v>
      </c>
      <c r="AW160" s="13" t="s">
        <v>35</v>
      </c>
      <c r="AX160" s="13" t="s">
        <v>73</v>
      </c>
      <c r="AY160" s="209" t="s">
        <v>151</v>
      </c>
    </row>
    <row r="161" spans="1:65" s="14" customFormat="1" ht="11.25">
      <c r="B161" s="210"/>
      <c r="C161" s="211"/>
      <c r="D161" s="193" t="s">
        <v>164</v>
      </c>
      <c r="E161" s="212" t="s">
        <v>19</v>
      </c>
      <c r="F161" s="213" t="s">
        <v>80</v>
      </c>
      <c r="G161" s="211"/>
      <c r="H161" s="214">
        <v>1</v>
      </c>
      <c r="I161" s="215"/>
      <c r="J161" s="211"/>
      <c r="K161" s="211"/>
      <c r="L161" s="216"/>
      <c r="M161" s="217"/>
      <c r="N161" s="218"/>
      <c r="O161" s="218"/>
      <c r="P161" s="218"/>
      <c r="Q161" s="218"/>
      <c r="R161" s="218"/>
      <c r="S161" s="218"/>
      <c r="T161" s="219"/>
      <c r="AT161" s="220" t="s">
        <v>164</v>
      </c>
      <c r="AU161" s="220" t="s">
        <v>82</v>
      </c>
      <c r="AV161" s="14" t="s">
        <v>82</v>
      </c>
      <c r="AW161" s="14" t="s">
        <v>35</v>
      </c>
      <c r="AX161" s="14" t="s">
        <v>73</v>
      </c>
      <c r="AY161" s="220" t="s">
        <v>151</v>
      </c>
    </row>
    <row r="162" spans="1:65" s="15" customFormat="1" ht="11.25">
      <c r="B162" s="221"/>
      <c r="C162" s="222"/>
      <c r="D162" s="193" t="s">
        <v>164</v>
      </c>
      <c r="E162" s="223" t="s">
        <v>19</v>
      </c>
      <c r="F162" s="224" t="s">
        <v>167</v>
      </c>
      <c r="G162" s="222"/>
      <c r="H162" s="225">
        <v>1</v>
      </c>
      <c r="I162" s="226"/>
      <c r="J162" s="222"/>
      <c r="K162" s="222"/>
      <c r="L162" s="227"/>
      <c r="M162" s="228"/>
      <c r="N162" s="229"/>
      <c r="O162" s="229"/>
      <c r="P162" s="229"/>
      <c r="Q162" s="229"/>
      <c r="R162" s="229"/>
      <c r="S162" s="229"/>
      <c r="T162" s="230"/>
      <c r="AT162" s="231" t="s">
        <v>164</v>
      </c>
      <c r="AU162" s="231" t="s">
        <v>82</v>
      </c>
      <c r="AV162" s="15" t="s">
        <v>158</v>
      </c>
      <c r="AW162" s="15" t="s">
        <v>35</v>
      </c>
      <c r="AX162" s="15" t="s">
        <v>80</v>
      </c>
      <c r="AY162" s="231" t="s">
        <v>151</v>
      </c>
    </row>
    <row r="163" spans="1:65" s="12" customFormat="1" ht="22.9" customHeight="1">
      <c r="B163" s="164"/>
      <c r="C163" s="165"/>
      <c r="D163" s="166" t="s">
        <v>72</v>
      </c>
      <c r="E163" s="178" t="s">
        <v>2168</v>
      </c>
      <c r="F163" s="178" t="s">
        <v>2169</v>
      </c>
      <c r="G163" s="165"/>
      <c r="H163" s="165"/>
      <c r="I163" s="168"/>
      <c r="J163" s="179">
        <f>BK163</f>
        <v>0</v>
      </c>
      <c r="K163" s="165"/>
      <c r="L163" s="170"/>
      <c r="M163" s="171"/>
      <c r="N163" s="172"/>
      <c r="O163" s="172"/>
      <c r="P163" s="173">
        <f>SUM(P164:P180)</f>
        <v>0</v>
      </c>
      <c r="Q163" s="172"/>
      <c r="R163" s="173">
        <f>SUM(R164:R180)</f>
        <v>0</v>
      </c>
      <c r="S163" s="172"/>
      <c r="T163" s="174">
        <f>SUM(T164:T180)</f>
        <v>0</v>
      </c>
      <c r="AR163" s="175" t="s">
        <v>191</v>
      </c>
      <c r="AT163" s="176" t="s">
        <v>72</v>
      </c>
      <c r="AU163" s="176" t="s">
        <v>80</v>
      </c>
      <c r="AY163" s="175" t="s">
        <v>151</v>
      </c>
      <c r="BK163" s="177">
        <f>SUM(BK164:BK180)</f>
        <v>0</v>
      </c>
    </row>
    <row r="164" spans="1:65" s="2" customFormat="1" ht="16.5" customHeight="1">
      <c r="A164" s="36"/>
      <c r="B164" s="37"/>
      <c r="C164" s="180" t="s">
        <v>253</v>
      </c>
      <c r="D164" s="180" t="s">
        <v>153</v>
      </c>
      <c r="E164" s="181" t="s">
        <v>2170</v>
      </c>
      <c r="F164" s="182" t="s">
        <v>2171</v>
      </c>
      <c r="G164" s="183" t="s">
        <v>2002</v>
      </c>
      <c r="H164" s="184">
        <v>1</v>
      </c>
      <c r="I164" s="185"/>
      <c r="J164" s="186">
        <f>ROUND(I164*H164,2)</f>
        <v>0</v>
      </c>
      <c r="K164" s="182" t="s">
        <v>157</v>
      </c>
      <c r="L164" s="41"/>
      <c r="M164" s="187" t="s">
        <v>19</v>
      </c>
      <c r="N164" s="188" t="s">
        <v>44</v>
      </c>
      <c r="O164" s="66"/>
      <c r="P164" s="189">
        <f>O164*H164</f>
        <v>0</v>
      </c>
      <c r="Q164" s="189">
        <v>0</v>
      </c>
      <c r="R164" s="189">
        <f>Q164*H164</f>
        <v>0</v>
      </c>
      <c r="S164" s="189">
        <v>0</v>
      </c>
      <c r="T164" s="190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91" t="s">
        <v>2111</v>
      </c>
      <c r="AT164" s="191" t="s">
        <v>153</v>
      </c>
      <c r="AU164" s="191" t="s">
        <v>82</v>
      </c>
      <c r="AY164" s="19" t="s">
        <v>151</v>
      </c>
      <c r="BE164" s="192">
        <f>IF(N164="základní",J164,0)</f>
        <v>0</v>
      </c>
      <c r="BF164" s="192">
        <f>IF(N164="snížená",J164,0)</f>
        <v>0</v>
      </c>
      <c r="BG164" s="192">
        <f>IF(N164="zákl. přenesená",J164,0)</f>
        <v>0</v>
      </c>
      <c r="BH164" s="192">
        <f>IF(N164="sníž. přenesená",J164,0)</f>
        <v>0</v>
      </c>
      <c r="BI164" s="192">
        <f>IF(N164="nulová",J164,0)</f>
        <v>0</v>
      </c>
      <c r="BJ164" s="19" t="s">
        <v>80</v>
      </c>
      <c r="BK164" s="192">
        <f>ROUND(I164*H164,2)</f>
        <v>0</v>
      </c>
      <c r="BL164" s="19" t="s">
        <v>2111</v>
      </c>
      <c r="BM164" s="191" t="s">
        <v>2172</v>
      </c>
    </row>
    <row r="165" spans="1:65" s="2" customFormat="1" ht="11.25">
      <c r="A165" s="36"/>
      <c r="B165" s="37"/>
      <c r="C165" s="38"/>
      <c r="D165" s="193" t="s">
        <v>160</v>
      </c>
      <c r="E165" s="38"/>
      <c r="F165" s="194" t="s">
        <v>2171</v>
      </c>
      <c r="G165" s="38"/>
      <c r="H165" s="38"/>
      <c r="I165" s="195"/>
      <c r="J165" s="38"/>
      <c r="K165" s="38"/>
      <c r="L165" s="41"/>
      <c r="M165" s="196"/>
      <c r="N165" s="197"/>
      <c r="O165" s="66"/>
      <c r="P165" s="66"/>
      <c r="Q165" s="66"/>
      <c r="R165" s="66"/>
      <c r="S165" s="66"/>
      <c r="T165" s="67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9" t="s">
        <v>160</v>
      </c>
      <c r="AU165" s="19" t="s">
        <v>82</v>
      </c>
    </row>
    <row r="166" spans="1:65" s="2" customFormat="1" ht="11.25">
      <c r="A166" s="36"/>
      <c r="B166" s="37"/>
      <c r="C166" s="38"/>
      <c r="D166" s="198" t="s">
        <v>162</v>
      </c>
      <c r="E166" s="38"/>
      <c r="F166" s="199" t="s">
        <v>2173</v>
      </c>
      <c r="G166" s="38"/>
      <c r="H166" s="38"/>
      <c r="I166" s="195"/>
      <c r="J166" s="38"/>
      <c r="K166" s="38"/>
      <c r="L166" s="41"/>
      <c r="M166" s="196"/>
      <c r="N166" s="197"/>
      <c r="O166" s="66"/>
      <c r="P166" s="66"/>
      <c r="Q166" s="66"/>
      <c r="R166" s="66"/>
      <c r="S166" s="66"/>
      <c r="T166" s="67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9" t="s">
        <v>162</v>
      </c>
      <c r="AU166" s="19" t="s">
        <v>82</v>
      </c>
    </row>
    <row r="167" spans="1:65" s="13" customFormat="1" ht="22.5">
      <c r="B167" s="200"/>
      <c r="C167" s="201"/>
      <c r="D167" s="193" t="s">
        <v>164</v>
      </c>
      <c r="E167" s="202" t="s">
        <v>19</v>
      </c>
      <c r="F167" s="203" t="s">
        <v>2174</v>
      </c>
      <c r="G167" s="201"/>
      <c r="H167" s="202" t="s">
        <v>19</v>
      </c>
      <c r="I167" s="204"/>
      <c r="J167" s="201"/>
      <c r="K167" s="201"/>
      <c r="L167" s="205"/>
      <c r="M167" s="206"/>
      <c r="N167" s="207"/>
      <c r="O167" s="207"/>
      <c r="P167" s="207"/>
      <c r="Q167" s="207"/>
      <c r="R167" s="207"/>
      <c r="S167" s="207"/>
      <c r="T167" s="208"/>
      <c r="AT167" s="209" t="s">
        <v>164</v>
      </c>
      <c r="AU167" s="209" t="s">
        <v>82</v>
      </c>
      <c r="AV167" s="13" t="s">
        <v>80</v>
      </c>
      <c r="AW167" s="13" t="s">
        <v>35</v>
      </c>
      <c r="AX167" s="13" t="s">
        <v>73</v>
      </c>
      <c r="AY167" s="209" t="s">
        <v>151</v>
      </c>
    </row>
    <row r="168" spans="1:65" s="14" customFormat="1" ht="11.25">
      <c r="B168" s="210"/>
      <c r="C168" s="211"/>
      <c r="D168" s="193" t="s">
        <v>164</v>
      </c>
      <c r="E168" s="212" t="s">
        <v>19</v>
      </c>
      <c r="F168" s="213" t="s">
        <v>80</v>
      </c>
      <c r="G168" s="211"/>
      <c r="H168" s="214">
        <v>1</v>
      </c>
      <c r="I168" s="215"/>
      <c r="J168" s="211"/>
      <c r="K168" s="211"/>
      <c r="L168" s="216"/>
      <c r="M168" s="217"/>
      <c r="N168" s="218"/>
      <c r="O168" s="218"/>
      <c r="P168" s="218"/>
      <c r="Q168" s="218"/>
      <c r="R168" s="218"/>
      <c r="S168" s="218"/>
      <c r="T168" s="219"/>
      <c r="AT168" s="220" t="s">
        <v>164</v>
      </c>
      <c r="AU168" s="220" t="s">
        <v>82</v>
      </c>
      <c r="AV168" s="14" t="s">
        <v>82</v>
      </c>
      <c r="AW168" s="14" t="s">
        <v>35</v>
      </c>
      <c r="AX168" s="14" t="s">
        <v>73</v>
      </c>
      <c r="AY168" s="220" t="s">
        <v>151</v>
      </c>
    </row>
    <row r="169" spans="1:65" s="15" customFormat="1" ht="11.25">
      <c r="B169" s="221"/>
      <c r="C169" s="222"/>
      <c r="D169" s="193" t="s">
        <v>164</v>
      </c>
      <c r="E169" s="223" t="s">
        <v>19</v>
      </c>
      <c r="F169" s="224" t="s">
        <v>167</v>
      </c>
      <c r="G169" s="222"/>
      <c r="H169" s="225">
        <v>1</v>
      </c>
      <c r="I169" s="226"/>
      <c r="J169" s="222"/>
      <c r="K169" s="222"/>
      <c r="L169" s="227"/>
      <c r="M169" s="228"/>
      <c r="N169" s="229"/>
      <c r="O169" s="229"/>
      <c r="P169" s="229"/>
      <c r="Q169" s="229"/>
      <c r="R169" s="229"/>
      <c r="S169" s="229"/>
      <c r="T169" s="230"/>
      <c r="AT169" s="231" t="s">
        <v>164</v>
      </c>
      <c r="AU169" s="231" t="s">
        <v>82</v>
      </c>
      <c r="AV169" s="15" t="s">
        <v>158</v>
      </c>
      <c r="AW169" s="15" t="s">
        <v>35</v>
      </c>
      <c r="AX169" s="15" t="s">
        <v>80</v>
      </c>
      <c r="AY169" s="231" t="s">
        <v>151</v>
      </c>
    </row>
    <row r="170" spans="1:65" s="2" customFormat="1" ht="16.5" customHeight="1">
      <c r="A170" s="36"/>
      <c r="B170" s="37"/>
      <c r="C170" s="180" t="s">
        <v>261</v>
      </c>
      <c r="D170" s="180" t="s">
        <v>153</v>
      </c>
      <c r="E170" s="181" t="s">
        <v>2175</v>
      </c>
      <c r="F170" s="182" t="s">
        <v>2176</v>
      </c>
      <c r="G170" s="183" t="s">
        <v>2002</v>
      </c>
      <c r="H170" s="184">
        <v>1</v>
      </c>
      <c r="I170" s="185"/>
      <c r="J170" s="186">
        <f>ROUND(I170*H170,2)</f>
        <v>0</v>
      </c>
      <c r="K170" s="182" t="s">
        <v>157</v>
      </c>
      <c r="L170" s="41"/>
      <c r="M170" s="187" t="s">
        <v>19</v>
      </c>
      <c r="N170" s="188" t="s">
        <v>44</v>
      </c>
      <c r="O170" s="66"/>
      <c r="P170" s="189">
        <f>O170*H170</f>
        <v>0</v>
      </c>
      <c r="Q170" s="189">
        <v>0</v>
      </c>
      <c r="R170" s="189">
        <f>Q170*H170</f>
        <v>0</v>
      </c>
      <c r="S170" s="189">
        <v>0</v>
      </c>
      <c r="T170" s="190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191" t="s">
        <v>2111</v>
      </c>
      <c r="AT170" s="191" t="s">
        <v>153</v>
      </c>
      <c r="AU170" s="191" t="s">
        <v>82</v>
      </c>
      <c r="AY170" s="19" t="s">
        <v>151</v>
      </c>
      <c r="BE170" s="192">
        <f>IF(N170="základní",J170,0)</f>
        <v>0</v>
      </c>
      <c r="BF170" s="192">
        <f>IF(N170="snížená",J170,0)</f>
        <v>0</v>
      </c>
      <c r="BG170" s="192">
        <f>IF(N170="zákl. přenesená",J170,0)</f>
        <v>0</v>
      </c>
      <c r="BH170" s="192">
        <f>IF(N170="sníž. přenesená",J170,0)</f>
        <v>0</v>
      </c>
      <c r="BI170" s="192">
        <f>IF(N170="nulová",J170,0)</f>
        <v>0</v>
      </c>
      <c r="BJ170" s="19" t="s">
        <v>80</v>
      </c>
      <c r="BK170" s="192">
        <f>ROUND(I170*H170,2)</f>
        <v>0</v>
      </c>
      <c r="BL170" s="19" t="s">
        <v>2111</v>
      </c>
      <c r="BM170" s="191" t="s">
        <v>2177</v>
      </c>
    </row>
    <row r="171" spans="1:65" s="2" customFormat="1" ht="11.25">
      <c r="A171" s="36"/>
      <c r="B171" s="37"/>
      <c r="C171" s="38"/>
      <c r="D171" s="193" t="s">
        <v>160</v>
      </c>
      <c r="E171" s="38"/>
      <c r="F171" s="194" t="s">
        <v>2176</v>
      </c>
      <c r="G171" s="38"/>
      <c r="H171" s="38"/>
      <c r="I171" s="195"/>
      <c r="J171" s="38"/>
      <c r="K171" s="38"/>
      <c r="L171" s="41"/>
      <c r="M171" s="196"/>
      <c r="N171" s="197"/>
      <c r="O171" s="66"/>
      <c r="P171" s="66"/>
      <c r="Q171" s="66"/>
      <c r="R171" s="66"/>
      <c r="S171" s="66"/>
      <c r="T171" s="67"/>
      <c r="U171" s="36"/>
      <c r="V171" s="36"/>
      <c r="W171" s="36"/>
      <c r="X171" s="36"/>
      <c r="Y171" s="36"/>
      <c r="Z171" s="36"/>
      <c r="AA171" s="36"/>
      <c r="AB171" s="36"/>
      <c r="AC171" s="36"/>
      <c r="AD171" s="36"/>
      <c r="AE171" s="36"/>
      <c r="AT171" s="19" t="s">
        <v>160</v>
      </c>
      <c r="AU171" s="19" t="s">
        <v>82</v>
      </c>
    </row>
    <row r="172" spans="1:65" s="2" customFormat="1" ht="11.25">
      <c r="A172" s="36"/>
      <c r="B172" s="37"/>
      <c r="C172" s="38"/>
      <c r="D172" s="198" t="s">
        <v>162</v>
      </c>
      <c r="E172" s="38"/>
      <c r="F172" s="199" t="s">
        <v>2178</v>
      </c>
      <c r="G172" s="38"/>
      <c r="H172" s="38"/>
      <c r="I172" s="195"/>
      <c r="J172" s="38"/>
      <c r="K172" s="38"/>
      <c r="L172" s="41"/>
      <c r="M172" s="196"/>
      <c r="N172" s="197"/>
      <c r="O172" s="66"/>
      <c r="P172" s="66"/>
      <c r="Q172" s="66"/>
      <c r="R172" s="66"/>
      <c r="S172" s="66"/>
      <c r="T172" s="67"/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T172" s="19" t="s">
        <v>162</v>
      </c>
      <c r="AU172" s="19" t="s">
        <v>82</v>
      </c>
    </row>
    <row r="173" spans="1:65" s="13" customFormat="1" ht="33.75">
      <c r="B173" s="200"/>
      <c r="C173" s="201"/>
      <c r="D173" s="193" t="s">
        <v>164</v>
      </c>
      <c r="E173" s="202" t="s">
        <v>19</v>
      </c>
      <c r="F173" s="203" t="s">
        <v>2179</v>
      </c>
      <c r="G173" s="201"/>
      <c r="H173" s="202" t="s">
        <v>19</v>
      </c>
      <c r="I173" s="204"/>
      <c r="J173" s="201"/>
      <c r="K173" s="201"/>
      <c r="L173" s="205"/>
      <c r="M173" s="206"/>
      <c r="N173" s="207"/>
      <c r="O173" s="207"/>
      <c r="P173" s="207"/>
      <c r="Q173" s="207"/>
      <c r="R173" s="207"/>
      <c r="S173" s="207"/>
      <c r="T173" s="208"/>
      <c r="AT173" s="209" t="s">
        <v>164</v>
      </c>
      <c r="AU173" s="209" t="s">
        <v>82</v>
      </c>
      <c r="AV173" s="13" t="s">
        <v>80</v>
      </c>
      <c r="AW173" s="13" t="s">
        <v>35</v>
      </c>
      <c r="AX173" s="13" t="s">
        <v>73</v>
      </c>
      <c r="AY173" s="209" t="s">
        <v>151</v>
      </c>
    </row>
    <row r="174" spans="1:65" s="14" customFormat="1" ht="11.25">
      <c r="B174" s="210"/>
      <c r="C174" s="211"/>
      <c r="D174" s="193" t="s">
        <v>164</v>
      </c>
      <c r="E174" s="212" t="s">
        <v>19</v>
      </c>
      <c r="F174" s="213" t="s">
        <v>80</v>
      </c>
      <c r="G174" s="211"/>
      <c r="H174" s="214">
        <v>1</v>
      </c>
      <c r="I174" s="215"/>
      <c r="J174" s="211"/>
      <c r="K174" s="211"/>
      <c r="L174" s="216"/>
      <c r="M174" s="217"/>
      <c r="N174" s="218"/>
      <c r="O174" s="218"/>
      <c r="P174" s="218"/>
      <c r="Q174" s="218"/>
      <c r="R174" s="218"/>
      <c r="S174" s="218"/>
      <c r="T174" s="219"/>
      <c r="AT174" s="220" t="s">
        <v>164</v>
      </c>
      <c r="AU174" s="220" t="s">
        <v>82</v>
      </c>
      <c r="AV174" s="14" t="s">
        <v>82</v>
      </c>
      <c r="AW174" s="14" t="s">
        <v>35</v>
      </c>
      <c r="AX174" s="14" t="s">
        <v>73</v>
      </c>
      <c r="AY174" s="220" t="s">
        <v>151</v>
      </c>
    </row>
    <row r="175" spans="1:65" s="15" customFormat="1" ht="11.25">
      <c r="B175" s="221"/>
      <c r="C175" s="222"/>
      <c r="D175" s="193" t="s">
        <v>164</v>
      </c>
      <c r="E175" s="223" t="s">
        <v>19</v>
      </c>
      <c r="F175" s="224" t="s">
        <v>167</v>
      </c>
      <c r="G175" s="222"/>
      <c r="H175" s="225">
        <v>1</v>
      </c>
      <c r="I175" s="226"/>
      <c r="J175" s="222"/>
      <c r="K175" s="222"/>
      <c r="L175" s="227"/>
      <c r="M175" s="228"/>
      <c r="N175" s="229"/>
      <c r="O175" s="229"/>
      <c r="P175" s="229"/>
      <c r="Q175" s="229"/>
      <c r="R175" s="229"/>
      <c r="S175" s="229"/>
      <c r="T175" s="230"/>
      <c r="AT175" s="231" t="s">
        <v>164</v>
      </c>
      <c r="AU175" s="231" t="s">
        <v>82</v>
      </c>
      <c r="AV175" s="15" t="s">
        <v>158</v>
      </c>
      <c r="AW175" s="15" t="s">
        <v>35</v>
      </c>
      <c r="AX175" s="15" t="s">
        <v>80</v>
      </c>
      <c r="AY175" s="231" t="s">
        <v>151</v>
      </c>
    </row>
    <row r="176" spans="1:65" s="2" customFormat="1" ht="16.5" customHeight="1">
      <c r="A176" s="36"/>
      <c r="B176" s="37"/>
      <c r="C176" s="180" t="s">
        <v>8</v>
      </c>
      <c r="D176" s="180" t="s">
        <v>153</v>
      </c>
      <c r="E176" s="181" t="s">
        <v>2180</v>
      </c>
      <c r="F176" s="182" t="s">
        <v>2181</v>
      </c>
      <c r="G176" s="183" t="s">
        <v>2002</v>
      </c>
      <c r="H176" s="184">
        <v>1</v>
      </c>
      <c r="I176" s="185"/>
      <c r="J176" s="186">
        <f>ROUND(I176*H176,2)</f>
        <v>0</v>
      </c>
      <c r="K176" s="182" t="s">
        <v>19</v>
      </c>
      <c r="L176" s="41"/>
      <c r="M176" s="187" t="s">
        <v>19</v>
      </c>
      <c r="N176" s="188" t="s">
        <v>44</v>
      </c>
      <c r="O176" s="66"/>
      <c r="P176" s="189">
        <f>O176*H176</f>
        <v>0</v>
      </c>
      <c r="Q176" s="189">
        <v>0</v>
      </c>
      <c r="R176" s="189">
        <f>Q176*H176</f>
        <v>0</v>
      </c>
      <c r="S176" s="189">
        <v>0</v>
      </c>
      <c r="T176" s="190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91" t="s">
        <v>2111</v>
      </c>
      <c r="AT176" s="191" t="s">
        <v>153</v>
      </c>
      <c r="AU176" s="191" t="s">
        <v>82</v>
      </c>
      <c r="AY176" s="19" t="s">
        <v>151</v>
      </c>
      <c r="BE176" s="192">
        <f>IF(N176="základní",J176,0)</f>
        <v>0</v>
      </c>
      <c r="BF176" s="192">
        <f>IF(N176="snížená",J176,0)</f>
        <v>0</v>
      </c>
      <c r="BG176" s="192">
        <f>IF(N176="zákl. přenesená",J176,0)</f>
        <v>0</v>
      </c>
      <c r="BH176" s="192">
        <f>IF(N176="sníž. přenesená",J176,0)</f>
        <v>0</v>
      </c>
      <c r="BI176" s="192">
        <f>IF(N176="nulová",J176,0)</f>
        <v>0</v>
      </c>
      <c r="BJ176" s="19" t="s">
        <v>80</v>
      </c>
      <c r="BK176" s="192">
        <f>ROUND(I176*H176,2)</f>
        <v>0</v>
      </c>
      <c r="BL176" s="19" t="s">
        <v>2111</v>
      </c>
      <c r="BM176" s="191" t="s">
        <v>2182</v>
      </c>
    </row>
    <row r="177" spans="1:65" s="2" customFormat="1" ht="11.25">
      <c r="A177" s="36"/>
      <c r="B177" s="37"/>
      <c r="C177" s="38"/>
      <c r="D177" s="193" t="s">
        <v>160</v>
      </c>
      <c r="E177" s="38"/>
      <c r="F177" s="194" t="s">
        <v>2181</v>
      </c>
      <c r="G177" s="38"/>
      <c r="H177" s="38"/>
      <c r="I177" s="195"/>
      <c r="J177" s="38"/>
      <c r="K177" s="38"/>
      <c r="L177" s="41"/>
      <c r="M177" s="196"/>
      <c r="N177" s="197"/>
      <c r="O177" s="66"/>
      <c r="P177" s="66"/>
      <c r="Q177" s="66"/>
      <c r="R177" s="66"/>
      <c r="S177" s="66"/>
      <c r="T177" s="67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9" t="s">
        <v>160</v>
      </c>
      <c r="AU177" s="19" t="s">
        <v>82</v>
      </c>
    </row>
    <row r="178" spans="1:65" s="13" customFormat="1" ht="22.5">
      <c r="B178" s="200"/>
      <c r="C178" s="201"/>
      <c r="D178" s="193" t="s">
        <v>164</v>
      </c>
      <c r="E178" s="202" t="s">
        <v>19</v>
      </c>
      <c r="F178" s="203" t="s">
        <v>2183</v>
      </c>
      <c r="G178" s="201"/>
      <c r="H178" s="202" t="s">
        <v>19</v>
      </c>
      <c r="I178" s="204"/>
      <c r="J178" s="201"/>
      <c r="K178" s="201"/>
      <c r="L178" s="205"/>
      <c r="M178" s="206"/>
      <c r="N178" s="207"/>
      <c r="O178" s="207"/>
      <c r="P178" s="207"/>
      <c r="Q178" s="207"/>
      <c r="R178" s="207"/>
      <c r="S178" s="207"/>
      <c r="T178" s="208"/>
      <c r="AT178" s="209" t="s">
        <v>164</v>
      </c>
      <c r="AU178" s="209" t="s">
        <v>82</v>
      </c>
      <c r="AV178" s="13" t="s">
        <v>80</v>
      </c>
      <c r="AW178" s="13" t="s">
        <v>35</v>
      </c>
      <c r="AX178" s="13" t="s">
        <v>73</v>
      </c>
      <c r="AY178" s="209" t="s">
        <v>151</v>
      </c>
    </row>
    <row r="179" spans="1:65" s="14" customFormat="1" ht="11.25">
      <c r="B179" s="210"/>
      <c r="C179" s="211"/>
      <c r="D179" s="193" t="s">
        <v>164</v>
      </c>
      <c r="E179" s="212" t="s">
        <v>19</v>
      </c>
      <c r="F179" s="213" t="s">
        <v>80</v>
      </c>
      <c r="G179" s="211"/>
      <c r="H179" s="214">
        <v>1</v>
      </c>
      <c r="I179" s="215"/>
      <c r="J179" s="211"/>
      <c r="K179" s="211"/>
      <c r="L179" s="216"/>
      <c r="M179" s="217"/>
      <c r="N179" s="218"/>
      <c r="O179" s="218"/>
      <c r="P179" s="218"/>
      <c r="Q179" s="218"/>
      <c r="R179" s="218"/>
      <c r="S179" s="218"/>
      <c r="T179" s="219"/>
      <c r="AT179" s="220" t="s">
        <v>164</v>
      </c>
      <c r="AU179" s="220" t="s">
        <v>82</v>
      </c>
      <c r="AV179" s="14" t="s">
        <v>82</v>
      </c>
      <c r="AW179" s="14" t="s">
        <v>35</v>
      </c>
      <c r="AX179" s="14" t="s">
        <v>73</v>
      </c>
      <c r="AY179" s="220" t="s">
        <v>151</v>
      </c>
    </row>
    <row r="180" spans="1:65" s="15" customFormat="1" ht="11.25">
      <c r="B180" s="221"/>
      <c r="C180" s="222"/>
      <c r="D180" s="193" t="s">
        <v>164</v>
      </c>
      <c r="E180" s="223" t="s">
        <v>19</v>
      </c>
      <c r="F180" s="224" t="s">
        <v>167</v>
      </c>
      <c r="G180" s="222"/>
      <c r="H180" s="225">
        <v>1</v>
      </c>
      <c r="I180" s="226"/>
      <c r="J180" s="222"/>
      <c r="K180" s="222"/>
      <c r="L180" s="227"/>
      <c r="M180" s="228"/>
      <c r="N180" s="229"/>
      <c r="O180" s="229"/>
      <c r="P180" s="229"/>
      <c r="Q180" s="229"/>
      <c r="R180" s="229"/>
      <c r="S180" s="229"/>
      <c r="T180" s="230"/>
      <c r="AT180" s="231" t="s">
        <v>164</v>
      </c>
      <c r="AU180" s="231" t="s">
        <v>82</v>
      </c>
      <c r="AV180" s="15" t="s">
        <v>158</v>
      </c>
      <c r="AW180" s="15" t="s">
        <v>35</v>
      </c>
      <c r="AX180" s="15" t="s">
        <v>80</v>
      </c>
      <c r="AY180" s="231" t="s">
        <v>151</v>
      </c>
    </row>
    <row r="181" spans="1:65" s="12" customFormat="1" ht="22.9" customHeight="1">
      <c r="B181" s="164"/>
      <c r="C181" s="165"/>
      <c r="D181" s="166" t="s">
        <v>72</v>
      </c>
      <c r="E181" s="178" t="s">
        <v>2184</v>
      </c>
      <c r="F181" s="178" t="s">
        <v>2185</v>
      </c>
      <c r="G181" s="165"/>
      <c r="H181" s="165"/>
      <c r="I181" s="168"/>
      <c r="J181" s="179">
        <f>BK181</f>
        <v>0</v>
      </c>
      <c r="K181" s="165"/>
      <c r="L181" s="170"/>
      <c r="M181" s="171"/>
      <c r="N181" s="172"/>
      <c r="O181" s="172"/>
      <c r="P181" s="173">
        <f>SUM(P182:P199)</f>
        <v>0</v>
      </c>
      <c r="Q181" s="172"/>
      <c r="R181" s="173">
        <f>SUM(R182:R199)</f>
        <v>0</v>
      </c>
      <c r="S181" s="172"/>
      <c r="T181" s="174">
        <f>SUM(T182:T199)</f>
        <v>0</v>
      </c>
      <c r="AR181" s="175" t="s">
        <v>191</v>
      </c>
      <c r="AT181" s="176" t="s">
        <v>72</v>
      </c>
      <c r="AU181" s="176" t="s">
        <v>80</v>
      </c>
      <c r="AY181" s="175" t="s">
        <v>151</v>
      </c>
      <c r="BK181" s="177">
        <f>SUM(BK182:BK199)</f>
        <v>0</v>
      </c>
    </row>
    <row r="182" spans="1:65" s="2" customFormat="1" ht="16.5" customHeight="1">
      <c r="A182" s="36"/>
      <c r="B182" s="37"/>
      <c r="C182" s="180" t="s">
        <v>276</v>
      </c>
      <c r="D182" s="180" t="s">
        <v>153</v>
      </c>
      <c r="E182" s="181" t="s">
        <v>2186</v>
      </c>
      <c r="F182" s="182" t="s">
        <v>2187</v>
      </c>
      <c r="G182" s="183" t="s">
        <v>2002</v>
      </c>
      <c r="H182" s="184">
        <v>1</v>
      </c>
      <c r="I182" s="185"/>
      <c r="J182" s="186">
        <f>ROUND(I182*H182,2)</f>
        <v>0</v>
      </c>
      <c r="K182" s="182" t="s">
        <v>157</v>
      </c>
      <c r="L182" s="41"/>
      <c r="M182" s="187" t="s">
        <v>19</v>
      </c>
      <c r="N182" s="188" t="s">
        <v>44</v>
      </c>
      <c r="O182" s="66"/>
      <c r="P182" s="189">
        <f>O182*H182</f>
        <v>0</v>
      </c>
      <c r="Q182" s="189">
        <v>0</v>
      </c>
      <c r="R182" s="189">
        <f>Q182*H182</f>
        <v>0</v>
      </c>
      <c r="S182" s="189">
        <v>0</v>
      </c>
      <c r="T182" s="190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91" t="s">
        <v>2111</v>
      </c>
      <c r="AT182" s="191" t="s">
        <v>153</v>
      </c>
      <c r="AU182" s="191" t="s">
        <v>82</v>
      </c>
      <c r="AY182" s="19" t="s">
        <v>151</v>
      </c>
      <c r="BE182" s="192">
        <f>IF(N182="základní",J182,0)</f>
        <v>0</v>
      </c>
      <c r="BF182" s="192">
        <f>IF(N182="snížená",J182,0)</f>
        <v>0</v>
      </c>
      <c r="BG182" s="192">
        <f>IF(N182="zákl. přenesená",J182,0)</f>
        <v>0</v>
      </c>
      <c r="BH182" s="192">
        <f>IF(N182="sníž. přenesená",J182,0)</f>
        <v>0</v>
      </c>
      <c r="BI182" s="192">
        <f>IF(N182="nulová",J182,0)</f>
        <v>0</v>
      </c>
      <c r="BJ182" s="19" t="s">
        <v>80</v>
      </c>
      <c r="BK182" s="192">
        <f>ROUND(I182*H182,2)</f>
        <v>0</v>
      </c>
      <c r="BL182" s="19" t="s">
        <v>2111</v>
      </c>
      <c r="BM182" s="191" t="s">
        <v>2188</v>
      </c>
    </row>
    <row r="183" spans="1:65" s="2" customFormat="1" ht="11.25">
      <c r="A183" s="36"/>
      <c r="B183" s="37"/>
      <c r="C183" s="38"/>
      <c r="D183" s="193" t="s">
        <v>160</v>
      </c>
      <c r="E183" s="38"/>
      <c r="F183" s="194" t="s">
        <v>2187</v>
      </c>
      <c r="G183" s="38"/>
      <c r="H183" s="38"/>
      <c r="I183" s="195"/>
      <c r="J183" s="38"/>
      <c r="K183" s="38"/>
      <c r="L183" s="41"/>
      <c r="M183" s="196"/>
      <c r="N183" s="197"/>
      <c r="O183" s="66"/>
      <c r="P183" s="66"/>
      <c r="Q183" s="66"/>
      <c r="R183" s="66"/>
      <c r="S183" s="66"/>
      <c r="T183" s="67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9" t="s">
        <v>160</v>
      </c>
      <c r="AU183" s="19" t="s">
        <v>82</v>
      </c>
    </row>
    <row r="184" spans="1:65" s="2" customFormat="1" ht="11.25">
      <c r="A184" s="36"/>
      <c r="B184" s="37"/>
      <c r="C184" s="38"/>
      <c r="D184" s="198" t="s">
        <v>162</v>
      </c>
      <c r="E184" s="38"/>
      <c r="F184" s="199" t="s">
        <v>2189</v>
      </c>
      <c r="G184" s="38"/>
      <c r="H184" s="38"/>
      <c r="I184" s="195"/>
      <c r="J184" s="38"/>
      <c r="K184" s="38"/>
      <c r="L184" s="41"/>
      <c r="M184" s="196"/>
      <c r="N184" s="197"/>
      <c r="O184" s="66"/>
      <c r="P184" s="66"/>
      <c r="Q184" s="66"/>
      <c r="R184" s="66"/>
      <c r="S184" s="66"/>
      <c r="T184" s="67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9" t="s">
        <v>162</v>
      </c>
      <c r="AU184" s="19" t="s">
        <v>82</v>
      </c>
    </row>
    <row r="185" spans="1:65" s="2" customFormat="1" ht="16.5" customHeight="1">
      <c r="A185" s="36"/>
      <c r="B185" s="37"/>
      <c r="C185" s="180" t="s">
        <v>283</v>
      </c>
      <c r="D185" s="180" t="s">
        <v>153</v>
      </c>
      <c r="E185" s="181" t="s">
        <v>2190</v>
      </c>
      <c r="F185" s="182" t="s">
        <v>2191</v>
      </c>
      <c r="G185" s="183" t="s">
        <v>2192</v>
      </c>
      <c r="H185" s="261"/>
      <c r="I185" s="185"/>
      <c r="J185" s="186">
        <f>ROUND(I185*H185,2)</f>
        <v>0</v>
      </c>
      <c r="K185" s="182" t="s">
        <v>157</v>
      </c>
      <c r="L185" s="41"/>
      <c r="M185" s="187" t="s">
        <v>19</v>
      </c>
      <c r="N185" s="188" t="s">
        <v>44</v>
      </c>
      <c r="O185" s="66"/>
      <c r="P185" s="189">
        <f>O185*H185</f>
        <v>0</v>
      </c>
      <c r="Q185" s="189">
        <v>0</v>
      </c>
      <c r="R185" s="189">
        <f>Q185*H185</f>
        <v>0</v>
      </c>
      <c r="S185" s="189">
        <v>0</v>
      </c>
      <c r="T185" s="190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91" t="s">
        <v>2111</v>
      </c>
      <c r="AT185" s="191" t="s">
        <v>153</v>
      </c>
      <c r="AU185" s="191" t="s">
        <v>82</v>
      </c>
      <c r="AY185" s="19" t="s">
        <v>151</v>
      </c>
      <c r="BE185" s="192">
        <f>IF(N185="základní",J185,0)</f>
        <v>0</v>
      </c>
      <c r="BF185" s="192">
        <f>IF(N185="snížená",J185,0)</f>
        <v>0</v>
      </c>
      <c r="BG185" s="192">
        <f>IF(N185="zákl. přenesená",J185,0)</f>
        <v>0</v>
      </c>
      <c r="BH185" s="192">
        <f>IF(N185="sníž. přenesená",J185,0)</f>
        <v>0</v>
      </c>
      <c r="BI185" s="192">
        <f>IF(N185="nulová",J185,0)</f>
        <v>0</v>
      </c>
      <c r="BJ185" s="19" t="s">
        <v>80</v>
      </c>
      <c r="BK185" s="192">
        <f>ROUND(I185*H185,2)</f>
        <v>0</v>
      </c>
      <c r="BL185" s="19" t="s">
        <v>2111</v>
      </c>
      <c r="BM185" s="191" t="s">
        <v>2193</v>
      </c>
    </row>
    <row r="186" spans="1:65" s="2" customFormat="1" ht="11.25">
      <c r="A186" s="36"/>
      <c r="B186" s="37"/>
      <c r="C186" s="38"/>
      <c r="D186" s="193" t="s">
        <v>160</v>
      </c>
      <c r="E186" s="38"/>
      <c r="F186" s="194" t="s">
        <v>2191</v>
      </c>
      <c r="G186" s="38"/>
      <c r="H186" s="38"/>
      <c r="I186" s="195"/>
      <c r="J186" s="38"/>
      <c r="K186" s="38"/>
      <c r="L186" s="41"/>
      <c r="M186" s="196"/>
      <c r="N186" s="197"/>
      <c r="O186" s="66"/>
      <c r="P186" s="66"/>
      <c r="Q186" s="66"/>
      <c r="R186" s="66"/>
      <c r="S186" s="66"/>
      <c r="T186" s="67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9" t="s">
        <v>160</v>
      </c>
      <c r="AU186" s="19" t="s">
        <v>82</v>
      </c>
    </row>
    <row r="187" spans="1:65" s="2" customFormat="1" ht="11.25">
      <c r="A187" s="36"/>
      <c r="B187" s="37"/>
      <c r="C187" s="38"/>
      <c r="D187" s="198" t="s">
        <v>162</v>
      </c>
      <c r="E187" s="38"/>
      <c r="F187" s="199" t="s">
        <v>2194</v>
      </c>
      <c r="G187" s="38"/>
      <c r="H187" s="38"/>
      <c r="I187" s="195"/>
      <c r="J187" s="38"/>
      <c r="K187" s="38"/>
      <c r="L187" s="41"/>
      <c r="M187" s="196"/>
      <c r="N187" s="197"/>
      <c r="O187" s="66"/>
      <c r="P187" s="66"/>
      <c r="Q187" s="66"/>
      <c r="R187" s="66"/>
      <c r="S187" s="66"/>
      <c r="T187" s="67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9" t="s">
        <v>162</v>
      </c>
      <c r="AU187" s="19" t="s">
        <v>82</v>
      </c>
    </row>
    <row r="188" spans="1:65" s="2" customFormat="1" ht="185.25">
      <c r="A188" s="36"/>
      <c r="B188" s="37"/>
      <c r="C188" s="38"/>
      <c r="D188" s="193" t="s">
        <v>451</v>
      </c>
      <c r="E188" s="38"/>
      <c r="F188" s="257" t="s">
        <v>2195</v>
      </c>
      <c r="G188" s="38"/>
      <c r="H188" s="38"/>
      <c r="I188" s="195"/>
      <c r="J188" s="38"/>
      <c r="K188" s="38"/>
      <c r="L188" s="41"/>
      <c r="M188" s="196"/>
      <c r="N188" s="197"/>
      <c r="O188" s="66"/>
      <c r="P188" s="66"/>
      <c r="Q188" s="66"/>
      <c r="R188" s="66"/>
      <c r="S188" s="66"/>
      <c r="T188" s="67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9" t="s">
        <v>451</v>
      </c>
      <c r="AU188" s="19" t="s">
        <v>82</v>
      </c>
    </row>
    <row r="189" spans="1:65" s="13" customFormat="1" ht="11.25">
      <c r="B189" s="200"/>
      <c r="C189" s="201"/>
      <c r="D189" s="193" t="s">
        <v>164</v>
      </c>
      <c r="E189" s="202" t="s">
        <v>19</v>
      </c>
      <c r="F189" s="203" t="s">
        <v>2196</v>
      </c>
      <c r="G189" s="201"/>
      <c r="H189" s="202" t="s">
        <v>19</v>
      </c>
      <c r="I189" s="204"/>
      <c r="J189" s="201"/>
      <c r="K189" s="201"/>
      <c r="L189" s="205"/>
      <c r="M189" s="206"/>
      <c r="N189" s="207"/>
      <c r="O189" s="207"/>
      <c r="P189" s="207"/>
      <c r="Q189" s="207"/>
      <c r="R189" s="207"/>
      <c r="S189" s="207"/>
      <c r="T189" s="208"/>
      <c r="AT189" s="209" t="s">
        <v>164</v>
      </c>
      <c r="AU189" s="209" t="s">
        <v>82</v>
      </c>
      <c r="AV189" s="13" t="s">
        <v>80</v>
      </c>
      <c r="AW189" s="13" t="s">
        <v>35</v>
      </c>
      <c r="AX189" s="13" t="s">
        <v>73</v>
      </c>
      <c r="AY189" s="209" t="s">
        <v>151</v>
      </c>
    </row>
    <row r="190" spans="1:65" s="13" customFormat="1" ht="11.25">
      <c r="B190" s="200"/>
      <c r="C190" s="201"/>
      <c r="D190" s="193" t="s">
        <v>164</v>
      </c>
      <c r="E190" s="202" t="s">
        <v>19</v>
      </c>
      <c r="F190" s="203" t="s">
        <v>2197</v>
      </c>
      <c r="G190" s="201"/>
      <c r="H190" s="202" t="s">
        <v>19</v>
      </c>
      <c r="I190" s="204"/>
      <c r="J190" s="201"/>
      <c r="K190" s="201"/>
      <c r="L190" s="205"/>
      <c r="M190" s="206"/>
      <c r="N190" s="207"/>
      <c r="O190" s="207"/>
      <c r="P190" s="207"/>
      <c r="Q190" s="207"/>
      <c r="R190" s="207"/>
      <c r="S190" s="207"/>
      <c r="T190" s="208"/>
      <c r="AT190" s="209" t="s">
        <v>164</v>
      </c>
      <c r="AU190" s="209" t="s">
        <v>82</v>
      </c>
      <c r="AV190" s="13" t="s">
        <v>80</v>
      </c>
      <c r="AW190" s="13" t="s">
        <v>35</v>
      </c>
      <c r="AX190" s="13" t="s">
        <v>73</v>
      </c>
      <c r="AY190" s="209" t="s">
        <v>151</v>
      </c>
    </row>
    <row r="191" spans="1:65" s="13" customFormat="1" ht="11.25">
      <c r="B191" s="200"/>
      <c r="C191" s="201"/>
      <c r="D191" s="193" t="s">
        <v>164</v>
      </c>
      <c r="E191" s="202" t="s">
        <v>19</v>
      </c>
      <c r="F191" s="203" t="s">
        <v>2198</v>
      </c>
      <c r="G191" s="201"/>
      <c r="H191" s="202" t="s">
        <v>19</v>
      </c>
      <c r="I191" s="204"/>
      <c r="J191" s="201"/>
      <c r="K191" s="201"/>
      <c r="L191" s="205"/>
      <c r="M191" s="206"/>
      <c r="N191" s="207"/>
      <c r="O191" s="207"/>
      <c r="P191" s="207"/>
      <c r="Q191" s="207"/>
      <c r="R191" s="207"/>
      <c r="S191" s="207"/>
      <c r="T191" s="208"/>
      <c r="AT191" s="209" t="s">
        <v>164</v>
      </c>
      <c r="AU191" s="209" t="s">
        <v>82</v>
      </c>
      <c r="AV191" s="13" t="s">
        <v>80</v>
      </c>
      <c r="AW191" s="13" t="s">
        <v>35</v>
      </c>
      <c r="AX191" s="13" t="s">
        <v>73</v>
      </c>
      <c r="AY191" s="209" t="s">
        <v>151</v>
      </c>
    </row>
    <row r="192" spans="1:65" s="13" customFormat="1" ht="11.25">
      <c r="B192" s="200"/>
      <c r="C192" s="201"/>
      <c r="D192" s="193" t="s">
        <v>164</v>
      </c>
      <c r="E192" s="202" t="s">
        <v>19</v>
      </c>
      <c r="F192" s="203" t="s">
        <v>2199</v>
      </c>
      <c r="G192" s="201"/>
      <c r="H192" s="202" t="s">
        <v>19</v>
      </c>
      <c r="I192" s="204"/>
      <c r="J192" s="201"/>
      <c r="K192" s="201"/>
      <c r="L192" s="205"/>
      <c r="M192" s="206"/>
      <c r="N192" s="207"/>
      <c r="O192" s="207"/>
      <c r="P192" s="207"/>
      <c r="Q192" s="207"/>
      <c r="R192" s="207"/>
      <c r="S192" s="207"/>
      <c r="T192" s="208"/>
      <c r="AT192" s="209" t="s">
        <v>164</v>
      </c>
      <c r="AU192" s="209" t="s">
        <v>82</v>
      </c>
      <c r="AV192" s="13" t="s">
        <v>80</v>
      </c>
      <c r="AW192" s="13" t="s">
        <v>35</v>
      </c>
      <c r="AX192" s="13" t="s">
        <v>73</v>
      </c>
      <c r="AY192" s="209" t="s">
        <v>151</v>
      </c>
    </row>
    <row r="193" spans="1:65" s="15" customFormat="1" ht="11.25">
      <c r="B193" s="221"/>
      <c r="C193" s="222"/>
      <c r="D193" s="193" t="s">
        <v>164</v>
      </c>
      <c r="E193" s="223" t="s">
        <v>19</v>
      </c>
      <c r="F193" s="224" t="s">
        <v>167</v>
      </c>
      <c r="G193" s="222"/>
      <c r="H193" s="225">
        <v>0</v>
      </c>
      <c r="I193" s="226"/>
      <c r="J193" s="222"/>
      <c r="K193" s="222"/>
      <c r="L193" s="227"/>
      <c r="M193" s="228"/>
      <c r="N193" s="229"/>
      <c r="O193" s="229"/>
      <c r="P193" s="229"/>
      <c r="Q193" s="229"/>
      <c r="R193" s="229"/>
      <c r="S193" s="229"/>
      <c r="T193" s="230"/>
      <c r="AT193" s="231" t="s">
        <v>164</v>
      </c>
      <c r="AU193" s="231" t="s">
        <v>82</v>
      </c>
      <c r="AV193" s="15" t="s">
        <v>158</v>
      </c>
      <c r="AW193" s="15" t="s">
        <v>35</v>
      </c>
      <c r="AX193" s="15" t="s">
        <v>80</v>
      </c>
      <c r="AY193" s="231" t="s">
        <v>151</v>
      </c>
    </row>
    <row r="194" spans="1:65" s="2" customFormat="1" ht="16.5" customHeight="1">
      <c r="A194" s="36"/>
      <c r="B194" s="37"/>
      <c r="C194" s="180" t="s">
        <v>292</v>
      </c>
      <c r="D194" s="180" t="s">
        <v>153</v>
      </c>
      <c r="E194" s="181" t="s">
        <v>2200</v>
      </c>
      <c r="F194" s="182" t="s">
        <v>2191</v>
      </c>
      <c r="G194" s="183" t="s">
        <v>495</v>
      </c>
      <c r="H194" s="184">
        <v>74</v>
      </c>
      <c r="I194" s="185"/>
      <c r="J194" s="186">
        <f>ROUND(I194*H194,2)</f>
        <v>0</v>
      </c>
      <c r="K194" s="182" t="s">
        <v>19</v>
      </c>
      <c r="L194" s="41"/>
      <c r="M194" s="187" t="s">
        <v>19</v>
      </c>
      <c r="N194" s="188" t="s">
        <v>44</v>
      </c>
      <c r="O194" s="66"/>
      <c r="P194" s="189">
        <f>O194*H194</f>
        <v>0</v>
      </c>
      <c r="Q194" s="189">
        <v>0</v>
      </c>
      <c r="R194" s="189">
        <f>Q194*H194</f>
        <v>0</v>
      </c>
      <c r="S194" s="189">
        <v>0</v>
      </c>
      <c r="T194" s="190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191" t="s">
        <v>2111</v>
      </c>
      <c r="AT194" s="191" t="s">
        <v>153</v>
      </c>
      <c r="AU194" s="191" t="s">
        <v>82</v>
      </c>
      <c r="AY194" s="19" t="s">
        <v>151</v>
      </c>
      <c r="BE194" s="192">
        <f>IF(N194="základní",J194,0)</f>
        <v>0</v>
      </c>
      <c r="BF194" s="192">
        <f>IF(N194="snížená",J194,0)</f>
        <v>0</v>
      </c>
      <c r="BG194" s="192">
        <f>IF(N194="zákl. přenesená",J194,0)</f>
        <v>0</v>
      </c>
      <c r="BH194" s="192">
        <f>IF(N194="sníž. přenesená",J194,0)</f>
        <v>0</v>
      </c>
      <c r="BI194" s="192">
        <f>IF(N194="nulová",J194,0)</f>
        <v>0</v>
      </c>
      <c r="BJ194" s="19" t="s">
        <v>80</v>
      </c>
      <c r="BK194" s="192">
        <f>ROUND(I194*H194,2)</f>
        <v>0</v>
      </c>
      <c r="BL194" s="19" t="s">
        <v>2111</v>
      </c>
      <c r="BM194" s="191" t="s">
        <v>2201</v>
      </c>
    </row>
    <row r="195" spans="1:65" s="2" customFormat="1" ht="11.25">
      <c r="A195" s="36"/>
      <c r="B195" s="37"/>
      <c r="C195" s="38"/>
      <c r="D195" s="193" t="s">
        <v>160</v>
      </c>
      <c r="E195" s="38"/>
      <c r="F195" s="194" t="s">
        <v>2191</v>
      </c>
      <c r="G195" s="38"/>
      <c r="H195" s="38"/>
      <c r="I195" s="195"/>
      <c r="J195" s="38"/>
      <c r="K195" s="38"/>
      <c r="L195" s="41"/>
      <c r="M195" s="196"/>
      <c r="N195" s="197"/>
      <c r="O195" s="66"/>
      <c r="P195" s="66"/>
      <c r="Q195" s="66"/>
      <c r="R195" s="66"/>
      <c r="S195" s="66"/>
      <c r="T195" s="67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9" t="s">
        <v>160</v>
      </c>
      <c r="AU195" s="19" t="s">
        <v>82</v>
      </c>
    </row>
    <row r="196" spans="1:65" s="2" customFormat="1" ht="185.25">
      <c r="A196" s="36"/>
      <c r="B196" s="37"/>
      <c r="C196" s="38"/>
      <c r="D196" s="193" t="s">
        <v>451</v>
      </c>
      <c r="E196" s="38"/>
      <c r="F196" s="257" t="s">
        <v>2195</v>
      </c>
      <c r="G196" s="38"/>
      <c r="H196" s="38"/>
      <c r="I196" s="195"/>
      <c r="J196" s="38"/>
      <c r="K196" s="38"/>
      <c r="L196" s="41"/>
      <c r="M196" s="196"/>
      <c r="N196" s="197"/>
      <c r="O196" s="66"/>
      <c r="P196" s="66"/>
      <c r="Q196" s="66"/>
      <c r="R196" s="66"/>
      <c r="S196" s="66"/>
      <c r="T196" s="67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9" t="s">
        <v>451</v>
      </c>
      <c r="AU196" s="19" t="s">
        <v>82</v>
      </c>
    </row>
    <row r="197" spans="1:65" s="13" customFormat="1" ht="33.75">
      <c r="B197" s="200"/>
      <c r="C197" s="201"/>
      <c r="D197" s="193" t="s">
        <v>164</v>
      </c>
      <c r="E197" s="202" t="s">
        <v>19</v>
      </c>
      <c r="F197" s="203" t="s">
        <v>2202</v>
      </c>
      <c r="G197" s="201"/>
      <c r="H197" s="202" t="s">
        <v>19</v>
      </c>
      <c r="I197" s="204"/>
      <c r="J197" s="201"/>
      <c r="K197" s="201"/>
      <c r="L197" s="205"/>
      <c r="M197" s="206"/>
      <c r="N197" s="207"/>
      <c r="O197" s="207"/>
      <c r="P197" s="207"/>
      <c r="Q197" s="207"/>
      <c r="R197" s="207"/>
      <c r="S197" s="207"/>
      <c r="T197" s="208"/>
      <c r="AT197" s="209" t="s">
        <v>164</v>
      </c>
      <c r="AU197" s="209" t="s">
        <v>82</v>
      </c>
      <c r="AV197" s="13" t="s">
        <v>80</v>
      </c>
      <c r="AW197" s="13" t="s">
        <v>35</v>
      </c>
      <c r="AX197" s="13" t="s">
        <v>73</v>
      </c>
      <c r="AY197" s="209" t="s">
        <v>151</v>
      </c>
    </row>
    <row r="198" spans="1:65" s="14" customFormat="1" ht="11.25">
      <c r="B198" s="210"/>
      <c r="C198" s="211"/>
      <c r="D198" s="193" t="s">
        <v>164</v>
      </c>
      <c r="E198" s="212" t="s">
        <v>19</v>
      </c>
      <c r="F198" s="213" t="s">
        <v>2203</v>
      </c>
      <c r="G198" s="211"/>
      <c r="H198" s="214">
        <v>74</v>
      </c>
      <c r="I198" s="215"/>
      <c r="J198" s="211"/>
      <c r="K198" s="211"/>
      <c r="L198" s="216"/>
      <c r="M198" s="217"/>
      <c r="N198" s="218"/>
      <c r="O198" s="218"/>
      <c r="P198" s="218"/>
      <c r="Q198" s="218"/>
      <c r="R198" s="218"/>
      <c r="S198" s="218"/>
      <c r="T198" s="219"/>
      <c r="AT198" s="220" t="s">
        <v>164</v>
      </c>
      <c r="AU198" s="220" t="s">
        <v>82</v>
      </c>
      <c r="AV198" s="14" t="s">
        <v>82</v>
      </c>
      <c r="AW198" s="14" t="s">
        <v>35</v>
      </c>
      <c r="AX198" s="14" t="s">
        <v>73</v>
      </c>
      <c r="AY198" s="220" t="s">
        <v>151</v>
      </c>
    </row>
    <row r="199" spans="1:65" s="15" customFormat="1" ht="11.25">
      <c r="B199" s="221"/>
      <c r="C199" s="222"/>
      <c r="D199" s="193" t="s">
        <v>164</v>
      </c>
      <c r="E199" s="223" t="s">
        <v>19</v>
      </c>
      <c r="F199" s="224" t="s">
        <v>167</v>
      </c>
      <c r="G199" s="222"/>
      <c r="H199" s="225">
        <v>74</v>
      </c>
      <c r="I199" s="226"/>
      <c r="J199" s="222"/>
      <c r="K199" s="222"/>
      <c r="L199" s="227"/>
      <c r="M199" s="258"/>
      <c r="N199" s="259"/>
      <c r="O199" s="259"/>
      <c r="P199" s="259"/>
      <c r="Q199" s="259"/>
      <c r="R199" s="259"/>
      <c r="S199" s="259"/>
      <c r="T199" s="260"/>
      <c r="AT199" s="231" t="s">
        <v>164</v>
      </c>
      <c r="AU199" s="231" t="s">
        <v>82</v>
      </c>
      <c r="AV199" s="15" t="s">
        <v>158</v>
      </c>
      <c r="AW199" s="15" t="s">
        <v>35</v>
      </c>
      <c r="AX199" s="15" t="s">
        <v>80</v>
      </c>
      <c r="AY199" s="231" t="s">
        <v>151</v>
      </c>
    </row>
    <row r="200" spans="1:65" s="2" customFormat="1" ht="6.95" customHeight="1">
      <c r="A200" s="36"/>
      <c r="B200" s="49"/>
      <c r="C200" s="50"/>
      <c r="D200" s="50"/>
      <c r="E200" s="50"/>
      <c r="F200" s="50"/>
      <c r="G200" s="50"/>
      <c r="H200" s="50"/>
      <c r="I200" s="50"/>
      <c r="J200" s="50"/>
      <c r="K200" s="50"/>
      <c r="L200" s="41"/>
      <c r="M200" s="36"/>
      <c r="O200" s="36"/>
      <c r="P200" s="36"/>
      <c r="Q200" s="36"/>
      <c r="R200" s="36"/>
      <c r="S200" s="36"/>
      <c r="T200" s="36"/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</row>
  </sheetData>
  <sheetProtection algorithmName="SHA-512" hashValue="8DMRU7GGovu+rOWUUmWW+02JM2hwRMsgVCEhCmZ+whNtTqQUVTD9r9yprLl20SdkVmqWRaHqvJrDQVK92VcviA==" saltValue="88NBzxdr68gppxaBRTlTvGZTKW0zUP5n7j8UqTMyXWQiuV9fLYgDE4dSEwQ0rB5dOwwcv8wmtzZrZ7+UlUmErg==" spinCount="100000" sheet="1" objects="1" scenarios="1" formatColumns="0" formatRows="0" autoFilter="0"/>
  <autoFilter ref="C83:K199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9" r:id="rId1"/>
    <hyperlink ref="F101" r:id="rId2"/>
    <hyperlink ref="F107" r:id="rId3"/>
    <hyperlink ref="F129" r:id="rId4"/>
    <hyperlink ref="F152" r:id="rId5"/>
    <hyperlink ref="F158" r:id="rId6"/>
    <hyperlink ref="F166" r:id="rId7"/>
    <hyperlink ref="F172" r:id="rId8"/>
    <hyperlink ref="F184" r:id="rId9"/>
    <hyperlink ref="F187" r:id="rId10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2.75"/>
  <cols>
    <col min="1" max="1" width="8.33203125" style="262" customWidth="1"/>
    <col min="2" max="2" width="1.6640625" style="262" customWidth="1"/>
    <col min="3" max="4" width="5" style="262" customWidth="1"/>
    <col min="5" max="5" width="11.6640625" style="262" customWidth="1"/>
    <col min="6" max="6" width="9.1640625" style="262" customWidth="1"/>
    <col min="7" max="7" width="5" style="262" customWidth="1"/>
    <col min="8" max="8" width="77.83203125" style="262" customWidth="1"/>
    <col min="9" max="10" width="20" style="262" customWidth="1"/>
    <col min="11" max="11" width="1.6640625" style="262" customWidth="1"/>
  </cols>
  <sheetData>
    <row r="1" spans="2:11" s="1" customFormat="1" ht="37.5" customHeight="1"/>
    <row r="2" spans="2:11" s="1" customFormat="1" ht="7.5" customHeight="1">
      <c r="B2" s="263"/>
      <c r="C2" s="264"/>
      <c r="D2" s="264"/>
      <c r="E2" s="264"/>
      <c r="F2" s="264"/>
      <c r="G2" s="264"/>
      <c r="H2" s="264"/>
      <c r="I2" s="264"/>
      <c r="J2" s="264"/>
      <c r="K2" s="265"/>
    </row>
    <row r="3" spans="2:11" s="17" customFormat="1" ht="45" customHeight="1">
      <c r="B3" s="266"/>
      <c r="C3" s="398" t="s">
        <v>2204</v>
      </c>
      <c r="D3" s="398"/>
      <c r="E3" s="398"/>
      <c r="F3" s="398"/>
      <c r="G3" s="398"/>
      <c r="H3" s="398"/>
      <c r="I3" s="398"/>
      <c r="J3" s="398"/>
      <c r="K3" s="267"/>
    </row>
    <row r="4" spans="2:11" s="1" customFormat="1" ht="25.5" customHeight="1">
      <c r="B4" s="268"/>
      <c r="C4" s="403" t="s">
        <v>2205</v>
      </c>
      <c r="D4" s="403"/>
      <c r="E4" s="403"/>
      <c r="F4" s="403"/>
      <c r="G4" s="403"/>
      <c r="H4" s="403"/>
      <c r="I4" s="403"/>
      <c r="J4" s="403"/>
      <c r="K4" s="269"/>
    </row>
    <row r="5" spans="2:11" s="1" customFormat="1" ht="5.25" customHeight="1">
      <c r="B5" s="268"/>
      <c r="C5" s="270"/>
      <c r="D5" s="270"/>
      <c r="E5" s="270"/>
      <c r="F5" s="270"/>
      <c r="G5" s="270"/>
      <c r="H5" s="270"/>
      <c r="I5" s="270"/>
      <c r="J5" s="270"/>
      <c r="K5" s="269"/>
    </row>
    <row r="6" spans="2:11" s="1" customFormat="1" ht="15" customHeight="1">
      <c r="B6" s="268"/>
      <c r="C6" s="402" t="s">
        <v>2206</v>
      </c>
      <c r="D6" s="402"/>
      <c r="E6" s="402"/>
      <c r="F6" s="402"/>
      <c r="G6" s="402"/>
      <c r="H6" s="402"/>
      <c r="I6" s="402"/>
      <c r="J6" s="402"/>
      <c r="K6" s="269"/>
    </row>
    <row r="7" spans="2:11" s="1" customFormat="1" ht="15" customHeight="1">
      <c r="B7" s="272"/>
      <c r="C7" s="402" t="s">
        <v>2207</v>
      </c>
      <c r="D7" s="402"/>
      <c r="E7" s="402"/>
      <c r="F7" s="402"/>
      <c r="G7" s="402"/>
      <c r="H7" s="402"/>
      <c r="I7" s="402"/>
      <c r="J7" s="402"/>
      <c r="K7" s="269"/>
    </row>
    <row r="8" spans="2:11" s="1" customFormat="1" ht="12.75" customHeight="1">
      <c r="B8" s="272"/>
      <c r="C8" s="271"/>
      <c r="D8" s="271"/>
      <c r="E8" s="271"/>
      <c r="F8" s="271"/>
      <c r="G8" s="271"/>
      <c r="H8" s="271"/>
      <c r="I8" s="271"/>
      <c r="J8" s="271"/>
      <c r="K8" s="269"/>
    </row>
    <row r="9" spans="2:11" s="1" customFormat="1" ht="15" customHeight="1">
      <c r="B9" s="272"/>
      <c r="C9" s="402" t="s">
        <v>2208</v>
      </c>
      <c r="D9" s="402"/>
      <c r="E9" s="402"/>
      <c r="F9" s="402"/>
      <c r="G9" s="402"/>
      <c r="H9" s="402"/>
      <c r="I9" s="402"/>
      <c r="J9" s="402"/>
      <c r="K9" s="269"/>
    </row>
    <row r="10" spans="2:11" s="1" customFormat="1" ht="15" customHeight="1">
      <c r="B10" s="272"/>
      <c r="C10" s="271"/>
      <c r="D10" s="402" t="s">
        <v>2209</v>
      </c>
      <c r="E10" s="402"/>
      <c r="F10" s="402"/>
      <c r="G10" s="402"/>
      <c r="H10" s="402"/>
      <c r="I10" s="402"/>
      <c r="J10" s="402"/>
      <c r="K10" s="269"/>
    </row>
    <row r="11" spans="2:11" s="1" customFormat="1" ht="15" customHeight="1">
      <c r="B11" s="272"/>
      <c r="C11" s="273"/>
      <c r="D11" s="402" t="s">
        <v>2210</v>
      </c>
      <c r="E11" s="402"/>
      <c r="F11" s="402"/>
      <c r="G11" s="402"/>
      <c r="H11" s="402"/>
      <c r="I11" s="402"/>
      <c r="J11" s="402"/>
      <c r="K11" s="269"/>
    </row>
    <row r="12" spans="2:11" s="1" customFormat="1" ht="15" customHeight="1">
      <c r="B12" s="272"/>
      <c r="C12" s="273"/>
      <c r="D12" s="271"/>
      <c r="E12" s="271"/>
      <c r="F12" s="271"/>
      <c r="G12" s="271"/>
      <c r="H12" s="271"/>
      <c r="I12" s="271"/>
      <c r="J12" s="271"/>
      <c r="K12" s="269"/>
    </row>
    <row r="13" spans="2:11" s="1" customFormat="1" ht="15" customHeight="1">
      <c r="B13" s="272"/>
      <c r="C13" s="273"/>
      <c r="D13" s="274" t="s">
        <v>2211</v>
      </c>
      <c r="E13" s="271"/>
      <c r="F13" s="271"/>
      <c r="G13" s="271"/>
      <c r="H13" s="271"/>
      <c r="I13" s="271"/>
      <c r="J13" s="271"/>
      <c r="K13" s="269"/>
    </row>
    <row r="14" spans="2:11" s="1" customFormat="1" ht="12.75" customHeight="1">
      <c r="B14" s="272"/>
      <c r="C14" s="273"/>
      <c r="D14" s="273"/>
      <c r="E14" s="273"/>
      <c r="F14" s="273"/>
      <c r="G14" s="273"/>
      <c r="H14" s="273"/>
      <c r="I14" s="273"/>
      <c r="J14" s="273"/>
      <c r="K14" s="269"/>
    </row>
    <row r="15" spans="2:11" s="1" customFormat="1" ht="15" customHeight="1">
      <c r="B15" s="272"/>
      <c r="C15" s="273"/>
      <c r="D15" s="402" t="s">
        <v>2212</v>
      </c>
      <c r="E15" s="402"/>
      <c r="F15" s="402"/>
      <c r="G15" s="402"/>
      <c r="H15" s="402"/>
      <c r="I15" s="402"/>
      <c r="J15" s="402"/>
      <c r="K15" s="269"/>
    </row>
    <row r="16" spans="2:11" s="1" customFormat="1" ht="15" customHeight="1">
      <c r="B16" s="272"/>
      <c r="C16" s="273"/>
      <c r="D16" s="402" t="s">
        <v>2213</v>
      </c>
      <c r="E16" s="402"/>
      <c r="F16" s="402"/>
      <c r="G16" s="402"/>
      <c r="H16" s="402"/>
      <c r="I16" s="402"/>
      <c r="J16" s="402"/>
      <c r="K16" s="269"/>
    </row>
    <row r="17" spans="2:11" s="1" customFormat="1" ht="15" customHeight="1">
      <c r="B17" s="272"/>
      <c r="C17" s="273"/>
      <c r="D17" s="402" t="s">
        <v>2214</v>
      </c>
      <c r="E17" s="402"/>
      <c r="F17" s="402"/>
      <c r="G17" s="402"/>
      <c r="H17" s="402"/>
      <c r="I17" s="402"/>
      <c r="J17" s="402"/>
      <c r="K17" s="269"/>
    </row>
    <row r="18" spans="2:11" s="1" customFormat="1" ht="15" customHeight="1">
      <c r="B18" s="272"/>
      <c r="C18" s="273"/>
      <c r="D18" s="273"/>
      <c r="E18" s="275" t="s">
        <v>79</v>
      </c>
      <c r="F18" s="402" t="s">
        <v>2215</v>
      </c>
      <c r="G18" s="402"/>
      <c r="H18" s="402"/>
      <c r="I18" s="402"/>
      <c r="J18" s="402"/>
      <c r="K18" s="269"/>
    </row>
    <row r="19" spans="2:11" s="1" customFormat="1" ht="15" customHeight="1">
      <c r="B19" s="272"/>
      <c r="C19" s="273"/>
      <c r="D19" s="273"/>
      <c r="E19" s="275" t="s">
        <v>2216</v>
      </c>
      <c r="F19" s="402" t="s">
        <v>2217</v>
      </c>
      <c r="G19" s="402"/>
      <c r="H19" s="402"/>
      <c r="I19" s="402"/>
      <c r="J19" s="402"/>
      <c r="K19" s="269"/>
    </row>
    <row r="20" spans="2:11" s="1" customFormat="1" ht="15" customHeight="1">
      <c r="B20" s="272"/>
      <c r="C20" s="273"/>
      <c r="D20" s="273"/>
      <c r="E20" s="275" t="s">
        <v>2218</v>
      </c>
      <c r="F20" s="402" t="s">
        <v>2219</v>
      </c>
      <c r="G20" s="402"/>
      <c r="H20" s="402"/>
      <c r="I20" s="402"/>
      <c r="J20" s="402"/>
      <c r="K20" s="269"/>
    </row>
    <row r="21" spans="2:11" s="1" customFormat="1" ht="15" customHeight="1">
      <c r="B21" s="272"/>
      <c r="C21" s="273"/>
      <c r="D21" s="273"/>
      <c r="E21" s="275" t="s">
        <v>2220</v>
      </c>
      <c r="F21" s="402" t="s">
        <v>2221</v>
      </c>
      <c r="G21" s="402"/>
      <c r="H21" s="402"/>
      <c r="I21" s="402"/>
      <c r="J21" s="402"/>
      <c r="K21" s="269"/>
    </row>
    <row r="22" spans="2:11" s="1" customFormat="1" ht="15" customHeight="1">
      <c r="B22" s="272"/>
      <c r="C22" s="273"/>
      <c r="D22" s="273"/>
      <c r="E22" s="275" t="s">
        <v>1933</v>
      </c>
      <c r="F22" s="402" t="s">
        <v>1934</v>
      </c>
      <c r="G22" s="402"/>
      <c r="H22" s="402"/>
      <c r="I22" s="402"/>
      <c r="J22" s="402"/>
      <c r="K22" s="269"/>
    </row>
    <row r="23" spans="2:11" s="1" customFormat="1" ht="15" customHeight="1">
      <c r="B23" s="272"/>
      <c r="C23" s="273"/>
      <c r="D23" s="273"/>
      <c r="E23" s="275" t="s">
        <v>86</v>
      </c>
      <c r="F23" s="402" t="s">
        <v>2222</v>
      </c>
      <c r="G23" s="402"/>
      <c r="H23" s="402"/>
      <c r="I23" s="402"/>
      <c r="J23" s="402"/>
      <c r="K23" s="269"/>
    </row>
    <row r="24" spans="2:11" s="1" customFormat="1" ht="12.75" customHeight="1">
      <c r="B24" s="272"/>
      <c r="C24" s="273"/>
      <c r="D24" s="273"/>
      <c r="E24" s="273"/>
      <c r="F24" s="273"/>
      <c r="G24" s="273"/>
      <c r="H24" s="273"/>
      <c r="I24" s="273"/>
      <c r="J24" s="273"/>
      <c r="K24" s="269"/>
    </row>
    <row r="25" spans="2:11" s="1" customFormat="1" ht="15" customHeight="1">
      <c r="B25" s="272"/>
      <c r="C25" s="402" t="s">
        <v>2223</v>
      </c>
      <c r="D25" s="402"/>
      <c r="E25" s="402"/>
      <c r="F25" s="402"/>
      <c r="G25" s="402"/>
      <c r="H25" s="402"/>
      <c r="I25" s="402"/>
      <c r="J25" s="402"/>
      <c r="K25" s="269"/>
    </row>
    <row r="26" spans="2:11" s="1" customFormat="1" ht="15" customHeight="1">
      <c r="B26" s="272"/>
      <c r="C26" s="402" t="s">
        <v>2224</v>
      </c>
      <c r="D26" s="402"/>
      <c r="E26" s="402"/>
      <c r="F26" s="402"/>
      <c r="G26" s="402"/>
      <c r="H26" s="402"/>
      <c r="I26" s="402"/>
      <c r="J26" s="402"/>
      <c r="K26" s="269"/>
    </row>
    <row r="27" spans="2:11" s="1" customFormat="1" ht="15" customHeight="1">
      <c r="B27" s="272"/>
      <c r="C27" s="271"/>
      <c r="D27" s="402" t="s">
        <v>2225</v>
      </c>
      <c r="E27" s="402"/>
      <c r="F27" s="402"/>
      <c r="G27" s="402"/>
      <c r="H27" s="402"/>
      <c r="I27" s="402"/>
      <c r="J27" s="402"/>
      <c r="K27" s="269"/>
    </row>
    <row r="28" spans="2:11" s="1" customFormat="1" ht="15" customHeight="1">
      <c r="B28" s="272"/>
      <c r="C28" s="273"/>
      <c r="D28" s="402" t="s">
        <v>2226</v>
      </c>
      <c r="E28" s="402"/>
      <c r="F28" s="402"/>
      <c r="G28" s="402"/>
      <c r="H28" s="402"/>
      <c r="I28" s="402"/>
      <c r="J28" s="402"/>
      <c r="K28" s="269"/>
    </row>
    <row r="29" spans="2:11" s="1" customFormat="1" ht="12.75" customHeight="1">
      <c r="B29" s="272"/>
      <c r="C29" s="273"/>
      <c r="D29" s="273"/>
      <c r="E29" s="273"/>
      <c r="F29" s="273"/>
      <c r="G29" s="273"/>
      <c r="H29" s="273"/>
      <c r="I29" s="273"/>
      <c r="J29" s="273"/>
      <c r="K29" s="269"/>
    </row>
    <row r="30" spans="2:11" s="1" customFormat="1" ht="15" customHeight="1">
      <c r="B30" s="272"/>
      <c r="C30" s="273"/>
      <c r="D30" s="402" t="s">
        <v>2227</v>
      </c>
      <c r="E30" s="402"/>
      <c r="F30" s="402"/>
      <c r="G30" s="402"/>
      <c r="H30" s="402"/>
      <c r="I30" s="402"/>
      <c r="J30" s="402"/>
      <c r="K30" s="269"/>
    </row>
    <row r="31" spans="2:11" s="1" customFormat="1" ht="15" customHeight="1">
      <c r="B31" s="272"/>
      <c r="C31" s="273"/>
      <c r="D31" s="402" t="s">
        <v>2228</v>
      </c>
      <c r="E31" s="402"/>
      <c r="F31" s="402"/>
      <c r="G31" s="402"/>
      <c r="H31" s="402"/>
      <c r="I31" s="402"/>
      <c r="J31" s="402"/>
      <c r="K31" s="269"/>
    </row>
    <row r="32" spans="2:11" s="1" customFormat="1" ht="12.75" customHeight="1">
      <c r="B32" s="272"/>
      <c r="C32" s="273"/>
      <c r="D32" s="273"/>
      <c r="E32" s="273"/>
      <c r="F32" s="273"/>
      <c r="G32" s="273"/>
      <c r="H32" s="273"/>
      <c r="I32" s="273"/>
      <c r="J32" s="273"/>
      <c r="K32" s="269"/>
    </row>
    <row r="33" spans="2:11" s="1" customFormat="1" ht="15" customHeight="1">
      <c r="B33" s="272"/>
      <c r="C33" s="273"/>
      <c r="D33" s="402" t="s">
        <v>2229</v>
      </c>
      <c r="E33" s="402"/>
      <c r="F33" s="402"/>
      <c r="G33" s="402"/>
      <c r="H33" s="402"/>
      <c r="I33" s="402"/>
      <c r="J33" s="402"/>
      <c r="K33" s="269"/>
    </row>
    <row r="34" spans="2:11" s="1" customFormat="1" ht="15" customHeight="1">
      <c r="B34" s="272"/>
      <c r="C34" s="273"/>
      <c r="D34" s="402" t="s">
        <v>2230</v>
      </c>
      <c r="E34" s="402"/>
      <c r="F34" s="402"/>
      <c r="G34" s="402"/>
      <c r="H34" s="402"/>
      <c r="I34" s="402"/>
      <c r="J34" s="402"/>
      <c r="K34" s="269"/>
    </row>
    <row r="35" spans="2:11" s="1" customFormat="1" ht="15" customHeight="1">
      <c r="B35" s="272"/>
      <c r="C35" s="273"/>
      <c r="D35" s="402" t="s">
        <v>2231</v>
      </c>
      <c r="E35" s="402"/>
      <c r="F35" s="402"/>
      <c r="G35" s="402"/>
      <c r="H35" s="402"/>
      <c r="I35" s="402"/>
      <c r="J35" s="402"/>
      <c r="K35" s="269"/>
    </row>
    <row r="36" spans="2:11" s="1" customFormat="1" ht="15" customHeight="1">
      <c r="B36" s="272"/>
      <c r="C36" s="273"/>
      <c r="D36" s="271"/>
      <c r="E36" s="274" t="s">
        <v>137</v>
      </c>
      <c r="F36" s="271"/>
      <c r="G36" s="402" t="s">
        <v>2232</v>
      </c>
      <c r="H36" s="402"/>
      <c r="I36" s="402"/>
      <c r="J36" s="402"/>
      <c r="K36" s="269"/>
    </row>
    <row r="37" spans="2:11" s="1" customFormat="1" ht="30.75" customHeight="1">
      <c r="B37" s="272"/>
      <c r="C37" s="273"/>
      <c r="D37" s="271"/>
      <c r="E37" s="274" t="s">
        <v>2233</v>
      </c>
      <c r="F37" s="271"/>
      <c r="G37" s="402" t="s">
        <v>2234</v>
      </c>
      <c r="H37" s="402"/>
      <c r="I37" s="402"/>
      <c r="J37" s="402"/>
      <c r="K37" s="269"/>
    </row>
    <row r="38" spans="2:11" s="1" customFormat="1" ht="15" customHeight="1">
      <c r="B38" s="272"/>
      <c r="C38" s="273"/>
      <c r="D38" s="271"/>
      <c r="E38" s="274" t="s">
        <v>54</v>
      </c>
      <c r="F38" s="271"/>
      <c r="G38" s="402" t="s">
        <v>2235</v>
      </c>
      <c r="H38" s="402"/>
      <c r="I38" s="402"/>
      <c r="J38" s="402"/>
      <c r="K38" s="269"/>
    </row>
    <row r="39" spans="2:11" s="1" customFormat="1" ht="15" customHeight="1">
      <c r="B39" s="272"/>
      <c r="C39" s="273"/>
      <c r="D39" s="271"/>
      <c r="E39" s="274" t="s">
        <v>55</v>
      </c>
      <c r="F39" s="271"/>
      <c r="G39" s="402" t="s">
        <v>2236</v>
      </c>
      <c r="H39" s="402"/>
      <c r="I39" s="402"/>
      <c r="J39" s="402"/>
      <c r="K39" s="269"/>
    </row>
    <row r="40" spans="2:11" s="1" customFormat="1" ht="15" customHeight="1">
      <c r="B40" s="272"/>
      <c r="C40" s="273"/>
      <c r="D40" s="271"/>
      <c r="E40" s="274" t="s">
        <v>138</v>
      </c>
      <c r="F40" s="271"/>
      <c r="G40" s="402" t="s">
        <v>2237</v>
      </c>
      <c r="H40" s="402"/>
      <c r="I40" s="402"/>
      <c r="J40" s="402"/>
      <c r="K40" s="269"/>
    </row>
    <row r="41" spans="2:11" s="1" customFormat="1" ht="15" customHeight="1">
      <c r="B41" s="272"/>
      <c r="C41" s="273"/>
      <c r="D41" s="271"/>
      <c r="E41" s="274" t="s">
        <v>139</v>
      </c>
      <c r="F41" s="271"/>
      <c r="G41" s="402" t="s">
        <v>2238</v>
      </c>
      <c r="H41" s="402"/>
      <c r="I41" s="402"/>
      <c r="J41" s="402"/>
      <c r="K41" s="269"/>
    </row>
    <row r="42" spans="2:11" s="1" customFormat="1" ht="15" customHeight="1">
      <c r="B42" s="272"/>
      <c r="C42" s="273"/>
      <c r="D42" s="271"/>
      <c r="E42" s="274" t="s">
        <v>2239</v>
      </c>
      <c r="F42" s="271"/>
      <c r="G42" s="402" t="s">
        <v>2240</v>
      </c>
      <c r="H42" s="402"/>
      <c r="I42" s="402"/>
      <c r="J42" s="402"/>
      <c r="K42" s="269"/>
    </row>
    <row r="43" spans="2:11" s="1" customFormat="1" ht="15" customHeight="1">
      <c r="B43" s="272"/>
      <c r="C43" s="273"/>
      <c r="D43" s="271"/>
      <c r="E43" s="274"/>
      <c r="F43" s="271"/>
      <c r="G43" s="402" t="s">
        <v>2241</v>
      </c>
      <c r="H43" s="402"/>
      <c r="I43" s="402"/>
      <c r="J43" s="402"/>
      <c r="K43" s="269"/>
    </row>
    <row r="44" spans="2:11" s="1" customFormat="1" ht="15" customHeight="1">
      <c r="B44" s="272"/>
      <c r="C44" s="273"/>
      <c r="D44" s="271"/>
      <c r="E44" s="274" t="s">
        <v>2242</v>
      </c>
      <c r="F44" s="271"/>
      <c r="G44" s="402" t="s">
        <v>2243</v>
      </c>
      <c r="H44" s="402"/>
      <c r="I44" s="402"/>
      <c r="J44" s="402"/>
      <c r="K44" s="269"/>
    </row>
    <row r="45" spans="2:11" s="1" customFormat="1" ht="15" customHeight="1">
      <c r="B45" s="272"/>
      <c r="C45" s="273"/>
      <c r="D45" s="271"/>
      <c r="E45" s="274" t="s">
        <v>141</v>
      </c>
      <c r="F45" s="271"/>
      <c r="G45" s="402" t="s">
        <v>2244</v>
      </c>
      <c r="H45" s="402"/>
      <c r="I45" s="402"/>
      <c r="J45" s="402"/>
      <c r="K45" s="269"/>
    </row>
    <row r="46" spans="2:11" s="1" customFormat="1" ht="12.75" customHeight="1">
      <c r="B46" s="272"/>
      <c r="C46" s="273"/>
      <c r="D46" s="271"/>
      <c r="E46" s="271"/>
      <c r="F46" s="271"/>
      <c r="G46" s="271"/>
      <c r="H46" s="271"/>
      <c r="I46" s="271"/>
      <c r="J46" s="271"/>
      <c r="K46" s="269"/>
    </row>
    <row r="47" spans="2:11" s="1" customFormat="1" ht="15" customHeight="1">
      <c r="B47" s="272"/>
      <c r="C47" s="273"/>
      <c r="D47" s="402" t="s">
        <v>2245</v>
      </c>
      <c r="E47" s="402"/>
      <c r="F47" s="402"/>
      <c r="G47" s="402"/>
      <c r="H47" s="402"/>
      <c r="I47" s="402"/>
      <c r="J47" s="402"/>
      <c r="K47" s="269"/>
    </row>
    <row r="48" spans="2:11" s="1" customFormat="1" ht="15" customHeight="1">
      <c r="B48" s="272"/>
      <c r="C48" s="273"/>
      <c r="D48" s="273"/>
      <c r="E48" s="402" t="s">
        <v>2246</v>
      </c>
      <c r="F48" s="402"/>
      <c r="G48" s="402"/>
      <c r="H48" s="402"/>
      <c r="I48" s="402"/>
      <c r="J48" s="402"/>
      <c r="K48" s="269"/>
    </row>
    <row r="49" spans="2:11" s="1" customFormat="1" ht="15" customHeight="1">
      <c r="B49" s="272"/>
      <c r="C49" s="273"/>
      <c r="D49" s="273"/>
      <c r="E49" s="402" t="s">
        <v>2247</v>
      </c>
      <c r="F49" s="402"/>
      <c r="G49" s="402"/>
      <c r="H49" s="402"/>
      <c r="I49" s="402"/>
      <c r="J49" s="402"/>
      <c r="K49" s="269"/>
    </row>
    <row r="50" spans="2:11" s="1" customFormat="1" ht="15" customHeight="1">
      <c r="B50" s="272"/>
      <c r="C50" s="273"/>
      <c r="D50" s="273"/>
      <c r="E50" s="402" t="s">
        <v>2248</v>
      </c>
      <c r="F50" s="402"/>
      <c r="G50" s="402"/>
      <c r="H50" s="402"/>
      <c r="I50" s="402"/>
      <c r="J50" s="402"/>
      <c r="K50" s="269"/>
    </row>
    <row r="51" spans="2:11" s="1" customFormat="1" ht="15" customHeight="1">
      <c r="B51" s="272"/>
      <c r="C51" s="273"/>
      <c r="D51" s="402" t="s">
        <v>2249</v>
      </c>
      <c r="E51" s="402"/>
      <c r="F51" s="402"/>
      <c r="G51" s="402"/>
      <c r="H51" s="402"/>
      <c r="I51" s="402"/>
      <c r="J51" s="402"/>
      <c r="K51" s="269"/>
    </row>
    <row r="52" spans="2:11" s="1" customFormat="1" ht="25.5" customHeight="1">
      <c r="B52" s="268"/>
      <c r="C52" s="403" t="s">
        <v>2250</v>
      </c>
      <c r="D52" s="403"/>
      <c r="E52" s="403"/>
      <c r="F52" s="403"/>
      <c r="G52" s="403"/>
      <c r="H52" s="403"/>
      <c r="I52" s="403"/>
      <c r="J52" s="403"/>
      <c r="K52" s="269"/>
    </row>
    <row r="53" spans="2:11" s="1" customFormat="1" ht="5.25" customHeight="1">
      <c r="B53" s="268"/>
      <c r="C53" s="270"/>
      <c r="D53" s="270"/>
      <c r="E53" s="270"/>
      <c r="F53" s="270"/>
      <c r="G53" s="270"/>
      <c r="H53" s="270"/>
      <c r="I53" s="270"/>
      <c r="J53" s="270"/>
      <c r="K53" s="269"/>
    </row>
    <row r="54" spans="2:11" s="1" customFormat="1" ht="15" customHeight="1">
      <c r="B54" s="268"/>
      <c r="C54" s="402" t="s">
        <v>2251</v>
      </c>
      <c r="D54" s="402"/>
      <c r="E54" s="402"/>
      <c r="F54" s="402"/>
      <c r="G54" s="402"/>
      <c r="H54" s="402"/>
      <c r="I54" s="402"/>
      <c r="J54" s="402"/>
      <c r="K54" s="269"/>
    </row>
    <row r="55" spans="2:11" s="1" customFormat="1" ht="15" customHeight="1">
      <c r="B55" s="268"/>
      <c r="C55" s="402" t="s">
        <v>2252</v>
      </c>
      <c r="D55" s="402"/>
      <c r="E55" s="402"/>
      <c r="F55" s="402"/>
      <c r="G55" s="402"/>
      <c r="H55" s="402"/>
      <c r="I55" s="402"/>
      <c r="J55" s="402"/>
      <c r="K55" s="269"/>
    </row>
    <row r="56" spans="2:11" s="1" customFormat="1" ht="12.75" customHeight="1">
      <c r="B56" s="268"/>
      <c r="C56" s="271"/>
      <c r="D56" s="271"/>
      <c r="E56" s="271"/>
      <c r="F56" s="271"/>
      <c r="G56" s="271"/>
      <c r="H56" s="271"/>
      <c r="I56" s="271"/>
      <c r="J56" s="271"/>
      <c r="K56" s="269"/>
    </row>
    <row r="57" spans="2:11" s="1" customFormat="1" ht="15" customHeight="1">
      <c r="B57" s="268"/>
      <c r="C57" s="402" t="s">
        <v>2253</v>
      </c>
      <c r="D57" s="402"/>
      <c r="E57" s="402"/>
      <c r="F57" s="402"/>
      <c r="G57" s="402"/>
      <c r="H57" s="402"/>
      <c r="I57" s="402"/>
      <c r="J57" s="402"/>
      <c r="K57" s="269"/>
    </row>
    <row r="58" spans="2:11" s="1" customFormat="1" ht="15" customHeight="1">
      <c r="B58" s="268"/>
      <c r="C58" s="273"/>
      <c r="D58" s="402" t="s">
        <v>2254</v>
      </c>
      <c r="E58" s="402"/>
      <c r="F58" s="402"/>
      <c r="G58" s="402"/>
      <c r="H58" s="402"/>
      <c r="I58" s="402"/>
      <c r="J58" s="402"/>
      <c r="K58" s="269"/>
    </row>
    <row r="59" spans="2:11" s="1" customFormat="1" ht="15" customHeight="1">
      <c r="B59" s="268"/>
      <c r="C59" s="273"/>
      <c r="D59" s="402" t="s">
        <v>2255</v>
      </c>
      <c r="E59" s="402"/>
      <c r="F59" s="402"/>
      <c r="G59" s="402"/>
      <c r="H59" s="402"/>
      <c r="I59" s="402"/>
      <c r="J59" s="402"/>
      <c r="K59" s="269"/>
    </row>
    <row r="60" spans="2:11" s="1" customFormat="1" ht="15" customHeight="1">
      <c r="B60" s="268"/>
      <c r="C60" s="273"/>
      <c r="D60" s="402" t="s">
        <v>2256</v>
      </c>
      <c r="E60" s="402"/>
      <c r="F60" s="402"/>
      <c r="G60" s="402"/>
      <c r="H60" s="402"/>
      <c r="I60" s="402"/>
      <c r="J60" s="402"/>
      <c r="K60" s="269"/>
    </row>
    <row r="61" spans="2:11" s="1" customFormat="1" ht="15" customHeight="1">
      <c r="B61" s="268"/>
      <c r="C61" s="273"/>
      <c r="D61" s="402" t="s">
        <v>2257</v>
      </c>
      <c r="E61" s="402"/>
      <c r="F61" s="402"/>
      <c r="G61" s="402"/>
      <c r="H61" s="402"/>
      <c r="I61" s="402"/>
      <c r="J61" s="402"/>
      <c r="K61" s="269"/>
    </row>
    <row r="62" spans="2:11" s="1" customFormat="1" ht="15" customHeight="1">
      <c r="B62" s="268"/>
      <c r="C62" s="273"/>
      <c r="D62" s="404" t="s">
        <v>2258</v>
      </c>
      <c r="E62" s="404"/>
      <c r="F62" s="404"/>
      <c r="G62" s="404"/>
      <c r="H62" s="404"/>
      <c r="I62" s="404"/>
      <c r="J62" s="404"/>
      <c r="K62" s="269"/>
    </row>
    <row r="63" spans="2:11" s="1" customFormat="1" ht="15" customHeight="1">
      <c r="B63" s="268"/>
      <c r="C63" s="273"/>
      <c r="D63" s="402" t="s">
        <v>2259</v>
      </c>
      <c r="E63" s="402"/>
      <c r="F63" s="402"/>
      <c r="G63" s="402"/>
      <c r="H63" s="402"/>
      <c r="I63" s="402"/>
      <c r="J63" s="402"/>
      <c r="K63" s="269"/>
    </row>
    <row r="64" spans="2:11" s="1" customFormat="1" ht="12.75" customHeight="1">
      <c r="B64" s="268"/>
      <c r="C64" s="273"/>
      <c r="D64" s="273"/>
      <c r="E64" s="276"/>
      <c r="F64" s="273"/>
      <c r="G64" s="273"/>
      <c r="H64" s="273"/>
      <c r="I64" s="273"/>
      <c r="J64" s="273"/>
      <c r="K64" s="269"/>
    </row>
    <row r="65" spans="2:11" s="1" customFormat="1" ht="15" customHeight="1">
      <c r="B65" s="268"/>
      <c r="C65" s="273"/>
      <c r="D65" s="402" t="s">
        <v>2260</v>
      </c>
      <c r="E65" s="402"/>
      <c r="F65" s="402"/>
      <c r="G65" s="402"/>
      <c r="H65" s="402"/>
      <c r="I65" s="402"/>
      <c r="J65" s="402"/>
      <c r="K65" s="269"/>
    </row>
    <row r="66" spans="2:11" s="1" customFormat="1" ht="15" customHeight="1">
      <c r="B66" s="268"/>
      <c r="C66" s="273"/>
      <c r="D66" s="404" t="s">
        <v>2261</v>
      </c>
      <c r="E66" s="404"/>
      <c r="F66" s="404"/>
      <c r="G66" s="404"/>
      <c r="H66" s="404"/>
      <c r="I66" s="404"/>
      <c r="J66" s="404"/>
      <c r="K66" s="269"/>
    </row>
    <row r="67" spans="2:11" s="1" customFormat="1" ht="15" customHeight="1">
      <c r="B67" s="268"/>
      <c r="C67" s="273"/>
      <c r="D67" s="402" t="s">
        <v>2262</v>
      </c>
      <c r="E67" s="402"/>
      <c r="F67" s="402"/>
      <c r="G67" s="402"/>
      <c r="H67" s="402"/>
      <c r="I67" s="402"/>
      <c r="J67" s="402"/>
      <c r="K67" s="269"/>
    </row>
    <row r="68" spans="2:11" s="1" customFormat="1" ht="15" customHeight="1">
      <c r="B68" s="268"/>
      <c r="C68" s="273"/>
      <c r="D68" s="402" t="s">
        <v>2263</v>
      </c>
      <c r="E68" s="402"/>
      <c r="F68" s="402"/>
      <c r="G68" s="402"/>
      <c r="H68" s="402"/>
      <c r="I68" s="402"/>
      <c r="J68" s="402"/>
      <c r="K68" s="269"/>
    </row>
    <row r="69" spans="2:11" s="1" customFormat="1" ht="15" customHeight="1">
      <c r="B69" s="268"/>
      <c r="C69" s="273"/>
      <c r="D69" s="402" t="s">
        <v>2264</v>
      </c>
      <c r="E69" s="402"/>
      <c r="F69" s="402"/>
      <c r="G69" s="402"/>
      <c r="H69" s="402"/>
      <c r="I69" s="402"/>
      <c r="J69" s="402"/>
      <c r="K69" s="269"/>
    </row>
    <row r="70" spans="2:11" s="1" customFormat="1" ht="15" customHeight="1">
      <c r="B70" s="268"/>
      <c r="C70" s="273"/>
      <c r="D70" s="402" t="s">
        <v>2265</v>
      </c>
      <c r="E70" s="402"/>
      <c r="F70" s="402"/>
      <c r="G70" s="402"/>
      <c r="H70" s="402"/>
      <c r="I70" s="402"/>
      <c r="J70" s="402"/>
      <c r="K70" s="269"/>
    </row>
    <row r="71" spans="2:11" s="1" customFormat="1" ht="12.75" customHeight="1">
      <c r="B71" s="277"/>
      <c r="C71" s="278"/>
      <c r="D71" s="278"/>
      <c r="E71" s="278"/>
      <c r="F71" s="278"/>
      <c r="G71" s="278"/>
      <c r="H71" s="278"/>
      <c r="I71" s="278"/>
      <c r="J71" s="278"/>
      <c r="K71" s="279"/>
    </row>
    <row r="72" spans="2:11" s="1" customFormat="1" ht="18.75" customHeight="1">
      <c r="B72" s="280"/>
      <c r="C72" s="280"/>
      <c r="D72" s="280"/>
      <c r="E72" s="280"/>
      <c r="F72" s="280"/>
      <c r="G72" s="280"/>
      <c r="H72" s="280"/>
      <c r="I72" s="280"/>
      <c r="J72" s="280"/>
      <c r="K72" s="281"/>
    </row>
    <row r="73" spans="2:11" s="1" customFormat="1" ht="18.75" customHeight="1">
      <c r="B73" s="281"/>
      <c r="C73" s="281"/>
      <c r="D73" s="281"/>
      <c r="E73" s="281"/>
      <c r="F73" s="281"/>
      <c r="G73" s="281"/>
      <c r="H73" s="281"/>
      <c r="I73" s="281"/>
      <c r="J73" s="281"/>
      <c r="K73" s="281"/>
    </row>
    <row r="74" spans="2:11" s="1" customFormat="1" ht="7.5" customHeight="1">
      <c r="B74" s="282"/>
      <c r="C74" s="283"/>
      <c r="D74" s="283"/>
      <c r="E74" s="283"/>
      <c r="F74" s="283"/>
      <c r="G74" s="283"/>
      <c r="H74" s="283"/>
      <c r="I74" s="283"/>
      <c r="J74" s="283"/>
      <c r="K74" s="284"/>
    </row>
    <row r="75" spans="2:11" s="1" customFormat="1" ht="45" customHeight="1">
      <c r="B75" s="285"/>
      <c r="C75" s="397" t="s">
        <v>2266</v>
      </c>
      <c r="D75" s="397"/>
      <c r="E75" s="397"/>
      <c r="F75" s="397"/>
      <c r="G75" s="397"/>
      <c r="H75" s="397"/>
      <c r="I75" s="397"/>
      <c r="J75" s="397"/>
      <c r="K75" s="286"/>
    </row>
    <row r="76" spans="2:11" s="1" customFormat="1" ht="17.25" customHeight="1">
      <c r="B76" s="285"/>
      <c r="C76" s="287" t="s">
        <v>2267</v>
      </c>
      <c r="D76" s="287"/>
      <c r="E76" s="287"/>
      <c r="F76" s="287" t="s">
        <v>2268</v>
      </c>
      <c r="G76" s="288"/>
      <c r="H76" s="287" t="s">
        <v>55</v>
      </c>
      <c r="I76" s="287" t="s">
        <v>58</v>
      </c>
      <c r="J76" s="287" t="s">
        <v>2269</v>
      </c>
      <c r="K76" s="286"/>
    </row>
    <row r="77" spans="2:11" s="1" customFormat="1" ht="17.25" customHeight="1">
      <c r="B77" s="285"/>
      <c r="C77" s="289" t="s">
        <v>2270</v>
      </c>
      <c r="D77" s="289"/>
      <c r="E77" s="289"/>
      <c r="F77" s="290" t="s">
        <v>2271</v>
      </c>
      <c r="G77" s="291"/>
      <c r="H77" s="289"/>
      <c r="I77" s="289"/>
      <c r="J77" s="289" t="s">
        <v>2272</v>
      </c>
      <c r="K77" s="286"/>
    </row>
    <row r="78" spans="2:11" s="1" customFormat="1" ht="5.25" customHeight="1">
      <c r="B78" s="285"/>
      <c r="C78" s="292"/>
      <c r="D78" s="292"/>
      <c r="E78" s="292"/>
      <c r="F78" s="292"/>
      <c r="G78" s="293"/>
      <c r="H78" s="292"/>
      <c r="I78" s="292"/>
      <c r="J78" s="292"/>
      <c r="K78" s="286"/>
    </row>
    <row r="79" spans="2:11" s="1" customFormat="1" ht="15" customHeight="1">
      <c r="B79" s="285"/>
      <c r="C79" s="274" t="s">
        <v>54</v>
      </c>
      <c r="D79" s="294"/>
      <c r="E79" s="294"/>
      <c r="F79" s="295" t="s">
        <v>2273</v>
      </c>
      <c r="G79" s="296"/>
      <c r="H79" s="274" t="s">
        <v>2274</v>
      </c>
      <c r="I79" s="274" t="s">
        <v>2275</v>
      </c>
      <c r="J79" s="274">
        <v>20</v>
      </c>
      <c r="K79" s="286"/>
    </row>
    <row r="80" spans="2:11" s="1" customFormat="1" ht="15" customHeight="1">
      <c r="B80" s="285"/>
      <c r="C80" s="274" t="s">
        <v>2276</v>
      </c>
      <c r="D80" s="274"/>
      <c r="E80" s="274"/>
      <c r="F80" s="295" t="s">
        <v>2273</v>
      </c>
      <c r="G80" s="296"/>
      <c r="H80" s="274" t="s">
        <v>2277</v>
      </c>
      <c r="I80" s="274" t="s">
        <v>2275</v>
      </c>
      <c r="J80" s="274">
        <v>120</v>
      </c>
      <c r="K80" s="286"/>
    </row>
    <row r="81" spans="2:11" s="1" customFormat="1" ht="15" customHeight="1">
      <c r="B81" s="297"/>
      <c r="C81" s="274" t="s">
        <v>2278</v>
      </c>
      <c r="D81" s="274"/>
      <c r="E81" s="274"/>
      <c r="F81" s="295" t="s">
        <v>2279</v>
      </c>
      <c r="G81" s="296"/>
      <c r="H81" s="274" t="s">
        <v>2280</v>
      </c>
      <c r="I81" s="274" t="s">
        <v>2275</v>
      </c>
      <c r="J81" s="274">
        <v>50</v>
      </c>
      <c r="K81" s="286"/>
    </row>
    <row r="82" spans="2:11" s="1" customFormat="1" ht="15" customHeight="1">
      <c r="B82" s="297"/>
      <c r="C82" s="274" t="s">
        <v>2281</v>
      </c>
      <c r="D82" s="274"/>
      <c r="E82" s="274"/>
      <c r="F82" s="295" t="s">
        <v>2273</v>
      </c>
      <c r="G82" s="296"/>
      <c r="H82" s="274" t="s">
        <v>2282</v>
      </c>
      <c r="I82" s="274" t="s">
        <v>2283</v>
      </c>
      <c r="J82" s="274"/>
      <c r="K82" s="286"/>
    </row>
    <row r="83" spans="2:11" s="1" customFormat="1" ht="15" customHeight="1">
      <c r="B83" s="297"/>
      <c r="C83" s="298" t="s">
        <v>2284</v>
      </c>
      <c r="D83" s="298"/>
      <c r="E83" s="298"/>
      <c r="F83" s="299" t="s">
        <v>2279</v>
      </c>
      <c r="G83" s="298"/>
      <c r="H83" s="298" t="s">
        <v>2285</v>
      </c>
      <c r="I83" s="298" t="s">
        <v>2275</v>
      </c>
      <c r="J83" s="298">
        <v>15</v>
      </c>
      <c r="K83" s="286"/>
    </row>
    <row r="84" spans="2:11" s="1" customFormat="1" ht="15" customHeight="1">
      <c r="B84" s="297"/>
      <c r="C84" s="298" t="s">
        <v>2286</v>
      </c>
      <c r="D84" s="298"/>
      <c r="E84" s="298"/>
      <c r="F84" s="299" t="s">
        <v>2279</v>
      </c>
      <c r="G84" s="298"/>
      <c r="H84" s="298" t="s">
        <v>2287</v>
      </c>
      <c r="I84" s="298" t="s">
        <v>2275</v>
      </c>
      <c r="J84" s="298">
        <v>15</v>
      </c>
      <c r="K84" s="286"/>
    </row>
    <row r="85" spans="2:11" s="1" customFormat="1" ht="15" customHeight="1">
      <c r="B85" s="297"/>
      <c r="C85" s="298" t="s">
        <v>2288</v>
      </c>
      <c r="D85" s="298"/>
      <c r="E85" s="298"/>
      <c r="F85" s="299" t="s">
        <v>2279</v>
      </c>
      <c r="G85" s="298"/>
      <c r="H85" s="298" t="s">
        <v>2289</v>
      </c>
      <c r="I85" s="298" t="s">
        <v>2275</v>
      </c>
      <c r="J85" s="298">
        <v>20</v>
      </c>
      <c r="K85" s="286"/>
    </row>
    <row r="86" spans="2:11" s="1" customFormat="1" ht="15" customHeight="1">
      <c r="B86" s="297"/>
      <c r="C86" s="298" t="s">
        <v>2290</v>
      </c>
      <c r="D86" s="298"/>
      <c r="E86" s="298"/>
      <c r="F86" s="299" t="s">
        <v>2279</v>
      </c>
      <c r="G86" s="298"/>
      <c r="H86" s="298" t="s">
        <v>2291</v>
      </c>
      <c r="I86" s="298" t="s">
        <v>2275</v>
      </c>
      <c r="J86" s="298">
        <v>20</v>
      </c>
      <c r="K86" s="286"/>
    </row>
    <row r="87" spans="2:11" s="1" customFormat="1" ht="15" customHeight="1">
      <c r="B87" s="297"/>
      <c r="C87" s="274" t="s">
        <v>2292</v>
      </c>
      <c r="D87" s="274"/>
      <c r="E87" s="274"/>
      <c r="F87" s="295" t="s">
        <v>2279</v>
      </c>
      <c r="G87" s="296"/>
      <c r="H87" s="274" t="s">
        <v>2293</v>
      </c>
      <c r="I87" s="274" t="s">
        <v>2275</v>
      </c>
      <c r="J87" s="274">
        <v>50</v>
      </c>
      <c r="K87" s="286"/>
    </row>
    <row r="88" spans="2:11" s="1" customFormat="1" ht="15" customHeight="1">
      <c r="B88" s="297"/>
      <c r="C88" s="274" t="s">
        <v>2294</v>
      </c>
      <c r="D88" s="274"/>
      <c r="E88" s="274"/>
      <c r="F88" s="295" t="s">
        <v>2279</v>
      </c>
      <c r="G88" s="296"/>
      <c r="H88" s="274" t="s">
        <v>2295</v>
      </c>
      <c r="I88" s="274" t="s">
        <v>2275</v>
      </c>
      <c r="J88" s="274">
        <v>20</v>
      </c>
      <c r="K88" s="286"/>
    </row>
    <row r="89" spans="2:11" s="1" customFormat="1" ht="15" customHeight="1">
      <c r="B89" s="297"/>
      <c r="C89" s="274" t="s">
        <v>2296</v>
      </c>
      <c r="D89" s="274"/>
      <c r="E89" s="274"/>
      <c r="F89" s="295" t="s">
        <v>2279</v>
      </c>
      <c r="G89" s="296"/>
      <c r="H89" s="274" t="s">
        <v>2297</v>
      </c>
      <c r="I89" s="274" t="s">
        <v>2275</v>
      </c>
      <c r="J89" s="274">
        <v>20</v>
      </c>
      <c r="K89" s="286"/>
    </row>
    <row r="90" spans="2:11" s="1" customFormat="1" ht="15" customHeight="1">
      <c r="B90" s="297"/>
      <c r="C90" s="274" t="s">
        <v>2298</v>
      </c>
      <c r="D90" s="274"/>
      <c r="E90" s="274"/>
      <c r="F90" s="295" t="s">
        <v>2279</v>
      </c>
      <c r="G90" s="296"/>
      <c r="H90" s="274" t="s">
        <v>2299</v>
      </c>
      <c r="I90" s="274" t="s">
        <v>2275</v>
      </c>
      <c r="J90" s="274">
        <v>50</v>
      </c>
      <c r="K90" s="286"/>
    </row>
    <row r="91" spans="2:11" s="1" customFormat="1" ht="15" customHeight="1">
      <c r="B91" s="297"/>
      <c r="C91" s="274" t="s">
        <v>2300</v>
      </c>
      <c r="D91" s="274"/>
      <c r="E91" s="274"/>
      <c r="F91" s="295" t="s">
        <v>2279</v>
      </c>
      <c r="G91" s="296"/>
      <c r="H91" s="274" t="s">
        <v>2300</v>
      </c>
      <c r="I91" s="274" t="s">
        <v>2275</v>
      </c>
      <c r="J91" s="274">
        <v>50</v>
      </c>
      <c r="K91" s="286"/>
    </row>
    <row r="92" spans="2:11" s="1" customFormat="1" ht="15" customHeight="1">
      <c r="B92" s="297"/>
      <c r="C92" s="274" t="s">
        <v>2301</v>
      </c>
      <c r="D92" s="274"/>
      <c r="E92" s="274"/>
      <c r="F92" s="295" t="s">
        <v>2279</v>
      </c>
      <c r="G92" s="296"/>
      <c r="H92" s="274" t="s">
        <v>2302</v>
      </c>
      <c r="I92" s="274" t="s">
        <v>2275</v>
      </c>
      <c r="J92" s="274">
        <v>255</v>
      </c>
      <c r="K92" s="286"/>
    </row>
    <row r="93" spans="2:11" s="1" customFormat="1" ht="15" customHeight="1">
      <c r="B93" s="297"/>
      <c r="C93" s="274" t="s">
        <v>2303</v>
      </c>
      <c r="D93" s="274"/>
      <c r="E93" s="274"/>
      <c r="F93" s="295" t="s">
        <v>2273</v>
      </c>
      <c r="G93" s="296"/>
      <c r="H93" s="274" t="s">
        <v>2304</v>
      </c>
      <c r="I93" s="274" t="s">
        <v>2305</v>
      </c>
      <c r="J93" s="274"/>
      <c r="K93" s="286"/>
    </row>
    <row r="94" spans="2:11" s="1" customFormat="1" ht="15" customHeight="1">
      <c r="B94" s="297"/>
      <c r="C94" s="274" t="s">
        <v>2306</v>
      </c>
      <c r="D94" s="274"/>
      <c r="E94" s="274"/>
      <c r="F94" s="295" t="s">
        <v>2273</v>
      </c>
      <c r="G94" s="296"/>
      <c r="H94" s="274" t="s">
        <v>2307</v>
      </c>
      <c r="I94" s="274" t="s">
        <v>2308</v>
      </c>
      <c r="J94" s="274"/>
      <c r="K94" s="286"/>
    </row>
    <row r="95" spans="2:11" s="1" customFormat="1" ht="15" customHeight="1">
      <c r="B95" s="297"/>
      <c r="C95" s="274" t="s">
        <v>2309</v>
      </c>
      <c r="D95" s="274"/>
      <c r="E95" s="274"/>
      <c r="F95" s="295" t="s">
        <v>2273</v>
      </c>
      <c r="G95" s="296"/>
      <c r="H95" s="274" t="s">
        <v>2309</v>
      </c>
      <c r="I95" s="274" t="s">
        <v>2308</v>
      </c>
      <c r="J95" s="274"/>
      <c r="K95" s="286"/>
    </row>
    <row r="96" spans="2:11" s="1" customFormat="1" ht="15" customHeight="1">
      <c r="B96" s="297"/>
      <c r="C96" s="274" t="s">
        <v>39</v>
      </c>
      <c r="D96" s="274"/>
      <c r="E96" s="274"/>
      <c r="F96" s="295" t="s">
        <v>2273</v>
      </c>
      <c r="G96" s="296"/>
      <c r="H96" s="274" t="s">
        <v>2310</v>
      </c>
      <c r="I96" s="274" t="s">
        <v>2308</v>
      </c>
      <c r="J96" s="274"/>
      <c r="K96" s="286"/>
    </row>
    <row r="97" spans="2:11" s="1" customFormat="1" ht="15" customHeight="1">
      <c r="B97" s="297"/>
      <c r="C97" s="274" t="s">
        <v>49</v>
      </c>
      <c r="D97" s="274"/>
      <c r="E97" s="274"/>
      <c r="F97" s="295" t="s">
        <v>2273</v>
      </c>
      <c r="G97" s="296"/>
      <c r="H97" s="274" t="s">
        <v>2311</v>
      </c>
      <c r="I97" s="274" t="s">
        <v>2308</v>
      </c>
      <c r="J97" s="274"/>
      <c r="K97" s="286"/>
    </row>
    <row r="98" spans="2:11" s="1" customFormat="1" ht="15" customHeight="1">
      <c r="B98" s="300"/>
      <c r="C98" s="301"/>
      <c r="D98" s="301"/>
      <c r="E98" s="301"/>
      <c r="F98" s="301"/>
      <c r="G98" s="301"/>
      <c r="H98" s="301"/>
      <c r="I98" s="301"/>
      <c r="J98" s="301"/>
      <c r="K98" s="302"/>
    </row>
    <row r="99" spans="2:11" s="1" customFormat="1" ht="18.75" customHeight="1">
      <c r="B99" s="303"/>
      <c r="C99" s="304"/>
      <c r="D99" s="304"/>
      <c r="E99" s="304"/>
      <c r="F99" s="304"/>
      <c r="G99" s="304"/>
      <c r="H99" s="304"/>
      <c r="I99" s="304"/>
      <c r="J99" s="304"/>
      <c r="K99" s="303"/>
    </row>
    <row r="100" spans="2:11" s="1" customFormat="1" ht="18.75" customHeight="1">
      <c r="B100" s="281"/>
      <c r="C100" s="281"/>
      <c r="D100" s="281"/>
      <c r="E100" s="281"/>
      <c r="F100" s="281"/>
      <c r="G100" s="281"/>
      <c r="H100" s="281"/>
      <c r="I100" s="281"/>
      <c r="J100" s="281"/>
      <c r="K100" s="281"/>
    </row>
    <row r="101" spans="2:11" s="1" customFormat="1" ht="7.5" customHeight="1">
      <c r="B101" s="282"/>
      <c r="C101" s="283"/>
      <c r="D101" s="283"/>
      <c r="E101" s="283"/>
      <c r="F101" s="283"/>
      <c r="G101" s="283"/>
      <c r="H101" s="283"/>
      <c r="I101" s="283"/>
      <c r="J101" s="283"/>
      <c r="K101" s="284"/>
    </row>
    <row r="102" spans="2:11" s="1" customFormat="1" ht="45" customHeight="1">
      <c r="B102" s="285"/>
      <c r="C102" s="397" t="s">
        <v>2312</v>
      </c>
      <c r="D102" s="397"/>
      <c r="E102" s="397"/>
      <c r="F102" s="397"/>
      <c r="G102" s="397"/>
      <c r="H102" s="397"/>
      <c r="I102" s="397"/>
      <c r="J102" s="397"/>
      <c r="K102" s="286"/>
    </row>
    <row r="103" spans="2:11" s="1" customFormat="1" ht="17.25" customHeight="1">
      <c r="B103" s="285"/>
      <c r="C103" s="287" t="s">
        <v>2267</v>
      </c>
      <c r="D103" s="287"/>
      <c r="E103" s="287"/>
      <c r="F103" s="287" t="s">
        <v>2268</v>
      </c>
      <c r="G103" s="288"/>
      <c r="H103" s="287" t="s">
        <v>55</v>
      </c>
      <c r="I103" s="287" t="s">
        <v>58</v>
      </c>
      <c r="J103" s="287" t="s">
        <v>2269</v>
      </c>
      <c r="K103" s="286"/>
    </row>
    <row r="104" spans="2:11" s="1" customFormat="1" ht="17.25" customHeight="1">
      <c r="B104" s="285"/>
      <c r="C104" s="289" t="s">
        <v>2270</v>
      </c>
      <c r="D104" s="289"/>
      <c r="E104" s="289"/>
      <c r="F104" s="290" t="s">
        <v>2271</v>
      </c>
      <c r="G104" s="291"/>
      <c r="H104" s="289"/>
      <c r="I104" s="289"/>
      <c r="J104" s="289" t="s">
        <v>2272</v>
      </c>
      <c r="K104" s="286"/>
    </row>
    <row r="105" spans="2:11" s="1" customFormat="1" ht="5.25" customHeight="1">
      <c r="B105" s="285"/>
      <c r="C105" s="287"/>
      <c r="D105" s="287"/>
      <c r="E105" s="287"/>
      <c r="F105" s="287"/>
      <c r="G105" s="305"/>
      <c r="H105" s="287"/>
      <c r="I105" s="287"/>
      <c r="J105" s="287"/>
      <c r="K105" s="286"/>
    </row>
    <row r="106" spans="2:11" s="1" customFormat="1" ht="15" customHeight="1">
      <c r="B106" s="285"/>
      <c r="C106" s="274" t="s">
        <v>54</v>
      </c>
      <c r="D106" s="294"/>
      <c r="E106" s="294"/>
      <c r="F106" s="295" t="s">
        <v>2273</v>
      </c>
      <c r="G106" s="274"/>
      <c r="H106" s="274" t="s">
        <v>2313</v>
      </c>
      <c r="I106" s="274" t="s">
        <v>2275</v>
      </c>
      <c r="J106" s="274">
        <v>20</v>
      </c>
      <c r="K106" s="286"/>
    </row>
    <row r="107" spans="2:11" s="1" customFormat="1" ht="15" customHeight="1">
      <c r="B107" s="285"/>
      <c r="C107" s="274" t="s">
        <v>2276</v>
      </c>
      <c r="D107" s="274"/>
      <c r="E107" s="274"/>
      <c r="F107" s="295" t="s">
        <v>2273</v>
      </c>
      <c r="G107" s="274"/>
      <c r="H107" s="274" t="s">
        <v>2313</v>
      </c>
      <c r="I107" s="274" t="s">
        <v>2275</v>
      </c>
      <c r="J107" s="274">
        <v>120</v>
      </c>
      <c r="K107" s="286"/>
    </row>
    <row r="108" spans="2:11" s="1" customFormat="1" ht="15" customHeight="1">
      <c r="B108" s="297"/>
      <c r="C108" s="274" t="s">
        <v>2278</v>
      </c>
      <c r="D108" s="274"/>
      <c r="E108" s="274"/>
      <c r="F108" s="295" t="s">
        <v>2279</v>
      </c>
      <c r="G108" s="274"/>
      <c r="H108" s="274" t="s">
        <v>2313</v>
      </c>
      <c r="I108" s="274" t="s">
        <v>2275</v>
      </c>
      <c r="J108" s="274">
        <v>50</v>
      </c>
      <c r="K108" s="286"/>
    </row>
    <row r="109" spans="2:11" s="1" customFormat="1" ht="15" customHeight="1">
      <c r="B109" s="297"/>
      <c r="C109" s="274" t="s">
        <v>2281</v>
      </c>
      <c r="D109" s="274"/>
      <c r="E109" s="274"/>
      <c r="F109" s="295" t="s">
        <v>2273</v>
      </c>
      <c r="G109" s="274"/>
      <c r="H109" s="274" t="s">
        <v>2313</v>
      </c>
      <c r="I109" s="274" t="s">
        <v>2283</v>
      </c>
      <c r="J109" s="274"/>
      <c r="K109" s="286"/>
    </row>
    <row r="110" spans="2:11" s="1" customFormat="1" ht="15" customHeight="1">
      <c r="B110" s="297"/>
      <c r="C110" s="274" t="s">
        <v>2292</v>
      </c>
      <c r="D110" s="274"/>
      <c r="E110" s="274"/>
      <c r="F110" s="295" t="s">
        <v>2279</v>
      </c>
      <c r="G110" s="274"/>
      <c r="H110" s="274" t="s">
        <v>2313</v>
      </c>
      <c r="I110" s="274" t="s">
        <v>2275</v>
      </c>
      <c r="J110" s="274">
        <v>50</v>
      </c>
      <c r="K110" s="286"/>
    </row>
    <row r="111" spans="2:11" s="1" customFormat="1" ht="15" customHeight="1">
      <c r="B111" s="297"/>
      <c r="C111" s="274" t="s">
        <v>2300</v>
      </c>
      <c r="D111" s="274"/>
      <c r="E111" s="274"/>
      <c r="F111" s="295" t="s">
        <v>2279</v>
      </c>
      <c r="G111" s="274"/>
      <c r="H111" s="274" t="s">
        <v>2313</v>
      </c>
      <c r="I111" s="274" t="s">
        <v>2275</v>
      </c>
      <c r="J111" s="274">
        <v>50</v>
      </c>
      <c r="K111" s="286"/>
    </row>
    <row r="112" spans="2:11" s="1" customFormat="1" ht="15" customHeight="1">
      <c r="B112" s="297"/>
      <c r="C112" s="274" t="s">
        <v>2298</v>
      </c>
      <c r="D112" s="274"/>
      <c r="E112" s="274"/>
      <c r="F112" s="295" t="s">
        <v>2279</v>
      </c>
      <c r="G112" s="274"/>
      <c r="H112" s="274" t="s">
        <v>2313</v>
      </c>
      <c r="I112" s="274" t="s">
        <v>2275</v>
      </c>
      <c r="J112" s="274">
        <v>50</v>
      </c>
      <c r="K112" s="286"/>
    </row>
    <row r="113" spans="2:11" s="1" customFormat="1" ht="15" customHeight="1">
      <c r="B113" s="297"/>
      <c r="C113" s="274" t="s">
        <v>54</v>
      </c>
      <c r="D113" s="274"/>
      <c r="E113" s="274"/>
      <c r="F113" s="295" t="s">
        <v>2273</v>
      </c>
      <c r="G113" s="274"/>
      <c r="H113" s="274" t="s">
        <v>2314</v>
      </c>
      <c r="I113" s="274" t="s">
        <v>2275</v>
      </c>
      <c r="J113" s="274">
        <v>20</v>
      </c>
      <c r="K113" s="286"/>
    </row>
    <row r="114" spans="2:11" s="1" customFormat="1" ht="15" customHeight="1">
      <c r="B114" s="297"/>
      <c r="C114" s="274" t="s">
        <v>2315</v>
      </c>
      <c r="D114" s="274"/>
      <c r="E114" s="274"/>
      <c r="F114" s="295" t="s">
        <v>2273</v>
      </c>
      <c r="G114" s="274"/>
      <c r="H114" s="274" t="s">
        <v>2316</v>
      </c>
      <c r="I114" s="274" t="s">
        <v>2275</v>
      </c>
      <c r="J114" s="274">
        <v>120</v>
      </c>
      <c r="K114" s="286"/>
    </row>
    <row r="115" spans="2:11" s="1" customFormat="1" ht="15" customHeight="1">
      <c r="B115" s="297"/>
      <c r="C115" s="274" t="s">
        <v>39</v>
      </c>
      <c r="D115" s="274"/>
      <c r="E115" s="274"/>
      <c r="F115" s="295" t="s">
        <v>2273</v>
      </c>
      <c r="G115" s="274"/>
      <c r="H115" s="274" t="s">
        <v>2317</v>
      </c>
      <c r="I115" s="274" t="s">
        <v>2308</v>
      </c>
      <c r="J115" s="274"/>
      <c r="K115" s="286"/>
    </row>
    <row r="116" spans="2:11" s="1" customFormat="1" ht="15" customHeight="1">
      <c r="B116" s="297"/>
      <c r="C116" s="274" t="s">
        <v>49</v>
      </c>
      <c r="D116" s="274"/>
      <c r="E116" s="274"/>
      <c r="F116" s="295" t="s">
        <v>2273</v>
      </c>
      <c r="G116" s="274"/>
      <c r="H116" s="274" t="s">
        <v>2318</v>
      </c>
      <c r="I116" s="274" t="s">
        <v>2308</v>
      </c>
      <c r="J116" s="274"/>
      <c r="K116" s="286"/>
    </row>
    <row r="117" spans="2:11" s="1" customFormat="1" ht="15" customHeight="1">
      <c r="B117" s="297"/>
      <c r="C117" s="274" t="s">
        <v>58</v>
      </c>
      <c r="D117" s="274"/>
      <c r="E117" s="274"/>
      <c r="F117" s="295" t="s">
        <v>2273</v>
      </c>
      <c r="G117" s="274"/>
      <c r="H117" s="274" t="s">
        <v>2319</v>
      </c>
      <c r="I117" s="274" t="s">
        <v>2320</v>
      </c>
      <c r="J117" s="274"/>
      <c r="K117" s="286"/>
    </row>
    <row r="118" spans="2:11" s="1" customFormat="1" ht="15" customHeight="1">
      <c r="B118" s="300"/>
      <c r="C118" s="306"/>
      <c r="D118" s="306"/>
      <c r="E118" s="306"/>
      <c r="F118" s="306"/>
      <c r="G118" s="306"/>
      <c r="H118" s="306"/>
      <c r="I118" s="306"/>
      <c r="J118" s="306"/>
      <c r="K118" s="302"/>
    </row>
    <row r="119" spans="2:11" s="1" customFormat="1" ht="18.75" customHeight="1">
      <c r="B119" s="307"/>
      <c r="C119" s="308"/>
      <c r="D119" s="308"/>
      <c r="E119" s="308"/>
      <c r="F119" s="309"/>
      <c r="G119" s="308"/>
      <c r="H119" s="308"/>
      <c r="I119" s="308"/>
      <c r="J119" s="308"/>
      <c r="K119" s="307"/>
    </row>
    <row r="120" spans="2:11" s="1" customFormat="1" ht="18.75" customHeight="1">
      <c r="B120" s="281"/>
      <c r="C120" s="281"/>
      <c r="D120" s="281"/>
      <c r="E120" s="281"/>
      <c r="F120" s="281"/>
      <c r="G120" s="281"/>
      <c r="H120" s="281"/>
      <c r="I120" s="281"/>
      <c r="J120" s="281"/>
      <c r="K120" s="281"/>
    </row>
    <row r="121" spans="2:11" s="1" customFormat="1" ht="7.5" customHeight="1">
      <c r="B121" s="310"/>
      <c r="C121" s="311"/>
      <c r="D121" s="311"/>
      <c r="E121" s="311"/>
      <c r="F121" s="311"/>
      <c r="G121" s="311"/>
      <c r="H121" s="311"/>
      <c r="I121" s="311"/>
      <c r="J121" s="311"/>
      <c r="K121" s="312"/>
    </row>
    <row r="122" spans="2:11" s="1" customFormat="1" ht="45" customHeight="1">
      <c r="B122" s="313"/>
      <c r="C122" s="398" t="s">
        <v>2321</v>
      </c>
      <c r="D122" s="398"/>
      <c r="E122" s="398"/>
      <c r="F122" s="398"/>
      <c r="G122" s="398"/>
      <c r="H122" s="398"/>
      <c r="I122" s="398"/>
      <c r="J122" s="398"/>
      <c r="K122" s="314"/>
    </row>
    <row r="123" spans="2:11" s="1" customFormat="1" ht="17.25" customHeight="1">
      <c r="B123" s="315"/>
      <c r="C123" s="287" t="s">
        <v>2267</v>
      </c>
      <c r="D123" s="287"/>
      <c r="E123" s="287"/>
      <c r="F123" s="287" t="s">
        <v>2268</v>
      </c>
      <c r="G123" s="288"/>
      <c r="H123" s="287" t="s">
        <v>55</v>
      </c>
      <c r="I123" s="287" t="s">
        <v>58</v>
      </c>
      <c r="J123" s="287" t="s">
        <v>2269</v>
      </c>
      <c r="K123" s="316"/>
    </row>
    <row r="124" spans="2:11" s="1" customFormat="1" ht="17.25" customHeight="1">
      <c r="B124" s="315"/>
      <c r="C124" s="289" t="s">
        <v>2270</v>
      </c>
      <c r="D124" s="289"/>
      <c r="E124" s="289"/>
      <c r="F124" s="290" t="s">
        <v>2271</v>
      </c>
      <c r="G124" s="291"/>
      <c r="H124" s="289"/>
      <c r="I124" s="289"/>
      <c r="J124" s="289" t="s">
        <v>2272</v>
      </c>
      <c r="K124" s="316"/>
    </row>
    <row r="125" spans="2:11" s="1" customFormat="1" ht="5.25" customHeight="1">
      <c r="B125" s="317"/>
      <c r="C125" s="292"/>
      <c r="D125" s="292"/>
      <c r="E125" s="292"/>
      <c r="F125" s="292"/>
      <c r="G125" s="318"/>
      <c r="H125" s="292"/>
      <c r="I125" s="292"/>
      <c r="J125" s="292"/>
      <c r="K125" s="319"/>
    </row>
    <row r="126" spans="2:11" s="1" customFormat="1" ht="15" customHeight="1">
      <c r="B126" s="317"/>
      <c r="C126" s="274" t="s">
        <v>2276</v>
      </c>
      <c r="D126" s="294"/>
      <c r="E126" s="294"/>
      <c r="F126" s="295" t="s">
        <v>2273</v>
      </c>
      <c r="G126" s="274"/>
      <c r="H126" s="274" t="s">
        <v>2313</v>
      </c>
      <c r="I126" s="274" t="s">
        <v>2275</v>
      </c>
      <c r="J126" s="274">
        <v>120</v>
      </c>
      <c r="K126" s="320"/>
    </row>
    <row r="127" spans="2:11" s="1" customFormat="1" ht="15" customHeight="1">
      <c r="B127" s="317"/>
      <c r="C127" s="274" t="s">
        <v>2322</v>
      </c>
      <c r="D127" s="274"/>
      <c r="E127" s="274"/>
      <c r="F127" s="295" t="s">
        <v>2273</v>
      </c>
      <c r="G127" s="274"/>
      <c r="H127" s="274" t="s">
        <v>2323</v>
      </c>
      <c r="I127" s="274" t="s">
        <v>2275</v>
      </c>
      <c r="J127" s="274" t="s">
        <v>2324</v>
      </c>
      <c r="K127" s="320"/>
    </row>
    <row r="128" spans="2:11" s="1" customFormat="1" ht="15" customHeight="1">
      <c r="B128" s="317"/>
      <c r="C128" s="274" t="s">
        <v>86</v>
      </c>
      <c r="D128" s="274"/>
      <c r="E128" s="274"/>
      <c r="F128" s="295" t="s">
        <v>2273</v>
      </c>
      <c r="G128" s="274"/>
      <c r="H128" s="274" t="s">
        <v>2325</v>
      </c>
      <c r="I128" s="274" t="s">
        <v>2275</v>
      </c>
      <c r="J128" s="274" t="s">
        <v>2324</v>
      </c>
      <c r="K128" s="320"/>
    </row>
    <row r="129" spans="2:11" s="1" customFormat="1" ht="15" customHeight="1">
      <c r="B129" s="317"/>
      <c r="C129" s="274" t="s">
        <v>2284</v>
      </c>
      <c r="D129" s="274"/>
      <c r="E129" s="274"/>
      <c r="F129" s="295" t="s">
        <v>2279</v>
      </c>
      <c r="G129" s="274"/>
      <c r="H129" s="274" t="s">
        <v>2285</v>
      </c>
      <c r="I129" s="274" t="s">
        <v>2275</v>
      </c>
      <c r="J129" s="274">
        <v>15</v>
      </c>
      <c r="K129" s="320"/>
    </row>
    <row r="130" spans="2:11" s="1" customFormat="1" ht="15" customHeight="1">
      <c r="B130" s="317"/>
      <c r="C130" s="298" t="s">
        <v>2286</v>
      </c>
      <c r="D130" s="298"/>
      <c r="E130" s="298"/>
      <c r="F130" s="299" t="s">
        <v>2279</v>
      </c>
      <c r="G130" s="298"/>
      <c r="H130" s="298" t="s">
        <v>2287</v>
      </c>
      <c r="I130" s="298" t="s">
        <v>2275</v>
      </c>
      <c r="J130" s="298">
        <v>15</v>
      </c>
      <c r="K130" s="320"/>
    </row>
    <row r="131" spans="2:11" s="1" customFormat="1" ht="15" customHeight="1">
      <c r="B131" s="317"/>
      <c r="C131" s="298" t="s">
        <v>2288</v>
      </c>
      <c r="D131" s="298"/>
      <c r="E131" s="298"/>
      <c r="F131" s="299" t="s">
        <v>2279</v>
      </c>
      <c r="G131" s="298"/>
      <c r="H131" s="298" t="s">
        <v>2289</v>
      </c>
      <c r="I131" s="298" t="s">
        <v>2275</v>
      </c>
      <c r="J131" s="298">
        <v>20</v>
      </c>
      <c r="K131" s="320"/>
    </row>
    <row r="132" spans="2:11" s="1" customFormat="1" ht="15" customHeight="1">
      <c r="B132" s="317"/>
      <c r="C132" s="298" t="s">
        <v>2290</v>
      </c>
      <c r="D132" s="298"/>
      <c r="E132" s="298"/>
      <c r="F132" s="299" t="s">
        <v>2279</v>
      </c>
      <c r="G132" s="298"/>
      <c r="H132" s="298" t="s">
        <v>2291</v>
      </c>
      <c r="I132" s="298" t="s">
        <v>2275</v>
      </c>
      <c r="J132" s="298">
        <v>20</v>
      </c>
      <c r="K132" s="320"/>
    </row>
    <row r="133" spans="2:11" s="1" customFormat="1" ht="15" customHeight="1">
      <c r="B133" s="317"/>
      <c r="C133" s="274" t="s">
        <v>2278</v>
      </c>
      <c r="D133" s="274"/>
      <c r="E133" s="274"/>
      <c r="F133" s="295" t="s">
        <v>2279</v>
      </c>
      <c r="G133" s="274"/>
      <c r="H133" s="274" t="s">
        <v>2313</v>
      </c>
      <c r="I133" s="274" t="s">
        <v>2275</v>
      </c>
      <c r="J133" s="274">
        <v>50</v>
      </c>
      <c r="K133" s="320"/>
    </row>
    <row r="134" spans="2:11" s="1" customFormat="1" ht="15" customHeight="1">
      <c r="B134" s="317"/>
      <c r="C134" s="274" t="s">
        <v>2292</v>
      </c>
      <c r="D134" s="274"/>
      <c r="E134" s="274"/>
      <c r="F134" s="295" t="s">
        <v>2279</v>
      </c>
      <c r="G134" s="274"/>
      <c r="H134" s="274" t="s">
        <v>2313</v>
      </c>
      <c r="I134" s="274" t="s">
        <v>2275</v>
      </c>
      <c r="J134" s="274">
        <v>50</v>
      </c>
      <c r="K134" s="320"/>
    </row>
    <row r="135" spans="2:11" s="1" customFormat="1" ht="15" customHeight="1">
      <c r="B135" s="317"/>
      <c r="C135" s="274" t="s">
        <v>2298</v>
      </c>
      <c r="D135" s="274"/>
      <c r="E135" s="274"/>
      <c r="F135" s="295" t="s">
        <v>2279</v>
      </c>
      <c r="G135" s="274"/>
      <c r="H135" s="274" t="s">
        <v>2313</v>
      </c>
      <c r="I135" s="274" t="s">
        <v>2275</v>
      </c>
      <c r="J135" s="274">
        <v>50</v>
      </c>
      <c r="K135" s="320"/>
    </row>
    <row r="136" spans="2:11" s="1" customFormat="1" ht="15" customHeight="1">
      <c r="B136" s="317"/>
      <c r="C136" s="274" t="s">
        <v>2300</v>
      </c>
      <c r="D136" s="274"/>
      <c r="E136" s="274"/>
      <c r="F136" s="295" t="s">
        <v>2279</v>
      </c>
      <c r="G136" s="274"/>
      <c r="H136" s="274" t="s">
        <v>2313</v>
      </c>
      <c r="I136" s="274" t="s">
        <v>2275</v>
      </c>
      <c r="J136" s="274">
        <v>50</v>
      </c>
      <c r="K136" s="320"/>
    </row>
    <row r="137" spans="2:11" s="1" customFormat="1" ht="15" customHeight="1">
      <c r="B137" s="317"/>
      <c r="C137" s="274" t="s">
        <v>2301</v>
      </c>
      <c r="D137" s="274"/>
      <c r="E137" s="274"/>
      <c r="F137" s="295" t="s">
        <v>2279</v>
      </c>
      <c r="G137" s="274"/>
      <c r="H137" s="274" t="s">
        <v>2326</v>
      </c>
      <c r="I137" s="274" t="s">
        <v>2275</v>
      </c>
      <c r="J137" s="274">
        <v>255</v>
      </c>
      <c r="K137" s="320"/>
    </row>
    <row r="138" spans="2:11" s="1" customFormat="1" ht="15" customHeight="1">
      <c r="B138" s="317"/>
      <c r="C138" s="274" t="s">
        <v>2303</v>
      </c>
      <c r="D138" s="274"/>
      <c r="E138" s="274"/>
      <c r="F138" s="295" t="s">
        <v>2273</v>
      </c>
      <c r="G138" s="274"/>
      <c r="H138" s="274" t="s">
        <v>2327</v>
      </c>
      <c r="I138" s="274" t="s">
        <v>2305</v>
      </c>
      <c r="J138" s="274"/>
      <c r="K138" s="320"/>
    </row>
    <row r="139" spans="2:11" s="1" customFormat="1" ht="15" customHeight="1">
      <c r="B139" s="317"/>
      <c r="C139" s="274" t="s">
        <v>2306</v>
      </c>
      <c r="D139" s="274"/>
      <c r="E139" s="274"/>
      <c r="F139" s="295" t="s">
        <v>2273</v>
      </c>
      <c r="G139" s="274"/>
      <c r="H139" s="274" t="s">
        <v>2328</v>
      </c>
      <c r="I139" s="274" t="s">
        <v>2308</v>
      </c>
      <c r="J139" s="274"/>
      <c r="K139" s="320"/>
    </row>
    <row r="140" spans="2:11" s="1" customFormat="1" ht="15" customHeight="1">
      <c r="B140" s="317"/>
      <c r="C140" s="274" t="s">
        <v>2309</v>
      </c>
      <c r="D140" s="274"/>
      <c r="E140" s="274"/>
      <c r="F140" s="295" t="s">
        <v>2273</v>
      </c>
      <c r="G140" s="274"/>
      <c r="H140" s="274" t="s">
        <v>2309</v>
      </c>
      <c r="I140" s="274" t="s">
        <v>2308</v>
      </c>
      <c r="J140" s="274"/>
      <c r="K140" s="320"/>
    </row>
    <row r="141" spans="2:11" s="1" customFormat="1" ht="15" customHeight="1">
      <c r="B141" s="317"/>
      <c r="C141" s="274" t="s">
        <v>39</v>
      </c>
      <c r="D141" s="274"/>
      <c r="E141" s="274"/>
      <c r="F141" s="295" t="s">
        <v>2273</v>
      </c>
      <c r="G141" s="274"/>
      <c r="H141" s="274" t="s">
        <v>2329</v>
      </c>
      <c r="I141" s="274" t="s">
        <v>2308</v>
      </c>
      <c r="J141" s="274"/>
      <c r="K141" s="320"/>
    </row>
    <row r="142" spans="2:11" s="1" customFormat="1" ht="15" customHeight="1">
      <c r="B142" s="317"/>
      <c r="C142" s="274" t="s">
        <v>2330</v>
      </c>
      <c r="D142" s="274"/>
      <c r="E142" s="274"/>
      <c r="F142" s="295" t="s">
        <v>2273</v>
      </c>
      <c r="G142" s="274"/>
      <c r="H142" s="274" t="s">
        <v>2331</v>
      </c>
      <c r="I142" s="274" t="s">
        <v>2308</v>
      </c>
      <c r="J142" s="274"/>
      <c r="K142" s="320"/>
    </row>
    <row r="143" spans="2:11" s="1" customFormat="1" ht="15" customHeight="1">
      <c r="B143" s="321"/>
      <c r="C143" s="322"/>
      <c r="D143" s="322"/>
      <c r="E143" s="322"/>
      <c r="F143" s="322"/>
      <c r="G143" s="322"/>
      <c r="H143" s="322"/>
      <c r="I143" s="322"/>
      <c r="J143" s="322"/>
      <c r="K143" s="323"/>
    </row>
    <row r="144" spans="2:11" s="1" customFormat="1" ht="18.75" customHeight="1">
      <c r="B144" s="308"/>
      <c r="C144" s="308"/>
      <c r="D144" s="308"/>
      <c r="E144" s="308"/>
      <c r="F144" s="309"/>
      <c r="G144" s="308"/>
      <c r="H144" s="308"/>
      <c r="I144" s="308"/>
      <c r="J144" s="308"/>
      <c r="K144" s="308"/>
    </row>
    <row r="145" spans="2:11" s="1" customFormat="1" ht="18.75" customHeight="1">
      <c r="B145" s="281"/>
      <c r="C145" s="281"/>
      <c r="D145" s="281"/>
      <c r="E145" s="281"/>
      <c r="F145" s="281"/>
      <c r="G145" s="281"/>
      <c r="H145" s="281"/>
      <c r="I145" s="281"/>
      <c r="J145" s="281"/>
      <c r="K145" s="281"/>
    </row>
    <row r="146" spans="2:11" s="1" customFormat="1" ht="7.5" customHeight="1">
      <c r="B146" s="282"/>
      <c r="C146" s="283"/>
      <c r="D146" s="283"/>
      <c r="E146" s="283"/>
      <c r="F146" s="283"/>
      <c r="G146" s="283"/>
      <c r="H146" s="283"/>
      <c r="I146" s="283"/>
      <c r="J146" s="283"/>
      <c r="K146" s="284"/>
    </row>
    <row r="147" spans="2:11" s="1" customFormat="1" ht="45" customHeight="1">
      <c r="B147" s="285"/>
      <c r="C147" s="397" t="s">
        <v>2332</v>
      </c>
      <c r="D147" s="397"/>
      <c r="E147" s="397"/>
      <c r="F147" s="397"/>
      <c r="G147" s="397"/>
      <c r="H147" s="397"/>
      <c r="I147" s="397"/>
      <c r="J147" s="397"/>
      <c r="K147" s="286"/>
    </row>
    <row r="148" spans="2:11" s="1" customFormat="1" ht="17.25" customHeight="1">
      <c r="B148" s="285"/>
      <c r="C148" s="287" t="s">
        <v>2267</v>
      </c>
      <c r="D148" s="287"/>
      <c r="E148" s="287"/>
      <c r="F148" s="287" t="s">
        <v>2268</v>
      </c>
      <c r="G148" s="288"/>
      <c r="H148" s="287" t="s">
        <v>55</v>
      </c>
      <c r="I148" s="287" t="s">
        <v>58</v>
      </c>
      <c r="J148" s="287" t="s">
        <v>2269</v>
      </c>
      <c r="K148" s="286"/>
    </row>
    <row r="149" spans="2:11" s="1" customFormat="1" ht="17.25" customHeight="1">
      <c r="B149" s="285"/>
      <c r="C149" s="289" t="s">
        <v>2270</v>
      </c>
      <c r="D149" s="289"/>
      <c r="E149" s="289"/>
      <c r="F149" s="290" t="s">
        <v>2271</v>
      </c>
      <c r="G149" s="291"/>
      <c r="H149" s="289"/>
      <c r="I149" s="289"/>
      <c r="J149" s="289" t="s">
        <v>2272</v>
      </c>
      <c r="K149" s="286"/>
    </row>
    <row r="150" spans="2:11" s="1" customFormat="1" ht="5.25" customHeight="1">
      <c r="B150" s="297"/>
      <c r="C150" s="292"/>
      <c r="D150" s="292"/>
      <c r="E150" s="292"/>
      <c r="F150" s="292"/>
      <c r="G150" s="293"/>
      <c r="H150" s="292"/>
      <c r="I150" s="292"/>
      <c r="J150" s="292"/>
      <c r="K150" s="320"/>
    </row>
    <row r="151" spans="2:11" s="1" customFormat="1" ht="15" customHeight="1">
      <c r="B151" s="297"/>
      <c r="C151" s="324" t="s">
        <v>2276</v>
      </c>
      <c r="D151" s="274"/>
      <c r="E151" s="274"/>
      <c r="F151" s="325" t="s">
        <v>2273</v>
      </c>
      <c r="G151" s="274"/>
      <c r="H151" s="324" t="s">
        <v>2313</v>
      </c>
      <c r="I151" s="324" t="s">
        <v>2275</v>
      </c>
      <c r="J151" s="324">
        <v>120</v>
      </c>
      <c r="K151" s="320"/>
    </row>
    <row r="152" spans="2:11" s="1" customFormat="1" ht="15" customHeight="1">
      <c r="B152" s="297"/>
      <c r="C152" s="324" t="s">
        <v>2322</v>
      </c>
      <c r="D152" s="274"/>
      <c r="E152" s="274"/>
      <c r="F152" s="325" t="s">
        <v>2273</v>
      </c>
      <c r="G152" s="274"/>
      <c r="H152" s="324" t="s">
        <v>2333</v>
      </c>
      <c r="I152" s="324" t="s">
        <v>2275</v>
      </c>
      <c r="J152" s="324" t="s">
        <v>2324</v>
      </c>
      <c r="K152" s="320"/>
    </row>
    <row r="153" spans="2:11" s="1" customFormat="1" ht="15" customHeight="1">
      <c r="B153" s="297"/>
      <c r="C153" s="324" t="s">
        <v>86</v>
      </c>
      <c r="D153" s="274"/>
      <c r="E153" s="274"/>
      <c r="F153" s="325" t="s">
        <v>2273</v>
      </c>
      <c r="G153" s="274"/>
      <c r="H153" s="324" t="s">
        <v>2334</v>
      </c>
      <c r="I153" s="324" t="s">
        <v>2275</v>
      </c>
      <c r="J153" s="324" t="s">
        <v>2324</v>
      </c>
      <c r="K153" s="320"/>
    </row>
    <row r="154" spans="2:11" s="1" customFormat="1" ht="15" customHeight="1">
      <c r="B154" s="297"/>
      <c r="C154" s="324" t="s">
        <v>2278</v>
      </c>
      <c r="D154" s="274"/>
      <c r="E154" s="274"/>
      <c r="F154" s="325" t="s">
        <v>2279</v>
      </c>
      <c r="G154" s="274"/>
      <c r="H154" s="324" t="s">
        <v>2313</v>
      </c>
      <c r="I154" s="324" t="s">
        <v>2275</v>
      </c>
      <c r="J154" s="324">
        <v>50</v>
      </c>
      <c r="K154" s="320"/>
    </row>
    <row r="155" spans="2:11" s="1" customFormat="1" ht="15" customHeight="1">
      <c r="B155" s="297"/>
      <c r="C155" s="324" t="s">
        <v>2281</v>
      </c>
      <c r="D155" s="274"/>
      <c r="E155" s="274"/>
      <c r="F155" s="325" t="s">
        <v>2273</v>
      </c>
      <c r="G155" s="274"/>
      <c r="H155" s="324" t="s">
        <v>2313</v>
      </c>
      <c r="I155" s="324" t="s">
        <v>2283</v>
      </c>
      <c r="J155" s="324"/>
      <c r="K155" s="320"/>
    </row>
    <row r="156" spans="2:11" s="1" customFormat="1" ht="15" customHeight="1">
      <c r="B156" s="297"/>
      <c r="C156" s="324" t="s">
        <v>2292</v>
      </c>
      <c r="D156" s="274"/>
      <c r="E156" s="274"/>
      <c r="F156" s="325" t="s">
        <v>2279</v>
      </c>
      <c r="G156" s="274"/>
      <c r="H156" s="324" t="s">
        <v>2313</v>
      </c>
      <c r="I156" s="324" t="s">
        <v>2275</v>
      </c>
      <c r="J156" s="324">
        <v>50</v>
      </c>
      <c r="K156" s="320"/>
    </row>
    <row r="157" spans="2:11" s="1" customFormat="1" ht="15" customHeight="1">
      <c r="B157" s="297"/>
      <c r="C157" s="324" t="s">
        <v>2300</v>
      </c>
      <c r="D157" s="274"/>
      <c r="E157" s="274"/>
      <c r="F157" s="325" t="s">
        <v>2279</v>
      </c>
      <c r="G157" s="274"/>
      <c r="H157" s="324" t="s">
        <v>2313</v>
      </c>
      <c r="I157" s="324" t="s">
        <v>2275</v>
      </c>
      <c r="J157" s="324">
        <v>50</v>
      </c>
      <c r="K157" s="320"/>
    </row>
    <row r="158" spans="2:11" s="1" customFormat="1" ht="15" customHeight="1">
      <c r="B158" s="297"/>
      <c r="C158" s="324" t="s">
        <v>2298</v>
      </c>
      <c r="D158" s="274"/>
      <c r="E158" s="274"/>
      <c r="F158" s="325" t="s">
        <v>2279</v>
      </c>
      <c r="G158" s="274"/>
      <c r="H158" s="324" t="s">
        <v>2313</v>
      </c>
      <c r="I158" s="324" t="s">
        <v>2275</v>
      </c>
      <c r="J158" s="324">
        <v>50</v>
      </c>
      <c r="K158" s="320"/>
    </row>
    <row r="159" spans="2:11" s="1" customFormat="1" ht="15" customHeight="1">
      <c r="B159" s="297"/>
      <c r="C159" s="324" t="s">
        <v>124</v>
      </c>
      <c r="D159" s="274"/>
      <c r="E159" s="274"/>
      <c r="F159" s="325" t="s">
        <v>2273</v>
      </c>
      <c r="G159" s="274"/>
      <c r="H159" s="324" t="s">
        <v>2335</v>
      </c>
      <c r="I159" s="324" t="s">
        <v>2275</v>
      </c>
      <c r="J159" s="324" t="s">
        <v>2336</v>
      </c>
      <c r="K159" s="320"/>
    </row>
    <row r="160" spans="2:11" s="1" customFormat="1" ht="15" customHeight="1">
      <c r="B160" s="297"/>
      <c r="C160" s="324" t="s">
        <v>2337</v>
      </c>
      <c r="D160" s="274"/>
      <c r="E160" s="274"/>
      <c r="F160" s="325" t="s">
        <v>2273</v>
      </c>
      <c r="G160" s="274"/>
      <c r="H160" s="324" t="s">
        <v>2338</v>
      </c>
      <c r="I160" s="324" t="s">
        <v>2308</v>
      </c>
      <c r="J160" s="324"/>
      <c r="K160" s="320"/>
    </row>
    <row r="161" spans="2:11" s="1" customFormat="1" ht="15" customHeight="1">
      <c r="B161" s="326"/>
      <c r="C161" s="306"/>
      <c r="D161" s="306"/>
      <c r="E161" s="306"/>
      <c r="F161" s="306"/>
      <c r="G161" s="306"/>
      <c r="H161" s="306"/>
      <c r="I161" s="306"/>
      <c r="J161" s="306"/>
      <c r="K161" s="327"/>
    </row>
    <row r="162" spans="2:11" s="1" customFormat="1" ht="18.75" customHeight="1">
      <c r="B162" s="308"/>
      <c r="C162" s="318"/>
      <c r="D162" s="318"/>
      <c r="E162" s="318"/>
      <c r="F162" s="328"/>
      <c r="G162" s="318"/>
      <c r="H162" s="318"/>
      <c r="I162" s="318"/>
      <c r="J162" s="318"/>
      <c r="K162" s="308"/>
    </row>
    <row r="163" spans="2:11" s="1" customFormat="1" ht="18.75" customHeight="1">
      <c r="B163" s="281"/>
      <c r="C163" s="281"/>
      <c r="D163" s="281"/>
      <c r="E163" s="281"/>
      <c r="F163" s="281"/>
      <c r="G163" s="281"/>
      <c r="H163" s="281"/>
      <c r="I163" s="281"/>
      <c r="J163" s="281"/>
      <c r="K163" s="281"/>
    </row>
    <row r="164" spans="2:11" s="1" customFormat="1" ht="7.5" customHeight="1">
      <c r="B164" s="263"/>
      <c r="C164" s="264"/>
      <c r="D164" s="264"/>
      <c r="E164" s="264"/>
      <c r="F164" s="264"/>
      <c r="G164" s="264"/>
      <c r="H164" s="264"/>
      <c r="I164" s="264"/>
      <c r="J164" s="264"/>
      <c r="K164" s="265"/>
    </row>
    <row r="165" spans="2:11" s="1" customFormat="1" ht="45" customHeight="1">
      <c r="B165" s="266"/>
      <c r="C165" s="398" t="s">
        <v>2339</v>
      </c>
      <c r="D165" s="398"/>
      <c r="E165" s="398"/>
      <c r="F165" s="398"/>
      <c r="G165" s="398"/>
      <c r="H165" s="398"/>
      <c r="I165" s="398"/>
      <c r="J165" s="398"/>
      <c r="K165" s="267"/>
    </row>
    <row r="166" spans="2:11" s="1" customFormat="1" ht="17.25" customHeight="1">
      <c r="B166" s="266"/>
      <c r="C166" s="287" t="s">
        <v>2267</v>
      </c>
      <c r="D166" s="287"/>
      <c r="E166" s="287"/>
      <c r="F166" s="287" t="s">
        <v>2268</v>
      </c>
      <c r="G166" s="329"/>
      <c r="H166" s="330" t="s">
        <v>55</v>
      </c>
      <c r="I166" s="330" t="s">
        <v>58</v>
      </c>
      <c r="J166" s="287" t="s">
        <v>2269</v>
      </c>
      <c r="K166" s="267"/>
    </row>
    <row r="167" spans="2:11" s="1" customFormat="1" ht="17.25" customHeight="1">
      <c r="B167" s="268"/>
      <c r="C167" s="289" t="s">
        <v>2270</v>
      </c>
      <c r="D167" s="289"/>
      <c r="E167" s="289"/>
      <c r="F167" s="290" t="s">
        <v>2271</v>
      </c>
      <c r="G167" s="331"/>
      <c r="H167" s="332"/>
      <c r="I167" s="332"/>
      <c r="J167" s="289" t="s">
        <v>2272</v>
      </c>
      <c r="K167" s="269"/>
    </row>
    <row r="168" spans="2:11" s="1" customFormat="1" ht="5.25" customHeight="1">
      <c r="B168" s="297"/>
      <c r="C168" s="292"/>
      <c r="D168" s="292"/>
      <c r="E168" s="292"/>
      <c r="F168" s="292"/>
      <c r="G168" s="293"/>
      <c r="H168" s="292"/>
      <c r="I168" s="292"/>
      <c r="J168" s="292"/>
      <c r="K168" s="320"/>
    </row>
    <row r="169" spans="2:11" s="1" customFormat="1" ht="15" customHeight="1">
      <c r="B169" s="297"/>
      <c r="C169" s="274" t="s">
        <v>2276</v>
      </c>
      <c r="D169" s="274"/>
      <c r="E169" s="274"/>
      <c r="F169" s="295" t="s">
        <v>2273</v>
      </c>
      <c r="G169" s="274"/>
      <c r="H169" s="274" t="s">
        <v>2313</v>
      </c>
      <c r="I169" s="274" t="s">
        <v>2275</v>
      </c>
      <c r="J169" s="274">
        <v>120</v>
      </c>
      <c r="K169" s="320"/>
    </row>
    <row r="170" spans="2:11" s="1" customFormat="1" ht="15" customHeight="1">
      <c r="B170" s="297"/>
      <c r="C170" s="274" t="s">
        <v>2322</v>
      </c>
      <c r="D170" s="274"/>
      <c r="E170" s="274"/>
      <c r="F170" s="295" t="s">
        <v>2273</v>
      </c>
      <c r="G170" s="274"/>
      <c r="H170" s="274" t="s">
        <v>2323</v>
      </c>
      <c r="I170" s="274" t="s">
        <v>2275</v>
      </c>
      <c r="J170" s="274" t="s">
        <v>2324</v>
      </c>
      <c r="K170" s="320"/>
    </row>
    <row r="171" spans="2:11" s="1" customFormat="1" ht="15" customHeight="1">
      <c r="B171" s="297"/>
      <c r="C171" s="274" t="s">
        <v>86</v>
      </c>
      <c r="D171" s="274"/>
      <c r="E171" s="274"/>
      <c r="F171" s="295" t="s">
        <v>2273</v>
      </c>
      <c r="G171" s="274"/>
      <c r="H171" s="274" t="s">
        <v>2340</v>
      </c>
      <c r="I171" s="274" t="s">
        <v>2275</v>
      </c>
      <c r="J171" s="274" t="s">
        <v>2324</v>
      </c>
      <c r="K171" s="320"/>
    </row>
    <row r="172" spans="2:11" s="1" customFormat="1" ht="15" customHeight="1">
      <c r="B172" s="297"/>
      <c r="C172" s="274" t="s">
        <v>2278</v>
      </c>
      <c r="D172" s="274"/>
      <c r="E172" s="274"/>
      <c r="F172" s="295" t="s">
        <v>2279</v>
      </c>
      <c r="G172" s="274"/>
      <c r="H172" s="274" t="s">
        <v>2340</v>
      </c>
      <c r="I172" s="274" t="s">
        <v>2275</v>
      </c>
      <c r="J172" s="274">
        <v>50</v>
      </c>
      <c r="K172" s="320"/>
    </row>
    <row r="173" spans="2:11" s="1" customFormat="1" ht="15" customHeight="1">
      <c r="B173" s="297"/>
      <c r="C173" s="274" t="s">
        <v>2281</v>
      </c>
      <c r="D173" s="274"/>
      <c r="E173" s="274"/>
      <c r="F173" s="295" t="s">
        <v>2273</v>
      </c>
      <c r="G173" s="274"/>
      <c r="H173" s="274" t="s">
        <v>2340</v>
      </c>
      <c r="I173" s="274" t="s">
        <v>2283</v>
      </c>
      <c r="J173" s="274"/>
      <c r="K173" s="320"/>
    </row>
    <row r="174" spans="2:11" s="1" customFormat="1" ht="15" customHeight="1">
      <c r="B174" s="297"/>
      <c r="C174" s="274" t="s">
        <v>2292</v>
      </c>
      <c r="D174" s="274"/>
      <c r="E174" s="274"/>
      <c r="F174" s="295" t="s">
        <v>2279</v>
      </c>
      <c r="G174" s="274"/>
      <c r="H174" s="274" t="s">
        <v>2340</v>
      </c>
      <c r="I174" s="274" t="s">
        <v>2275</v>
      </c>
      <c r="J174" s="274">
        <v>50</v>
      </c>
      <c r="K174" s="320"/>
    </row>
    <row r="175" spans="2:11" s="1" customFormat="1" ht="15" customHeight="1">
      <c r="B175" s="297"/>
      <c r="C175" s="274" t="s">
        <v>2300</v>
      </c>
      <c r="D175" s="274"/>
      <c r="E175" s="274"/>
      <c r="F175" s="295" t="s">
        <v>2279</v>
      </c>
      <c r="G175" s="274"/>
      <c r="H175" s="274" t="s">
        <v>2340</v>
      </c>
      <c r="I175" s="274" t="s">
        <v>2275</v>
      </c>
      <c r="J175" s="274">
        <v>50</v>
      </c>
      <c r="K175" s="320"/>
    </row>
    <row r="176" spans="2:11" s="1" customFormat="1" ht="15" customHeight="1">
      <c r="B176" s="297"/>
      <c r="C176" s="274" t="s">
        <v>2298</v>
      </c>
      <c r="D176" s="274"/>
      <c r="E176" s="274"/>
      <c r="F176" s="295" t="s">
        <v>2279</v>
      </c>
      <c r="G176" s="274"/>
      <c r="H176" s="274" t="s">
        <v>2340</v>
      </c>
      <c r="I176" s="274" t="s">
        <v>2275</v>
      </c>
      <c r="J176" s="274">
        <v>50</v>
      </c>
      <c r="K176" s="320"/>
    </row>
    <row r="177" spans="2:11" s="1" customFormat="1" ht="15" customHeight="1">
      <c r="B177" s="297"/>
      <c r="C177" s="274" t="s">
        <v>137</v>
      </c>
      <c r="D177" s="274"/>
      <c r="E177" s="274"/>
      <c r="F177" s="295" t="s">
        <v>2273</v>
      </c>
      <c r="G177" s="274"/>
      <c r="H177" s="274" t="s">
        <v>2341</v>
      </c>
      <c r="I177" s="274" t="s">
        <v>2342</v>
      </c>
      <c r="J177" s="274"/>
      <c r="K177" s="320"/>
    </row>
    <row r="178" spans="2:11" s="1" customFormat="1" ht="15" customHeight="1">
      <c r="B178" s="297"/>
      <c r="C178" s="274" t="s">
        <v>58</v>
      </c>
      <c r="D178" s="274"/>
      <c r="E178" s="274"/>
      <c r="F178" s="295" t="s">
        <v>2273</v>
      </c>
      <c r="G178" s="274"/>
      <c r="H178" s="274" t="s">
        <v>2343</v>
      </c>
      <c r="I178" s="274" t="s">
        <v>2344</v>
      </c>
      <c r="J178" s="274">
        <v>1</v>
      </c>
      <c r="K178" s="320"/>
    </row>
    <row r="179" spans="2:11" s="1" customFormat="1" ht="15" customHeight="1">
      <c r="B179" s="297"/>
      <c r="C179" s="274" t="s">
        <v>54</v>
      </c>
      <c r="D179" s="274"/>
      <c r="E179" s="274"/>
      <c r="F179" s="295" t="s">
        <v>2273</v>
      </c>
      <c r="G179" s="274"/>
      <c r="H179" s="274" t="s">
        <v>2345</v>
      </c>
      <c r="I179" s="274" t="s">
        <v>2275</v>
      </c>
      <c r="J179" s="274">
        <v>20</v>
      </c>
      <c r="K179" s="320"/>
    </row>
    <row r="180" spans="2:11" s="1" customFormat="1" ht="15" customHeight="1">
      <c r="B180" s="297"/>
      <c r="C180" s="274" t="s">
        <v>55</v>
      </c>
      <c r="D180" s="274"/>
      <c r="E180" s="274"/>
      <c r="F180" s="295" t="s">
        <v>2273</v>
      </c>
      <c r="G180" s="274"/>
      <c r="H180" s="274" t="s">
        <v>2346</v>
      </c>
      <c r="I180" s="274" t="s">
        <v>2275</v>
      </c>
      <c r="J180" s="274">
        <v>255</v>
      </c>
      <c r="K180" s="320"/>
    </row>
    <row r="181" spans="2:11" s="1" customFormat="1" ht="15" customHeight="1">
      <c r="B181" s="297"/>
      <c r="C181" s="274" t="s">
        <v>138</v>
      </c>
      <c r="D181" s="274"/>
      <c r="E181" s="274"/>
      <c r="F181" s="295" t="s">
        <v>2273</v>
      </c>
      <c r="G181" s="274"/>
      <c r="H181" s="274" t="s">
        <v>2237</v>
      </c>
      <c r="I181" s="274" t="s">
        <v>2275</v>
      </c>
      <c r="J181" s="274">
        <v>10</v>
      </c>
      <c r="K181" s="320"/>
    </row>
    <row r="182" spans="2:11" s="1" customFormat="1" ht="15" customHeight="1">
      <c r="B182" s="297"/>
      <c r="C182" s="274" t="s">
        <v>139</v>
      </c>
      <c r="D182" s="274"/>
      <c r="E182" s="274"/>
      <c r="F182" s="295" t="s">
        <v>2273</v>
      </c>
      <c r="G182" s="274"/>
      <c r="H182" s="274" t="s">
        <v>2347</v>
      </c>
      <c r="I182" s="274" t="s">
        <v>2308</v>
      </c>
      <c r="J182" s="274"/>
      <c r="K182" s="320"/>
    </row>
    <row r="183" spans="2:11" s="1" customFormat="1" ht="15" customHeight="1">
      <c r="B183" s="297"/>
      <c r="C183" s="274" t="s">
        <v>2348</v>
      </c>
      <c r="D183" s="274"/>
      <c r="E183" s="274"/>
      <c r="F183" s="295" t="s">
        <v>2273</v>
      </c>
      <c r="G183" s="274"/>
      <c r="H183" s="274" t="s">
        <v>2349</v>
      </c>
      <c r="I183" s="274" t="s">
        <v>2308</v>
      </c>
      <c r="J183" s="274"/>
      <c r="K183" s="320"/>
    </row>
    <row r="184" spans="2:11" s="1" customFormat="1" ht="15" customHeight="1">
      <c r="B184" s="297"/>
      <c r="C184" s="274" t="s">
        <v>2337</v>
      </c>
      <c r="D184" s="274"/>
      <c r="E184" s="274"/>
      <c r="F184" s="295" t="s">
        <v>2273</v>
      </c>
      <c r="G184" s="274"/>
      <c r="H184" s="274" t="s">
        <v>2350</v>
      </c>
      <c r="I184" s="274" t="s">
        <v>2308</v>
      </c>
      <c r="J184" s="274"/>
      <c r="K184" s="320"/>
    </row>
    <row r="185" spans="2:11" s="1" customFormat="1" ht="15" customHeight="1">
      <c r="B185" s="297"/>
      <c r="C185" s="274" t="s">
        <v>141</v>
      </c>
      <c r="D185" s="274"/>
      <c r="E185" s="274"/>
      <c r="F185" s="295" t="s">
        <v>2279</v>
      </c>
      <c r="G185" s="274"/>
      <c r="H185" s="274" t="s">
        <v>2351</v>
      </c>
      <c r="I185" s="274" t="s">
        <v>2275</v>
      </c>
      <c r="J185" s="274">
        <v>50</v>
      </c>
      <c r="K185" s="320"/>
    </row>
    <row r="186" spans="2:11" s="1" customFormat="1" ht="15" customHeight="1">
      <c r="B186" s="297"/>
      <c r="C186" s="274" t="s">
        <v>2352</v>
      </c>
      <c r="D186" s="274"/>
      <c r="E186" s="274"/>
      <c r="F186" s="295" t="s">
        <v>2279</v>
      </c>
      <c r="G186" s="274"/>
      <c r="H186" s="274" t="s">
        <v>2353</v>
      </c>
      <c r="I186" s="274" t="s">
        <v>2354</v>
      </c>
      <c r="J186" s="274"/>
      <c r="K186" s="320"/>
    </row>
    <row r="187" spans="2:11" s="1" customFormat="1" ht="15" customHeight="1">
      <c r="B187" s="297"/>
      <c r="C187" s="274" t="s">
        <v>2355</v>
      </c>
      <c r="D187" s="274"/>
      <c r="E187" s="274"/>
      <c r="F187" s="295" t="s">
        <v>2279</v>
      </c>
      <c r="G187" s="274"/>
      <c r="H187" s="274" t="s">
        <v>2356</v>
      </c>
      <c r="I187" s="274" t="s">
        <v>2354</v>
      </c>
      <c r="J187" s="274"/>
      <c r="K187" s="320"/>
    </row>
    <row r="188" spans="2:11" s="1" customFormat="1" ht="15" customHeight="1">
      <c r="B188" s="297"/>
      <c r="C188" s="274" t="s">
        <v>2357</v>
      </c>
      <c r="D188" s="274"/>
      <c r="E188" s="274"/>
      <c r="F188" s="295" t="s">
        <v>2279</v>
      </c>
      <c r="G188" s="274"/>
      <c r="H188" s="274" t="s">
        <v>2358</v>
      </c>
      <c r="I188" s="274" t="s">
        <v>2354</v>
      </c>
      <c r="J188" s="274"/>
      <c r="K188" s="320"/>
    </row>
    <row r="189" spans="2:11" s="1" customFormat="1" ht="15" customHeight="1">
      <c r="B189" s="297"/>
      <c r="C189" s="333" t="s">
        <v>2359</v>
      </c>
      <c r="D189" s="274"/>
      <c r="E189" s="274"/>
      <c r="F189" s="295" t="s">
        <v>2279</v>
      </c>
      <c r="G189" s="274"/>
      <c r="H189" s="274" t="s">
        <v>2360</v>
      </c>
      <c r="I189" s="274" t="s">
        <v>2361</v>
      </c>
      <c r="J189" s="334" t="s">
        <v>2362</v>
      </c>
      <c r="K189" s="320"/>
    </row>
    <row r="190" spans="2:11" s="1" customFormat="1" ht="15" customHeight="1">
      <c r="B190" s="297"/>
      <c r="C190" s="333" t="s">
        <v>43</v>
      </c>
      <c r="D190" s="274"/>
      <c r="E190" s="274"/>
      <c r="F190" s="295" t="s">
        <v>2273</v>
      </c>
      <c r="G190" s="274"/>
      <c r="H190" s="271" t="s">
        <v>2363</v>
      </c>
      <c r="I190" s="274" t="s">
        <v>2364</v>
      </c>
      <c r="J190" s="274"/>
      <c r="K190" s="320"/>
    </row>
    <row r="191" spans="2:11" s="1" customFormat="1" ht="15" customHeight="1">
      <c r="B191" s="297"/>
      <c r="C191" s="333" t="s">
        <v>2365</v>
      </c>
      <c r="D191" s="274"/>
      <c r="E191" s="274"/>
      <c r="F191" s="295" t="s">
        <v>2273</v>
      </c>
      <c r="G191" s="274"/>
      <c r="H191" s="274" t="s">
        <v>2366</v>
      </c>
      <c r="I191" s="274" t="s">
        <v>2308</v>
      </c>
      <c r="J191" s="274"/>
      <c r="K191" s="320"/>
    </row>
    <row r="192" spans="2:11" s="1" customFormat="1" ht="15" customHeight="1">
      <c r="B192" s="297"/>
      <c r="C192" s="333" t="s">
        <v>2367</v>
      </c>
      <c r="D192" s="274"/>
      <c r="E192" s="274"/>
      <c r="F192" s="295" t="s">
        <v>2273</v>
      </c>
      <c r="G192" s="274"/>
      <c r="H192" s="274" t="s">
        <v>2368</v>
      </c>
      <c r="I192" s="274" t="s">
        <v>2308</v>
      </c>
      <c r="J192" s="274"/>
      <c r="K192" s="320"/>
    </row>
    <row r="193" spans="2:11" s="1" customFormat="1" ht="15" customHeight="1">
      <c r="B193" s="297"/>
      <c r="C193" s="333" t="s">
        <v>2369</v>
      </c>
      <c r="D193" s="274"/>
      <c r="E193" s="274"/>
      <c r="F193" s="295" t="s">
        <v>2279</v>
      </c>
      <c r="G193" s="274"/>
      <c r="H193" s="274" t="s">
        <v>2370</v>
      </c>
      <c r="I193" s="274" t="s">
        <v>2308</v>
      </c>
      <c r="J193" s="274"/>
      <c r="K193" s="320"/>
    </row>
    <row r="194" spans="2:11" s="1" customFormat="1" ht="15" customHeight="1">
      <c r="B194" s="326"/>
      <c r="C194" s="335"/>
      <c r="D194" s="306"/>
      <c r="E194" s="306"/>
      <c r="F194" s="306"/>
      <c r="G194" s="306"/>
      <c r="H194" s="306"/>
      <c r="I194" s="306"/>
      <c r="J194" s="306"/>
      <c r="K194" s="327"/>
    </row>
    <row r="195" spans="2:11" s="1" customFormat="1" ht="18.75" customHeight="1">
      <c r="B195" s="308"/>
      <c r="C195" s="318"/>
      <c r="D195" s="318"/>
      <c r="E195" s="318"/>
      <c r="F195" s="328"/>
      <c r="G195" s="318"/>
      <c r="H195" s="318"/>
      <c r="I195" s="318"/>
      <c r="J195" s="318"/>
      <c r="K195" s="308"/>
    </row>
    <row r="196" spans="2:11" s="1" customFormat="1" ht="18.75" customHeight="1">
      <c r="B196" s="308"/>
      <c r="C196" s="318"/>
      <c r="D196" s="318"/>
      <c r="E196" s="318"/>
      <c r="F196" s="328"/>
      <c r="G196" s="318"/>
      <c r="H196" s="318"/>
      <c r="I196" s="318"/>
      <c r="J196" s="318"/>
      <c r="K196" s="308"/>
    </row>
    <row r="197" spans="2:11" s="1" customFormat="1" ht="18.75" customHeight="1">
      <c r="B197" s="281"/>
      <c r="C197" s="281"/>
      <c r="D197" s="281"/>
      <c r="E197" s="281"/>
      <c r="F197" s="281"/>
      <c r="G197" s="281"/>
      <c r="H197" s="281"/>
      <c r="I197" s="281"/>
      <c r="J197" s="281"/>
      <c r="K197" s="281"/>
    </row>
    <row r="198" spans="2:11" s="1" customFormat="1" ht="13.5">
      <c r="B198" s="263"/>
      <c r="C198" s="264"/>
      <c r="D198" s="264"/>
      <c r="E198" s="264"/>
      <c r="F198" s="264"/>
      <c r="G198" s="264"/>
      <c r="H198" s="264"/>
      <c r="I198" s="264"/>
      <c r="J198" s="264"/>
      <c r="K198" s="265"/>
    </row>
    <row r="199" spans="2:11" s="1" customFormat="1" ht="21">
      <c r="B199" s="266"/>
      <c r="C199" s="398" t="s">
        <v>2371</v>
      </c>
      <c r="D199" s="398"/>
      <c r="E199" s="398"/>
      <c r="F199" s="398"/>
      <c r="G199" s="398"/>
      <c r="H199" s="398"/>
      <c r="I199" s="398"/>
      <c r="J199" s="398"/>
      <c r="K199" s="267"/>
    </row>
    <row r="200" spans="2:11" s="1" customFormat="1" ht="25.5" customHeight="1">
      <c r="B200" s="266"/>
      <c r="C200" s="336" t="s">
        <v>2372</v>
      </c>
      <c r="D200" s="336"/>
      <c r="E200" s="336"/>
      <c r="F200" s="336" t="s">
        <v>2373</v>
      </c>
      <c r="G200" s="337"/>
      <c r="H200" s="399" t="s">
        <v>2374</v>
      </c>
      <c r="I200" s="399"/>
      <c r="J200" s="399"/>
      <c r="K200" s="267"/>
    </row>
    <row r="201" spans="2:11" s="1" customFormat="1" ht="5.25" customHeight="1">
      <c r="B201" s="297"/>
      <c r="C201" s="292"/>
      <c r="D201" s="292"/>
      <c r="E201" s="292"/>
      <c r="F201" s="292"/>
      <c r="G201" s="318"/>
      <c r="H201" s="292"/>
      <c r="I201" s="292"/>
      <c r="J201" s="292"/>
      <c r="K201" s="320"/>
    </row>
    <row r="202" spans="2:11" s="1" customFormat="1" ht="15" customHeight="1">
      <c r="B202" s="297"/>
      <c r="C202" s="274" t="s">
        <v>2364</v>
      </c>
      <c r="D202" s="274"/>
      <c r="E202" s="274"/>
      <c r="F202" s="295" t="s">
        <v>44</v>
      </c>
      <c r="G202" s="274"/>
      <c r="H202" s="400" t="s">
        <v>2375</v>
      </c>
      <c r="I202" s="400"/>
      <c r="J202" s="400"/>
      <c r="K202" s="320"/>
    </row>
    <row r="203" spans="2:11" s="1" customFormat="1" ht="15" customHeight="1">
      <c r="B203" s="297"/>
      <c r="C203" s="274"/>
      <c r="D203" s="274"/>
      <c r="E203" s="274"/>
      <c r="F203" s="295" t="s">
        <v>45</v>
      </c>
      <c r="G203" s="274"/>
      <c r="H203" s="400" t="s">
        <v>2376</v>
      </c>
      <c r="I203" s="400"/>
      <c r="J203" s="400"/>
      <c r="K203" s="320"/>
    </row>
    <row r="204" spans="2:11" s="1" customFormat="1" ht="15" customHeight="1">
      <c r="B204" s="297"/>
      <c r="C204" s="274"/>
      <c r="D204" s="274"/>
      <c r="E204" s="274"/>
      <c r="F204" s="295" t="s">
        <v>48</v>
      </c>
      <c r="G204" s="274"/>
      <c r="H204" s="400" t="s">
        <v>2377</v>
      </c>
      <c r="I204" s="400"/>
      <c r="J204" s="400"/>
      <c r="K204" s="320"/>
    </row>
    <row r="205" spans="2:11" s="1" customFormat="1" ht="15" customHeight="1">
      <c r="B205" s="297"/>
      <c r="C205" s="274"/>
      <c r="D205" s="274"/>
      <c r="E205" s="274"/>
      <c r="F205" s="295" t="s">
        <v>46</v>
      </c>
      <c r="G205" s="274"/>
      <c r="H205" s="400" t="s">
        <v>2378</v>
      </c>
      <c r="I205" s="400"/>
      <c r="J205" s="400"/>
      <c r="K205" s="320"/>
    </row>
    <row r="206" spans="2:11" s="1" customFormat="1" ht="15" customHeight="1">
      <c r="B206" s="297"/>
      <c r="C206" s="274"/>
      <c r="D206" s="274"/>
      <c r="E206" s="274"/>
      <c r="F206" s="295" t="s">
        <v>47</v>
      </c>
      <c r="G206" s="274"/>
      <c r="H206" s="400" t="s">
        <v>2379</v>
      </c>
      <c r="I206" s="400"/>
      <c r="J206" s="400"/>
      <c r="K206" s="320"/>
    </row>
    <row r="207" spans="2:11" s="1" customFormat="1" ht="15" customHeight="1">
      <c r="B207" s="297"/>
      <c r="C207" s="274"/>
      <c r="D207" s="274"/>
      <c r="E207" s="274"/>
      <c r="F207" s="295"/>
      <c r="G207" s="274"/>
      <c r="H207" s="274"/>
      <c r="I207" s="274"/>
      <c r="J207" s="274"/>
      <c r="K207" s="320"/>
    </row>
    <row r="208" spans="2:11" s="1" customFormat="1" ht="15" customHeight="1">
      <c r="B208" s="297"/>
      <c r="C208" s="274" t="s">
        <v>2320</v>
      </c>
      <c r="D208" s="274"/>
      <c r="E208" s="274"/>
      <c r="F208" s="295" t="s">
        <v>79</v>
      </c>
      <c r="G208" s="274"/>
      <c r="H208" s="400" t="s">
        <v>2380</v>
      </c>
      <c r="I208" s="400"/>
      <c r="J208" s="400"/>
      <c r="K208" s="320"/>
    </row>
    <row r="209" spans="2:11" s="1" customFormat="1" ht="15" customHeight="1">
      <c r="B209" s="297"/>
      <c r="C209" s="274"/>
      <c r="D209" s="274"/>
      <c r="E209" s="274"/>
      <c r="F209" s="295" t="s">
        <v>2218</v>
      </c>
      <c r="G209" s="274"/>
      <c r="H209" s="400" t="s">
        <v>2219</v>
      </c>
      <c r="I209" s="400"/>
      <c r="J209" s="400"/>
      <c r="K209" s="320"/>
    </row>
    <row r="210" spans="2:11" s="1" customFormat="1" ht="15" customHeight="1">
      <c r="B210" s="297"/>
      <c r="C210" s="274"/>
      <c r="D210" s="274"/>
      <c r="E210" s="274"/>
      <c r="F210" s="295" t="s">
        <v>2216</v>
      </c>
      <c r="G210" s="274"/>
      <c r="H210" s="400" t="s">
        <v>2381</v>
      </c>
      <c r="I210" s="400"/>
      <c r="J210" s="400"/>
      <c r="K210" s="320"/>
    </row>
    <row r="211" spans="2:11" s="1" customFormat="1" ht="15" customHeight="1">
      <c r="B211" s="338"/>
      <c r="C211" s="274"/>
      <c r="D211" s="274"/>
      <c r="E211" s="274"/>
      <c r="F211" s="295" t="s">
        <v>2220</v>
      </c>
      <c r="G211" s="333"/>
      <c r="H211" s="401" t="s">
        <v>2221</v>
      </c>
      <c r="I211" s="401"/>
      <c r="J211" s="401"/>
      <c r="K211" s="339"/>
    </row>
    <row r="212" spans="2:11" s="1" customFormat="1" ht="15" customHeight="1">
      <c r="B212" s="338"/>
      <c r="C212" s="274"/>
      <c r="D212" s="274"/>
      <c r="E212" s="274"/>
      <c r="F212" s="295" t="s">
        <v>1933</v>
      </c>
      <c r="G212" s="333"/>
      <c r="H212" s="401" t="s">
        <v>2382</v>
      </c>
      <c r="I212" s="401"/>
      <c r="J212" s="401"/>
      <c r="K212" s="339"/>
    </row>
    <row r="213" spans="2:11" s="1" customFormat="1" ht="15" customHeight="1">
      <c r="B213" s="338"/>
      <c r="C213" s="274"/>
      <c r="D213" s="274"/>
      <c r="E213" s="274"/>
      <c r="F213" s="295"/>
      <c r="G213" s="333"/>
      <c r="H213" s="324"/>
      <c r="I213" s="324"/>
      <c r="J213" s="324"/>
      <c r="K213" s="339"/>
    </row>
    <row r="214" spans="2:11" s="1" customFormat="1" ht="15" customHeight="1">
      <c r="B214" s="338"/>
      <c r="C214" s="274" t="s">
        <v>2344</v>
      </c>
      <c r="D214" s="274"/>
      <c r="E214" s="274"/>
      <c r="F214" s="295">
        <v>1</v>
      </c>
      <c r="G214" s="333"/>
      <c r="H214" s="401" t="s">
        <v>2383</v>
      </c>
      <c r="I214" s="401"/>
      <c r="J214" s="401"/>
      <c r="K214" s="339"/>
    </row>
    <row r="215" spans="2:11" s="1" customFormat="1" ht="15" customHeight="1">
      <c r="B215" s="338"/>
      <c r="C215" s="274"/>
      <c r="D215" s="274"/>
      <c r="E215" s="274"/>
      <c r="F215" s="295">
        <v>2</v>
      </c>
      <c r="G215" s="333"/>
      <c r="H215" s="401" t="s">
        <v>2384</v>
      </c>
      <c r="I215" s="401"/>
      <c r="J215" s="401"/>
      <c r="K215" s="339"/>
    </row>
    <row r="216" spans="2:11" s="1" customFormat="1" ht="15" customHeight="1">
      <c r="B216" s="338"/>
      <c r="C216" s="274"/>
      <c r="D216" s="274"/>
      <c r="E216" s="274"/>
      <c r="F216" s="295">
        <v>3</v>
      </c>
      <c r="G216" s="333"/>
      <c r="H216" s="401" t="s">
        <v>2385</v>
      </c>
      <c r="I216" s="401"/>
      <c r="J216" s="401"/>
      <c r="K216" s="339"/>
    </row>
    <row r="217" spans="2:11" s="1" customFormat="1" ht="15" customHeight="1">
      <c r="B217" s="338"/>
      <c r="C217" s="274"/>
      <c r="D217" s="274"/>
      <c r="E217" s="274"/>
      <c r="F217" s="295">
        <v>4</v>
      </c>
      <c r="G217" s="333"/>
      <c r="H217" s="401" t="s">
        <v>2386</v>
      </c>
      <c r="I217" s="401"/>
      <c r="J217" s="401"/>
      <c r="K217" s="339"/>
    </row>
    <row r="218" spans="2:11" s="1" customFormat="1" ht="12.75" customHeight="1">
      <c r="B218" s="340"/>
      <c r="C218" s="341"/>
      <c r="D218" s="341"/>
      <c r="E218" s="341"/>
      <c r="F218" s="341"/>
      <c r="G218" s="341"/>
      <c r="H218" s="341"/>
      <c r="I218" s="341"/>
      <c r="J218" s="341"/>
      <c r="K218" s="342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2"/>
  <sheetViews>
    <sheetView showGridLines="0" topLeftCell="A229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19" t="s">
        <v>87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82</v>
      </c>
    </row>
    <row r="4" spans="1:46" s="1" customFormat="1" ht="24.95" customHeight="1">
      <c r="B4" s="22"/>
      <c r="D4" s="112" t="s">
        <v>118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7" t="str">
        <f>'Rekapitulace stavby'!K6</f>
        <v>Oprava lávek v km 0,217 a 267,240 v žst. Ostrava hl.n.</v>
      </c>
      <c r="F7" s="388"/>
      <c r="G7" s="388"/>
      <c r="H7" s="388"/>
      <c r="L7" s="22"/>
    </row>
    <row r="8" spans="1:46" s="1" customFormat="1" ht="12" customHeight="1">
      <c r="B8" s="22"/>
      <c r="D8" s="114" t="s">
        <v>119</v>
      </c>
      <c r="L8" s="22"/>
    </row>
    <row r="9" spans="1:46" s="2" customFormat="1" ht="16.5" customHeight="1">
      <c r="A9" s="36"/>
      <c r="B9" s="41"/>
      <c r="C9" s="36"/>
      <c r="D9" s="36"/>
      <c r="E9" s="387" t="s">
        <v>120</v>
      </c>
      <c r="F9" s="389"/>
      <c r="G9" s="389"/>
      <c r="H9" s="389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121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90" t="s">
        <v>122</v>
      </c>
      <c r="F11" s="389"/>
      <c r="G11" s="389"/>
      <c r="H11" s="389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 t="str">
        <f>'Rekapitulace stavby'!AN8</f>
        <v>20. 6. 2022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25</v>
      </c>
      <c r="E16" s="36"/>
      <c r="F16" s="36"/>
      <c r="G16" s="36"/>
      <c r="H16" s="36"/>
      <c r="I16" s="114" t="s">
        <v>26</v>
      </c>
      <c r="J16" s="105" t="s">
        <v>27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28</v>
      </c>
      <c r="F17" s="36"/>
      <c r="G17" s="36"/>
      <c r="H17" s="36"/>
      <c r="I17" s="114" t="s">
        <v>29</v>
      </c>
      <c r="J17" s="105" t="s">
        <v>30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31</v>
      </c>
      <c r="E19" s="36"/>
      <c r="F19" s="36"/>
      <c r="G19" s="36"/>
      <c r="H19" s="36"/>
      <c r="I19" s="114" t="s">
        <v>26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1" t="str">
        <f>'Rekapitulace stavby'!E14</f>
        <v>Vyplň údaj</v>
      </c>
      <c r="F20" s="392"/>
      <c r="G20" s="392"/>
      <c r="H20" s="392"/>
      <c r="I20" s="114" t="s">
        <v>29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33</v>
      </c>
      <c r="E22" s="36"/>
      <c r="F22" s="36"/>
      <c r="G22" s="36"/>
      <c r="H22" s="36"/>
      <c r="I22" s="114" t="s">
        <v>26</v>
      </c>
      <c r="J22" s="105" t="str">
        <f>IF('Rekapitulace stavby'!AN16="","",'Rekapitulace stavby'!AN16)</f>
        <v/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stavby'!E17="","",'Rekapitulace stavby'!E17)</f>
        <v xml:space="preserve"> </v>
      </c>
      <c r="F23" s="36"/>
      <c r="G23" s="36"/>
      <c r="H23" s="36"/>
      <c r="I23" s="114" t="s">
        <v>29</v>
      </c>
      <c r="J23" s="105" t="str">
        <f>IF('Rekapitulace stavby'!AN17="","",'Rekapitulace stavby'!AN17)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36</v>
      </c>
      <c r="E25" s="36"/>
      <c r="F25" s="36"/>
      <c r="G25" s="36"/>
      <c r="H25" s="36"/>
      <c r="I25" s="114" t="s">
        <v>26</v>
      </c>
      <c r="J25" s="105" t="str">
        <f>IF('Rekapitulace stavby'!AN19="","",'Rekapitulace stavby'!AN19)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 xml:space="preserve"> </v>
      </c>
      <c r="F26" s="36"/>
      <c r="G26" s="36"/>
      <c r="H26" s="36"/>
      <c r="I26" s="114" t="s">
        <v>29</v>
      </c>
      <c r="J26" s="105" t="str">
        <f>IF('Rekapitulace stavby'!AN20="","",'Rekapitulace stavby'!AN20)</f>
        <v/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37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393" t="s">
        <v>19</v>
      </c>
      <c r="F29" s="393"/>
      <c r="G29" s="393"/>
      <c r="H29" s="393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39</v>
      </c>
      <c r="E32" s="36"/>
      <c r="F32" s="36"/>
      <c r="G32" s="36"/>
      <c r="H32" s="36"/>
      <c r="I32" s="36"/>
      <c r="J32" s="122">
        <f>ROUND(J94,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41</v>
      </c>
      <c r="G34" s="36"/>
      <c r="H34" s="36"/>
      <c r="I34" s="123" t="s">
        <v>40</v>
      </c>
      <c r="J34" s="123" t="s">
        <v>42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43</v>
      </c>
      <c r="E35" s="114" t="s">
        <v>44</v>
      </c>
      <c r="F35" s="125">
        <f>ROUND((SUM(BE94:BE221)),  2)</f>
        <v>0</v>
      </c>
      <c r="G35" s="36"/>
      <c r="H35" s="36"/>
      <c r="I35" s="126">
        <v>0.21</v>
      </c>
      <c r="J35" s="125">
        <f>ROUND(((SUM(BE94:BE221))*I35),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45</v>
      </c>
      <c r="F36" s="125">
        <f>ROUND((SUM(BF94:BF221)),  2)</f>
        <v>0</v>
      </c>
      <c r="G36" s="36"/>
      <c r="H36" s="36"/>
      <c r="I36" s="126">
        <v>0.15</v>
      </c>
      <c r="J36" s="125">
        <f>ROUND(((SUM(BF94:BF221))*I36),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46</v>
      </c>
      <c r="F37" s="125">
        <f>ROUND((SUM(BG94:BG221)),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47</v>
      </c>
      <c r="F38" s="125">
        <f>ROUND((SUM(BH94:BH221)),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48</v>
      </c>
      <c r="F39" s="125">
        <f>ROUND((SUM(BI94:BI221)),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49</v>
      </c>
      <c r="E41" s="129"/>
      <c r="F41" s="129"/>
      <c r="G41" s="130" t="s">
        <v>50</v>
      </c>
      <c r="H41" s="131" t="s">
        <v>51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123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94" t="str">
        <f>E7</f>
        <v>Oprava lávek v km 0,217 a 267,240 v žst. Ostrava hl.n.</v>
      </c>
      <c r="F50" s="395"/>
      <c r="G50" s="395"/>
      <c r="H50" s="395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119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94" t="s">
        <v>120</v>
      </c>
      <c r="F52" s="396"/>
      <c r="G52" s="396"/>
      <c r="H52" s="396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121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48" t="str">
        <f>E11</f>
        <v>SO 01 - 01 - lávka km 0,217 - tubus</v>
      </c>
      <c r="F54" s="396"/>
      <c r="G54" s="396"/>
      <c r="H54" s="396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>OŘ Ostrava</v>
      </c>
      <c r="G56" s="38"/>
      <c r="H56" s="38"/>
      <c r="I56" s="31" t="s">
        <v>23</v>
      </c>
      <c r="J56" s="61" t="str">
        <f>IF(J14="","",J14)</f>
        <v>20. 6. 2022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25</v>
      </c>
      <c r="D58" s="38"/>
      <c r="E58" s="38"/>
      <c r="F58" s="29" t="str">
        <f>E17</f>
        <v>Správa železnic s.o. OŘ Ostrava</v>
      </c>
      <c r="G58" s="38"/>
      <c r="H58" s="38"/>
      <c r="I58" s="31" t="s">
        <v>33</v>
      </c>
      <c r="J58" s="34" t="str">
        <f>E23</f>
        <v xml:space="preserve"> 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31</v>
      </c>
      <c r="D59" s="38"/>
      <c r="E59" s="38"/>
      <c r="F59" s="29" t="str">
        <f>IF(E20="","",E20)</f>
        <v>Vyplň údaj</v>
      </c>
      <c r="G59" s="38"/>
      <c r="H59" s="38"/>
      <c r="I59" s="31" t="s">
        <v>36</v>
      </c>
      <c r="J59" s="34" t="str">
        <f>E26</f>
        <v xml:space="preserve"> 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124</v>
      </c>
      <c r="D61" s="139"/>
      <c r="E61" s="139"/>
      <c r="F61" s="139"/>
      <c r="G61" s="139"/>
      <c r="H61" s="139"/>
      <c r="I61" s="139"/>
      <c r="J61" s="140" t="s">
        <v>125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71</v>
      </c>
      <c r="D63" s="38"/>
      <c r="E63" s="38"/>
      <c r="F63" s="38"/>
      <c r="G63" s="38"/>
      <c r="H63" s="38"/>
      <c r="I63" s="38"/>
      <c r="J63" s="79">
        <f>J94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126</v>
      </c>
    </row>
    <row r="64" spans="1:47" s="9" customFormat="1" ht="24.95" customHeight="1">
      <c r="B64" s="142"/>
      <c r="C64" s="143"/>
      <c r="D64" s="144" t="s">
        <v>127</v>
      </c>
      <c r="E64" s="145"/>
      <c r="F64" s="145"/>
      <c r="G64" s="145"/>
      <c r="H64" s="145"/>
      <c r="I64" s="145"/>
      <c r="J64" s="146">
        <f>J95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128</v>
      </c>
      <c r="E65" s="150"/>
      <c r="F65" s="150"/>
      <c r="G65" s="150"/>
      <c r="H65" s="150"/>
      <c r="I65" s="150"/>
      <c r="J65" s="151">
        <f>J96</f>
        <v>0</v>
      </c>
      <c r="K65" s="99"/>
      <c r="L65" s="152"/>
    </row>
    <row r="66" spans="1:31" s="10" customFormat="1" ht="19.899999999999999" customHeight="1">
      <c r="B66" s="148"/>
      <c r="C66" s="99"/>
      <c r="D66" s="149" t="s">
        <v>129</v>
      </c>
      <c r="E66" s="150"/>
      <c r="F66" s="150"/>
      <c r="G66" s="150"/>
      <c r="H66" s="150"/>
      <c r="I66" s="150"/>
      <c r="J66" s="151">
        <f>J106</f>
        <v>0</v>
      </c>
      <c r="K66" s="99"/>
      <c r="L66" s="152"/>
    </row>
    <row r="67" spans="1:31" s="10" customFormat="1" ht="19.899999999999999" customHeight="1">
      <c r="B67" s="148"/>
      <c r="C67" s="99"/>
      <c r="D67" s="149" t="s">
        <v>130</v>
      </c>
      <c r="E67" s="150"/>
      <c r="F67" s="150"/>
      <c r="G67" s="150"/>
      <c r="H67" s="150"/>
      <c r="I67" s="150"/>
      <c r="J67" s="151">
        <f>J150</f>
        <v>0</v>
      </c>
      <c r="K67" s="99"/>
      <c r="L67" s="152"/>
    </row>
    <row r="68" spans="1:31" s="10" customFormat="1" ht="19.899999999999999" customHeight="1">
      <c r="B68" s="148"/>
      <c r="C68" s="99"/>
      <c r="D68" s="149" t="s">
        <v>131</v>
      </c>
      <c r="E68" s="150"/>
      <c r="F68" s="150"/>
      <c r="G68" s="150"/>
      <c r="H68" s="150"/>
      <c r="I68" s="150"/>
      <c r="J68" s="151">
        <f>J181</f>
        <v>0</v>
      </c>
      <c r="K68" s="99"/>
      <c r="L68" s="152"/>
    </row>
    <row r="69" spans="1:31" s="10" customFormat="1" ht="19.899999999999999" customHeight="1">
      <c r="B69" s="148"/>
      <c r="C69" s="99"/>
      <c r="D69" s="149" t="s">
        <v>132</v>
      </c>
      <c r="E69" s="150"/>
      <c r="F69" s="150"/>
      <c r="G69" s="150"/>
      <c r="H69" s="150"/>
      <c r="I69" s="150"/>
      <c r="J69" s="151">
        <f>J189</f>
        <v>0</v>
      </c>
      <c r="K69" s="99"/>
      <c r="L69" s="152"/>
    </row>
    <row r="70" spans="1:31" s="9" customFormat="1" ht="24.95" customHeight="1">
      <c r="B70" s="142"/>
      <c r="C70" s="143"/>
      <c r="D70" s="144" t="s">
        <v>133</v>
      </c>
      <c r="E70" s="145"/>
      <c r="F70" s="145"/>
      <c r="G70" s="145"/>
      <c r="H70" s="145"/>
      <c r="I70" s="145"/>
      <c r="J70" s="146">
        <f>J198</f>
        <v>0</v>
      </c>
      <c r="K70" s="143"/>
      <c r="L70" s="147"/>
    </row>
    <row r="71" spans="1:31" s="10" customFormat="1" ht="19.899999999999999" customHeight="1">
      <c r="B71" s="148"/>
      <c r="C71" s="99"/>
      <c r="D71" s="149" t="s">
        <v>134</v>
      </c>
      <c r="E71" s="150"/>
      <c r="F71" s="150"/>
      <c r="G71" s="150"/>
      <c r="H71" s="150"/>
      <c r="I71" s="150"/>
      <c r="J71" s="151">
        <f>J199</f>
        <v>0</v>
      </c>
      <c r="K71" s="99"/>
      <c r="L71" s="152"/>
    </row>
    <row r="72" spans="1:31" s="10" customFormat="1" ht="19.899999999999999" customHeight="1">
      <c r="B72" s="148"/>
      <c r="C72" s="99"/>
      <c r="D72" s="149" t="s">
        <v>135</v>
      </c>
      <c r="E72" s="150"/>
      <c r="F72" s="150"/>
      <c r="G72" s="150"/>
      <c r="H72" s="150"/>
      <c r="I72" s="150"/>
      <c r="J72" s="151">
        <f>J206</f>
        <v>0</v>
      </c>
      <c r="K72" s="99"/>
      <c r="L72" s="152"/>
    </row>
    <row r="73" spans="1:31" s="2" customFormat="1" ht="21.75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1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pans="1:31" s="2" customFormat="1" ht="6.95" customHeight="1">
      <c r="A74" s="36"/>
      <c r="B74" s="49"/>
      <c r="C74" s="50"/>
      <c r="D74" s="50"/>
      <c r="E74" s="50"/>
      <c r="F74" s="50"/>
      <c r="G74" s="50"/>
      <c r="H74" s="50"/>
      <c r="I74" s="50"/>
      <c r="J74" s="50"/>
      <c r="K74" s="50"/>
      <c r="L74" s="115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8" spans="1:31" s="2" customFormat="1" ht="6.95" customHeight="1">
      <c r="A78" s="36"/>
      <c r="B78" s="51"/>
      <c r="C78" s="52"/>
      <c r="D78" s="52"/>
      <c r="E78" s="52"/>
      <c r="F78" s="52"/>
      <c r="G78" s="52"/>
      <c r="H78" s="52"/>
      <c r="I78" s="52"/>
      <c r="J78" s="52"/>
      <c r="K78" s="52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24.95" customHeight="1">
      <c r="A79" s="36"/>
      <c r="B79" s="37"/>
      <c r="C79" s="25" t="s">
        <v>136</v>
      </c>
      <c r="D79" s="38"/>
      <c r="E79" s="38"/>
      <c r="F79" s="38"/>
      <c r="G79" s="38"/>
      <c r="H79" s="38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3" s="2" customFormat="1" ht="12" customHeight="1">
      <c r="A81" s="36"/>
      <c r="B81" s="37"/>
      <c r="C81" s="31" t="s">
        <v>16</v>
      </c>
      <c r="D81" s="38"/>
      <c r="E81" s="38"/>
      <c r="F81" s="38"/>
      <c r="G81" s="38"/>
      <c r="H81" s="38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3" s="2" customFormat="1" ht="16.5" customHeight="1">
      <c r="A82" s="36"/>
      <c r="B82" s="37"/>
      <c r="C82" s="38"/>
      <c r="D82" s="38"/>
      <c r="E82" s="394" t="str">
        <f>E7</f>
        <v>Oprava lávek v km 0,217 a 267,240 v žst. Ostrava hl.n.</v>
      </c>
      <c r="F82" s="395"/>
      <c r="G82" s="395"/>
      <c r="H82" s="395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3" s="1" customFormat="1" ht="12" customHeight="1">
      <c r="B83" s="23"/>
      <c r="C83" s="31" t="s">
        <v>119</v>
      </c>
      <c r="D83" s="24"/>
      <c r="E83" s="24"/>
      <c r="F83" s="24"/>
      <c r="G83" s="24"/>
      <c r="H83" s="24"/>
      <c r="I83" s="24"/>
      <c r="J83" s="24"/>
      <c r="K83" s="24"/>
      <c r="L83" s="22"/>
    </row>
    <row r="84" spans="1:63" s="2" customFormat="1" ht="16.5" customHeight="1">
      <c r="A84" s="36"/>
      <c r="B84" s="37"/>
      <c r="C84" s="38"/>
      <c r="D84" s="38"/>
      <c r="E84" s="394" t="s">
        <v>120</v>
      </c>
      <c r="F84" s="396"/>
      <c r="G84" s="396"/>
      <c r="H84" s="396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3" s="2" customFormat="1" ht="12" customHeight="1">
      <c r="A85" s="36"/>
      <c r="B85" s="37"/>
      <c r="C85" s="31" t="s">
        <v>121</v>
      </c>
      <c r="D85" s="38"/>
      <c r="E85" s="38"/>
      <c r="F85" s="38"/>
      <c r="G85" s="38"/>
      <c r="H85" s="38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3" s="2" customFormat="1" ht="16.5" customHeight="1">
      <c r="A86" s="36"/>
      <c r="B86" s="37"/>
      <c r="C86" s="38"/>
      <c r="D86" s="38"/>
      <c r="E86" s="348" t="str">
        <f>E11</f>
        <v>SO 01 - 01 - lávka km 0,217 - tubus</v>
      </c>
      <c r="F86" s="396"/>
      <c r="G86" s="396"/>
      <c r="H86" s="396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3" s="2" customFormat="1" ht="6.95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3" s="2" customFormat="1" ht="12" customHeight="1">
      <c r="A88" s="36"/>
      <c r="B88" s="37"/>
      <c r="C88" s="31" t="s">
        <v>21</v>
      </c>
      <c r="D88" s="38"/>
      <c r="E88" s="38"/>
      <c r="F88" s="29" t="str">
        <f>F14</f>
        <v>OŘ Ostrava</v>
      </c>
      <c r="G88" s="38"/>
      <c r="H88" s="38"/>
      <c r="I88" s="31" t="s">
        <v>23</v>
      </c>
      <c r="J88" s="61" t="str">
        <f>IF(J14="","",J14)</f>
        <v>20. 6. 2022</v>
      </c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3" s="2" customFormat="1" ht="6.95" customHeight="1">
      <c r="A89" s="36"/>
      <c r="B89" s="37"/>
      <c r="C89" s="38"/>
      <c r="D89" s="38"/>
      <c r="E89" s="38"/>
      <c r="F89" s="38"/>
      <c r="G89" s="38"/>
      <c r="H89" s="38"/>
      <c r="I89" s="38"/>
      <c r="J89" s="38"/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3" s="2" customFormat="1" ht="15.2" customHeight="1">
      <c r="A90" s="36"/>
      <c r="B90" s="37"/>
      <c r="C90" s="31" t="s">
        <v>25</v>
      </c>
      <c r="D90" s="38"/>
      <c r="E90" s="38"/>
      <c r="F90" s="29" t="str">
        <f>E17</f>
        <v>Správa železnic s.o. OŘ Ostrava</v>
      </c>
      <c r="G90" s="38"/>
      <c r="H90" s="38"/>
      <c r="I90" s="31" t="s">
        <v>33</v>
      </c>
      <c r="J90" s="34" t="str">
        <f>E23</f>
        <v xml:space="preserve"> </v>
      </c>
      <c r="K90" s="38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3" s="2" customFormat="1" ht="15.2" customHeight="1">
      <c r="A91" s="36"/>
      <c r="B91" s="37"/>
      <c r="C91" s="31" t="s">
        <v>31</v>
      </c>
      <c r="D91" s="38"/>
      <c r="E91" s="38"/>
      <c r="F91" s="29" t="str">
        <f>IF(E20="","",E20)</f>
        <v>Vyplň údaj</v>
      </c>
      <c r="G91" s="38"/>
      <c r="H91" s="38"/>
      <c r="I91" s="31" t="s">
        <v>36</v>
      </c>
      <c r="J91" s="34" t="str">
        <f>E26</f>
        <v xml:space="preserve"> </v>
      </c>
      <c r="K91" s="38"/>
      <c r="L91" s="115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63" s="2" customFormat="1" ht="10.35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115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63" s="11" customFormat="1" ht="29.25" customHeight="1">
      <c r="A93" s="153"/>
      <c r="B93" s="154"/>
      <c r="C93" s="155" t="s">
        <v>137</v>
      </c>
      <c r="D93" s="156" t="s">
        <v>58</v>
      </c>
      <c r="E93" s="156" t="s">
        <v>54</v>
      </c>
      <c r="F93" s="156" t="s">
        <v>55</v>
      </c>
      <c r="G93" s="156" t="s">
        <v>138</v>
      </c>
      <c r="H93" s="156" t="s">
        <v>139</v>
      </c>
      <c r="I93" s="156" t="s">
        <v>140</v>
      </c>
      <c r="J93" s="156" t="s">
        <v>125</v>
      </c>
      <c r="K93" s="157" t="s">
        <v>141</v>
      </c>
      <c r="L93" s="158"/>
      <c r="M93" s="70" t="s">
        <v>19</v>
      </c>
      <c r="N93" s="71" t="s">
        <v>43</v>
      </c>
      <c r="O93" s="71" t="s">
        <v>142</v>
      </c>
      <c r="P93" s="71" t="s">
        <v>143</v>
      </c>
      <c r="Q93" s="71" t="s">
        <v>144</v>
      </c>
      <c r="R93" s="71" t="s">
        <v>145</v>
      </c>
      <c r="S93" s="71" t="s">
        <v>146</v>
      </c>
      <c r="T93" s="72" t="s">
        <v>147</v>
      </c>
      <c r="U93" s="153"/>
      <c r="V93" s="153"/>
      <c r="W93" s="153"/>
      <c r="X93" s="153"/>
      <c r="Y93" s="153"/>
      <c r="Z93" s="153"/>
      <c r="AA93" s="153"/>
      <c r="AB93" s="153"/>
      <c r="AC93" s="153"/>
      <c r="AD93" s="153"/>
      <c r="AE93" s="153"/>
    </row>
    <row r="94" spans="1:63" s="2" customFormat="1" ht="22.9" customHeight="1">
      <c r="A94" s="36"/>
      <c r="B94" s="37"/>
      <c r="C94" s="77" t="s">
        <v>148</v>
      </c>
      <c r="D94" s="38"/>
      <c r="E94" s="38"/>
      <c r="F94" s="38"/>
      <c r="G94" s="38"/>
      <c r="H94" s="38"/>
      <c r="I94" s="38"/>
      <c r="J94" s="159">
        <f>BK94</f>
        <v>0</v>
      </c>
      <c r="K94" s="38"/>
      <c r="L94" s="41"/>
      <c r="M94" s="73"/>
      <c r="N94" s="160"/>
      <c r="O94" s="74"/>
      <c r="P94" s="161">
        <f>P95+P198</f>
        <v>0</v>
      </c>
      <c r="Q94" s="74"/>
      <c r="R94" s="161">
        <f>R95+R198</f>
        <v>0.26935999999999999</v>
      </c>
      <c r="S94" s="74"/>
      <c r="T94" s="162">
        <f>T95+T198</f>
        <v>7.7219999999999997E-2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T94" s="19" t="s">
        <v>72</v>
      </c>
      <c r="AU94" s="19" t="s">
        <v>126</v>
      </c>
      <c r="BK94" s="163">
        <f>BK95+BK198</f>
        <v>0</v>
      </c>
    </row>
    <row r="95" spans="1:63" s="12" customFormat="1" ht="25.9" customHeight="1">
      <c r="B95" s="164"/>
      <c r="C95" s="165"/>
      <c r="D95" s="166" t="s">
        <v>72</v>
      </c>
      <c r="E95" s="167" t="s">
        <v>149</v>
      </c>
      <c r="F95" s="167" t="s">
        <v>150</v>
      </c>
      <c r="G95" s="165"/>
      <c r="H95" s="165"/>
      <c r="I95" s="168"/>
      <c r="J95" s="169">
        <f>BK95</f>
        <v>0</v>
      </c>
      <c r="K95" s="165"/>
      <c r="L95" s="170"/>
      <c r="M95" s="171"/>
      <c r="N95" s="172"/>
      <c r="O95" s="172"/>
      <c r="P95" s="173">
        <f>P96+P106+P150+P181+P189</f>
        <v>0</v>
      </c>
      <c r="Q95" s="172"/>
      <c r="R95" s="173">
        <f>R96+R106+R150+R181+R189</f>
        <v>0.1848168</v>
      </c>
      <c r="S95" s="172"/>
      <c r="T95" s="174">
        <f>T96+T106+T150+T181+T189</f>
        <v>7.7219999999999997E-2</v>
      </c>
      <c r="AR95" s="175" t="s">
        <v>80</v>
      </c>
      <c r="AT95" s="176" t="s">
        <v>72</v>
      </c>
      <c r="AU95" s="176" t="s">
        <v>73</v>
      </c>
      <c r="AY95" s="175" t="s">
        <v>151</v>
      </c>
      <c r="BK95" s="177">
        <f>BK96+BK106+BK150+BK181+BK189</f>
        <v>0</v>
      </c>
    </row>
    <row r="96" spans="1:63" s="12" customFormat="1" ht="22.9" customHeight="1">
      <c r="B96" s="164"/>
      <c r="C96" s="165"/>
      <c r="D96" s="166" t="s">
        <v>72</v>
      </c>
      <c r="E96" s="178" t="s">
        <v>80</v>
      </c>
      <c r="F96" s="178" t="s">
        <v>152</v>
      </c>
      <c r="G96" s="165"/>
      <c r="H96" s="165"/>
      <c r="I96" s="168"/>
      <c r="J96" s="179">
        <f>BK96</f>
        <v>0</v>
      </c>
      <c r="K96" s="165"/>
      <c r="L96" s="170"/>
      <c r="M96" s="171"/>
      <c r="N96" s="172"/>
      <c r="O96" s="172"/>
      <c r="P96" s="173">
        <f>SUM(P97:P105)</f>
        <v>0</v>
      </c>
      <c r="Q96" s="172"/>
      <c r="R96" s="173">
        <f>SUM(R97:R105)</f>
        <v>4.4999999999999997E-3</v>
      </c>
      <c r="S96" s="172"/>
      <c r="T96" s="174">
        <f>SUM(T97:T105)</f>
        <v>0</v>
      </c>
      <c r="AR96" s="175" t="s">
        <v>80</v>
      </c>
      <c r="AT96" s="176" t="s">
        <v>72</v>
      </c>
      <c r="AU96" s="176" t="s">
        <v>80</v>
      </c>
      <c r="AY96" s="175" t="s">
        <v>151</v>
      </c>
      <c r="BK96" s="177">
        <f>SUM(BK97:BK105)</f>
        <v>0</v>
      </c>
    </row>
    <row r="97" spans="1:65" s="2" customFormat="1" ht="33" customHeight="1">
      <c r="A97" s="36"/>
      <c r="B97" s="37"/>
      <c r="C97" s="180" t="s">
        <v>80</v>
      </c>
      <c r="D97" s="180" t="s">
        <v>153</v>
      </c>
      <c r="E97" s="181" t="s">
        <v>154</v>
      </c>
      <c r="F97" s="182" t="s">
        <v>155</v>
      </c>
      <c r="G97" s="183" t="s">
        <v>156</v>
      </c>
      <c r="H97" s="184">
        <v>30</v>
      </c>
      <c r="I97" s="185"/>
      <c r="J97" s="186">
        <f>ROUND(I97*H97,2)</f>
        <v>0</v>
      </c>
      <c r="K97" s="182" t="s">
        <v>157</v>
      </c>
      <c r="L97" s="41"/>
      <c r="M97" s="187" t="s">
        <v>19</v>
      </c>
      <c r="N97" s="188" t="s">
        <v>44</v>
      </c>
      <c r="O97" s="66"/>
      <c r="P97" s="189">
        <f>O97*H97</f>
        <v>0</v>
      </c>
      <c r="Q97" s="189">
        <v>1.4999999999999999E-4</v>
      </c>
      <c r="R97" s="189">
        <f>Q97*H97</f>
        <v>4.4999999999999997E-3</v>
      </c>
      <c r="S97" s="189">
        <v>0</v>
      </c>
      <c r="T97" s="190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191" t="s">
        <v>158</v>
      </c>
      <c r="AT97" s="191" t="s">
        <v>153</v>
      </c>
      <c r="AU97" s="191" t="s">
        <v>82</v>
      </c>
      <c r="AY97" s="19" t="s">
        <v>151</v>
      </c>
      <c r="BE97" s="192">
        <f>IF(N97="základní",J97,0)</f>
        <v>0</v>
      </c>
      <c r="BF97" s="192">
        <f>IF(N97="snížená",J97,0)</f>
        <v>0</v>
      </c>
      <c r="BG97" s="192">
        <f>IF(N97="zákl. přenesená",J97,0)</f>
        <v>0</v>
      </c>
      <c r="BH97" s="192">
        <f>IF(N97="sníž. přenesená",J97,0)</f>
        <v>0</v>
      </c>
      <c r="BI97" s="192">
        <f>IF(N97="nulová",J97,0)</f>
        <v>0</v>
      </c>
      <c r="BJ97" s="19" t="s">
        <v>80</v>
      </c>
      <c r="BK97" s="192">
        <f>ROUND(I97*H97,2)</f>
        <v>0</v>
      </c>
      <c r="BL97" s="19" t="s">
        <v>158</v>
      </c>
      <c r="BM97" s="191" t="s">
        <v>159</v>
      </c>
    </row>
    <row r="98" spans="1:65" s="2" customFormat="1" ht="19.5">
      <c r="A98" s="36"/>
      <c r="B98" s="37"/>
      <c r="C98" s="38"/>
      <c r="D98" s="193" t="s">
        <v>160</v>
      </c>
      <c r="E98" s="38"/>
      <c r="F98" s="194" t="s">
        <v>161</v>
      </c>
      <c r="G98" s="38"/>
      <c r="H98" s="38"/>
      <c r="I98" s="195"/>
      <c r="J98" s="38"/>
      <c r="K98" s="38"/>
      <c r="L98" s="41"/>
      <c r="M98" s="196"/>
      <c r="N98" s="197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160</v>
      </c>
      <c r="AU98" s="19" t="s">
        <v>82</v>
      </c>
    </row>
    <row r="99" spans="1:65" s="2" customFormat="1" ht="11.25">
      <c r="A99" s="36"/>
      <c r="B99" s="37"/>
      <c r="C99" s="38"/>
      <c r="D99" s="198" t="s">
        <v>162</v>
      </c>
      <c r="E99" s="38"/>
      <c r="F99" s="199" t="s">
        <v>163</v>
      </c>
      <c r="G99" s="38"/>
      <c r="H99" s="38"/>
      <c r="I99" s="195"/>
      <c r="J99" s="38"/>
      <c r="K99" s="38"/>
      <c r="L99" s="41"/>
      <c r="M99" s="196"/>
      <c r="N99" s="197"/>
      <c r="O99" s="66"/>
      <c r="P99" s="66"/>
      <c r="Q99" s="66"/>
      <c r="R99" s="66"/>
      <c r="S99" s="66"/>
      <c r="T99" s="67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9" t="s">
        <v>162</v>
      </c>
      <c r="AU99" s="19" t="s">
        <v>82</v>
      </c>
    </row>
    <row r="100" spans="1:65" s="13" customFormat="1" ht="11.25">
      <c r="B100" s="200"/>
      <c r="C100" s="201"/>
      <c r="D100" s="193" t="s">
        <v>164</v>
      </c>
      <c r="E100" s="202" t="s">
        <v>19</v>
      </c>
      <c r="F100" s="203" t="s">
        <v>165</v>
      </c>
      <c r="G100" s="201"/>
      <c r="H100" s="202" t="s">
        <v>19</v>
      </c>
      <c r="I100" s="204"/>
      <c r="J100" s="201"/>
      <c r="K100" s="201"/>
      <c r="L100" s="205"/>
      <c r="M100" s="206"/>
      <c r="N100" s="207"/>
      <c r="O100" s="207"/>
      <c r="P100" s="207"/>
      <c r="Q100" s="207"/>
      <c r="R100" s="207"/>
      <c r="S100" s="207"/>
      <c r="T100" s="208"/>
      <c r="AT100" s="209" t="s">
        <v>164</v>
      </c>
      <c r="AU100" s="209" t="s">
        <v>82</v>
      </c>
      <c r="AV100" s="13" t="s">
        <v>80</v>
      </c>
      <c r="AW100" s="13" t="s">
        <v>35</v>
      </c>
      <c r="AX100" s="13" t="s">
        <v>73</v>
      </c>
      <c r="AY100" s="209" t="s">
        <v>151</v>
      </c>
    </row>
    <row r="101" spans="1:65" s="14" customFormat="1" ht="11.25">
      <c r="B101" s="210"/>
      <c r="C101" s="211"/>
      <c r="D101" s="193" t="s">
        <v>164</v>
      </c>
      <c r="E101" s="212" t="s">
        <v>19</v>
      </c>
      <c r="F101" s="213" t="s">
        <v>166</v>
      </c>
      <c r="G101" s="211"/>
      <c r="H101" s="214">
        <v>30</v>
      </c>
      <c r="I101" s="215"/>
      <c r="J101" s="211"/>
      <c r="K101" s="211"/>
      <c r="L101" s="216"/>
      <c r="M101" s="217"/>
      <c r="N101" s="218"/>
      <c r="O101" s="218"/>
      <c r="P101" s="218"/>
      <c r="Q101" s="218"/>
      <c r="R101" s="218"/>
      <c r="S101" s="218"/>
      <c r="T101" s="219"/>
      <c r="AT101" s="220" t="s">
        <v>164</v>
      </c>
      <c r="AU101" s="220" t="s">
        <v>82</v>
      </c>
      <c r="AV101" s="14" t="s">
        <v>82</v>
      </c>
      <c r="AW101" s="14" t="s">
        <v>35</v>
      </c>
      <c r="AX101" s="14" t="s">
        <v>73</v>
      </c>
      <c r="AY101" s="220" t="s">
        <v>151</v>
      </c>
    </row>
    <row r="102" spans="1:65" s="15" customFormat="1" ht="11.25">
      <c r="B102" s="221"/>
      <c r="C102" s="222"/>
      <c r="D102" s="193" t="s">
        <v>164</v>
      </c>
      <c r="E102" s="223" t="s">
        <v>19</v>
      </c>
      <c r="F102" s="224" t="s">
        <v>167</v>
      </c>
      <c r="G102" s="222"/>
      <c r="H102" s="225">
        <v>30</v>
      </c>
      <c r="I102" s="226"/>
      <c r="J102" s="222"/>
      <c r="K102" s="222"/>
      <c r="L102" s="227"/>
      <c r="M102" s="228"/>
      <c r="N102" s="229"/>
      <c r="O102" s="229"/>
      <c r="P102" s="229"/>
      <c r="Q102" s="229"/>
      <c r="R102" s="229"/>
      <c r="S102" s="229"/>
      <c r="T102" s="230"/>
      <c r="AT102" s="231" t="s">
        <v>164</v>
      </c>
      <c r="AU102" s="231" t="s">
        <v>82</v>
      </c>
      <c r="AV102" s="15" t="s">
        <v>158</v>
      </c>
      <c r="AW102" s="15" t="s">
        <v>35</v>
      </c>
      <c r="AX102" s="15" t="s">
        <v>80</v>
      </c>
      <c r="AY102" s="231" t="s">
        <v>151</v>
      </c>
    </row>
    <row r="103" spans="1:65" s="2" customFormat="1" ht="33" customHeight="1">
      <c r="A103" s="36"/>
      <c r="B103" s="37"/>
      <c r="C103" s="180" t="s">
        <v>82</v>
      </c>
      <c r="D103" s="180" t="s">
        <v>153</v>
      </c>
      <c r="E103" s="181" t="s">
        <v>168</v>
      </c>
      <c r="F103" s="182" t="s">
        <v>169</v>
      </c>
      <c r="G103" s="183" t="s">
        <v>156</v>
      </c>
      <c r="H103" s="184">
        <v>30</v>
      </c>
      <c r="I103" s="185"/>
      <c r="J103" s="186">
        <f>ROUND(I103*H103,2)</f>
        <v>0</v>
      </c>
      <c r="K103" s="182" t="s">
        <v>157</v>
      </c>
      <c r="L103" s="41"/>
      <c r="M103" s="187" t="s">
        <v>19</v>
      </c>
      <c r="N103" s="188" t="s">
        <v>44</v>
      </c>
      <c r="O103" s="66"/>
      <c r="P103" s="189">
        <f>O103*H103</f>
        <v>0</v>
      </c>
      <c r="Q103" s="189">
        <v>0</v>
      </c>
      <c r="R103" s="189">
        <f>Q103*H103</f>
        <v>0</v>
      </c>
      <c r="S103" s="189">
        <v>0</v>
      </c>
      <c r="T103" s="190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1" t="s">
        <v>158</v>
      </c>
      <c r="AT103" s="191" t="s">
        <v>153</v>
      </c>
      <c r="AU103" s="191" t="s">
        <v>82</v>
      </c>
      <c r="AY103" s="19" t="s">
        <v>151</v>
      </c>
      <c r="BE103" s="192">
        <f>IF(N103="základní",J103,0)</f>
        <v>0</v>
      </c>
      <c r="BF103" s="192">
        <f>IF(N103="snížená",J103,0)</f>
        <v>0</v>
      </c>
      <c r="BG103" s="192">
        <f>IF(N103="zákl. přenesená",J103,0)</f>
        <v>0</v>
      </c>
      <c r="BH103" s="192">
        <f>IF(N103="sníž. přenesená",J103,0)</f>
        <v>0</v>
      </c>
      <c r="BI103" s="192">
        <f>IF(N103="nulová",J103,0)</f>
        <v>0</v>
      </c>
      <c r="BJ103" s="19" t="s">
        <v>80</v>
      </c>
      <c r="BK103" s="192">
        <f>ROUND(I103*H103,2)</f>
        <v>0</v>
      </c>
      <c r="BL103" s="19" t="s">
        <v>158</v>
      </c>
      <c r="BM103" s="191" t="s">
        <v>170</v>
      </c>
    </row>
    <row r="104" spans="1:65" s="2" customFormat="1" ht="29.25">
      <c r="A104" s="36"/>
      <c r="B104" s="37"/>
      <c r="C104" s="38"/>
      <c r="D104" s="193" t="s">
        <v>160</v>
      </c>
      <c r="E104" s="38"/>
      <c r="F104" s="194" t="s">
        <v>171</v>
      </c>
      <c r="G104" s="38"/>
      <c r="H104" s="38"/>
      <c r="I104" s="195"/>
      <c r="J104" s="38"/>
      <c r="K104" s="38"/>
      <c r="L104" s="41"/>
      <c r="M104" s="196"/>
      <c r="N104" s="197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160</v>
      </c>
      <c r="AU104" s="19" t="s">
        <v>82</v>
      </c>
    </row>
    <row r="105" spans="1:65" s="2" customFormat="1" ht="11.25">
      <c r="A105" s="36"/>
      <c r="B105" s="37"/>
      <c r="C105" s="38"/>
      <c r="D105" s="198" t="s">
        <v>162</v>
      </c>
      <c r="E105" s="38"/>
      <c r="F105" s="199" t="s">
        <v>172</v>
      </c>
      <c r="G105" s="38"/>
      <c r="H105" s="38"/>
      <c r="I105" s="195"/>
      <c r="J105" s="38"/>
      <c r="K105" s="38"/>
      <c r="L105" s="41"/>
      <c r="M105" s="196"/>
      <c r="N105" s="197"/>
      <c r="O105" s="66"/>
      <c r="P105" s="66"/>
      <c r="Q105" s="66"/>
      <c r="R105" s="66"/>
      <c r="S105" s="66"/>
      <c r="T105" s="67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9" t="s">
        <v>162</v>
      </c>
      <c r="AU105" s="19" t="s">
        <v>82</v>
      </c>
    </row>
    <row r="106" spans="1:65" s="12" customFormat="1" ht="22.9" customHeight="1">
      <c r="B106" s="164"/>
      <c r="C106" s="165"/>
      <c r="D106" s="166" t="s">
        <v>72</v>
      </c>
      <c r="E106" s="178" t="s">
        <v>173</v>
      </c>
      <c r="F106" s="178" t="s">
        <v>174</v>
      </c>
      <c r="G106" s="165"/>
      <c r="H106" s="165"/>
      <c r="I106" s="168"/>
      <c r="J106" s="179">
        <f>BK106</f>
        <v>0</v>
      </c>
      <c r="K106" s="165"/>
      <c r="L106" s="170"/>
      <c r="M106" s="171"/>
      <c r="N106" s="172"/>
      <c r="O106" s="172"/>
      <c r="P106" s="173">
        <f>SUM(P107:P149)</f>
        <v>0</v>
      </c>
      <c r="Q106" s="172"/>
      <c r="R106" s="173">
        <f>SUM(R107:R149)</f>
        <v>7.9255800000000001E-2</v>
      </c>
      <c r="S106" s="172"/>
      <c r="T106" s="174">
        <f>SUM(T107:T149)</f>
        <v>0</v>
      </c>
      <c r="AR106" s="175" t="s">
        <v>80</v>
      </c>
      <c r="AT106" s="176" t="s">
        <v>72</v>
      </c>
      <c r="AU106" s="176" t="s">
        <v>80</v>
      </c>
      <c r="AY106" s="175" t="s">
        <v>151</v>
      </c>
      <c r="BK106" s="177">
        <f>SUM(BK107:BK149)</f>
        <v>0</v>
      </c>
    </row>
    <row r="107" spans="1:65" s="2" customFormat="1" ht="24.2" customHeight="1">
      <c r="A107" s="36"/>
      <c r="B107" s="37"/>
      <c r="C107" s="180" t="s">
        <v>175</v>
      </c>
      <c r="D107" s="180" t="s">
        <v>153</v>
      </c>
      <c r="E107" s="181" t="s">
        <v>176</v>
      </c>
      <c r="F107" s="182" t="s">
        <v>177</v>
      </c>
      <c r="G107" s="183" t="s">
        <v>178</v>
      </c>
      <c r="H107" s="184">
        <v>17.55</v>
      </c>
      <c r="I107" s="185"/>
      <c r="J107" s="186">
        <f>ROUND(I107*H107,2)</f>
        <v>0</v>
      </c>
      <c r="K107" s="182" t="s">
        <v>157</v>
      </c>
      <c r="L107" s="41"/>
      <c r="M107" s="187" t="s">
        <v>19</v>
      </c>
      <c r="N107" s="188" t="s">
        <v>44</v>
      </c>
      <c r="O107" s="66"/>
      <c r="P107" s="189">
        <f>O107*H107</f>
        <v>0</v>
      </c>
      <c r="Q107" s="189">
        <v>2.5999999999999998E-4</v>
      </c>
      <c r="R107" s="189">
        <f>Q107*H107</f>
        <v>4.5630000000000002E-3</v>
      </c>
      <c r="S107" s="189">
        <v>0</v>
      </c>
      <c r="T107" s="19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1" t="s">
        <v>158</v>
      </c>
      <c r="AT107" s="191" t="s">
        <v>153</v>
      </c>
      <c r="AU107" s="191" t="s">
        <v>82</v>
      </c>
      <c r="AY107" s="19" t="s">
        <v>151</v>
      </c>
      <c r="BE107" s="192">
        <f>IF(N107="základní",J107,0)</f>
        <v>0</v>
      </c>
      <c r="BF107" s="192">
        <f>IF(N107="snížená",J107,0)</f>
        <v>0</v>
      </c>
      <c r="BG107" s="192">
        <f>IF(N107="zákl. přenesená",J107,0)</f>
        <v>0</v>
      </c>
      <c r="BH107" s="192">
        <f>IF(N107="sníž. přenesená",J107,0)</f>
        <v>0</v>
      </c>
      <c r="BI107" s="192">
        <f>IF(N107="nulová",J107,0)</f>
        <v>0</v>
      </c>
      <c r="BJ107" s="19" t="s">
        <v>80</v>
      </c>
      <c r="BK107" s="192">
        <f>ROUND(I107*H107,2)</f>
        <v>0</v>
      </c>
      <c r="BL107" s="19" t="s">
        <v>158</v>
      </c>
      <c r="BM107" s="191" t="s">
        <v>179</v>
      </c>
    </row>
    <row r="108" spans="1:65" s="2" customFormat="1" ht="19.5">
      <c r="A108" s="36"/>
      <c r="B108" s="37"/>
      <c r="C108" s="38"/>
      <c r="D108" s="193" t="s">
        <v>160</v>
      </c>
      <c r="E108" s="38"/>
      <c r="F108" s="194" t="s">
        <v>180</v>
      </c>
      <c r="G108" s="38"/>
      <c r="H108" s="38"/>
      <c r="I108" s="195"/>
      <c r="J108" s="38"/>
      <c r="K108" s="38"/>
      <c r="L108" s="41"/>
      <c r="M108" s="196"/>
      <c r="N108" s="197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160</v>
      </c>
      <c r="AU108" s="19" t="s">
        <v>82</v>
      </c>
    </row>
    <row r="109" spans="1:65" s="2" customFormat="1" ht="11.25">
      <c r="A109" s="36"/>
      <c r="B109" s="37"/>
      <c r="C109" s="38"/>
      <c r="D109" s="198" t="s">
        <v>162</v>
      </c>
      <c r="E109" s="38"/>
      <c r="F109" s="199" t="s">
        <v>181</v>
      </c>
      <c r="G109" s="38"/>
      <c r="H109" s="38"/>
      <c r="I109" s="195"/>
      <c r="J109" s="38"/>
      <c r="K109" s="38"/>
      <c r="L109" s="41"/>
      <c r="M109" s="196"/>
      <c r="N109" s="197"/>
      <c r="O109" s="66"/>
      <c r="P109" s="66"/>
      <c r="Q109" s="66"/>
      <c r="R109" s="66"/>
      <c r="S109" s="66"/>
      <c r="T109" s="67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9" t="s">
        <v>162</v>
      </c>
      <c r="AU109" s="19" t="s">
        <v>82</v>
      </c>
    </row>
    <row r="110" spans="1:65" s="13" customFormat="1" ht="11.25">
      <c r="B110" s="200"/>
      <c r="C110" s="201"/>
      <c r="D110" s="193" t="s">
        <v>164</v>
      </c>
      <c r="E110" s="202" t="s">
        <v>19</v>
      </c>
      <c r="F110" s="203" t="s">
        <v>182</v>
      </c>
      <c r="G110" s="201"/>
      <c r="H110" s="202" t="s">
        <v>19</v>
      </c>
      <c r="I110" s="204"/>
      <c r="J110" s="201"/>
      <c r="K110" s="201"/>
      <c r="L110" s="205"/>
      <c r="M110" s="206"/>
      <c r="N110" s="207"/>
      <c r="O110" s="207"/>
      <c r="P110" s="207"/>
      <c r="Q110" s="207"/>
      <c r="R110" s="207"/>
      <c r="S110" s="207"/>
      <c r="T110" s="208"/>
      <c r="AT110" s="209" t="s">
        <v>164</v>
      </c>
      <c r="AU110" s="209" t="s">
        <v>82</v>
      </c>
      <c r="AV110" s="13" t="s">
        <v>80</v>
      </c>
      <c r="AW110" s="13" t="s">
        <v>35</v>
      </c>
      <c r="AX110" s="13" t="s">
        <v>73</v>
      </c>
      <c r="AY110" s="209" t="s">
        <v>151</v>
      </c>
    </row>
    <row r="111" spans="1:65" s="14" customFormat="1" ht="11.25">
      <c r="B111" s="210"/>
      <c r="C111" s="211"/>
      <c r="D111" s="193" t="s">
        <v>164</v>
      </c>
      <c r="E111" s="212" t="s">
        <v>19</v>
      </c>
      <c r="F111" s="213" t="s">
        <v>183</v>
      </c>
      <c r="G111" s="211"/>
      <c r="H111" s="214">
        <v>17.55</v>
      </c>
      <c r="I111" s="215"/>
      <c r="J111" s="211"/>
      <c r="K111" s="211"/>
      <c r="L111" s="216"/>
      <c r="M111" s="217"/>
      <c r="N111" s="218"/>
      <c r="O111" s="218"/>
      <c r="P111" s="218"/>
      <c r="Q111" s="218"/>
      <c r="R111" s="218"/>
      <c r="S111" s="218"/>
      <c r="T111" s="219"/>
      <c r="AT111" s="220" t="s">
        <v>164</v>
      </c>
      <c r="AU111" s="220" t="s">
        <v>82</v>
      </c>
      <c r="AV111" s="14" t="s">
        <v>82</v>
      </c>
      <c r="AW111" s="14" t="s">
        <v>35</v>
      </c>
      <c r="AX111" s="14" t="s">
        <v>73</v>
      </c>
      <c r="AY111" s="220" t="s">
        <v>151</v>
      </c>
    </row>
    <row r="112" spans="1:65" s="15" customFormat="1" ht="11.25">
      <c r="B112" s="221"/>
      <c r="C112" s="222"/>
      <c r="D112" s="193" t="s">
        <v>164</v>
      </c>
      <c r="E112" s="223" t="s">
        <v>19</v>
      </c>
      <c r="F112" s="224" t="s">
        <v>167</v>
      </c>
      <c r="G112" s="222"/>
      <c r="H112" s="225">
        <v>17.55</v>
      </c>
      <c r="I112" s="226"/>
      <c r="J112" s="222"/>
      <c r="K112" s="222"/>
      <c r="L112" s="227"/>
      <c r="M112" s="228"/>
      <c r="N112" s="229"/>
      <c r="O112" s="229"/>
      <c r="P112" s="229"/>
      <c r="Q112" s="229"/>
      <c r="R112" s="229"/>
      <c r="S112" s="229"/>
      <c r="T112" s="230"/>
      <c r="AT112" s="231" t="s">
        <v>164</v>
      </c>
      <c r="AU112" s="231" t="s">
        <v>82</v>
      </c>
      <c r="AV112" s="15" t="s">
        <v>158</v>
      </c>
      <c r="AW112" s="15" t="s">
        <v>35</v>
      </c>
      <c r="AX112" s="15" t="s">
        <v>80</v>
      </c>
      <c r="AY112" s="231" t="s">
        <v>151</v>
      </c>
    </row>
    <row r="113" spans="1:65" s="2" customFormat="1" ht="24.2" customHeight="1">
      <c r="A113" s="36"/>
      <c r="B113" s="37"/>
      <c r="C113" s="180" t="s">
        <v>158</v>
      </c>
      <c r="D113" s="180" t="s">
        <v>153</v>
      </c>
      <c r="E113" s="181" t="s">
        <v>184</v>
      </c>
      <c r="F113" s="182" t="s">
        <v>185</v>
      </c>
      <c r="G113" s="183" t="s">
        <v>178</v>
      </c>
      <c r="H113" s="184">
        <v>152.28</v>
      </c>
      <c r="I113" s="185"/>
      <c r="J113" s="186">
        <f>ROUND(I113*H113,2)</f>
        <v>0</v>
      </c>
      <c r="K113" s="182" t="s">
        <v>157</v>
      </c>
      <c r="L113" s="41"/>
      <c r="M113" s="187" t="s">
        <v>19</v>
      </c>
      <c r="N113" s="188" t="s">
        <v>44</v>
      </c>
      <c r="O113" s="66"/>
      <c r="P113" s="189">
        <f>O113*H113</f>
        <v>0</v>
      </c>
      <c r="Q113" s="189">
        <v>2.5999999999999998E-4</v>
      </c>
      <c r="R113" s="189">
        <f>Q113*H113</f>
        <v>3.9592799999999997E-2</v>
      </c>
      <c r="S113" s="189">
        <v>0</v>
      </c>
      <c r="T113" s="190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1" t="s">
        <v>158</v>
      </c>
      <c r="AT113" s="191" t="s">
        <v>153</v>
      </c>
      <c r="AU113" s="191" t="s">
        <v>82</v>
      </c>
      <c r="AY113" s="19" t="s">
        <v>151</v>
      </c>
      <c r="BE113" s="192">
        <f>IF(N113="základní",J113,0)</f>
        <v>0</v>
      </c>
      <c r="BF113" s="192">
        <f>IF(N113="snížená",J113,0)</f>
        <v>0</v>
      </c>
      <c r="BG113" s="192">
        <f>IF(N113="zákl. přenesená",J113,0)</f>
        <v>0</v>
      </c>
      <c r="BH113" s="192">
        <f>IF(N113="sníž. přenesená",J113,0)</f>
        <v>0</v>
      </c>
      <c r="BI113" s="192">
        <f>IF(N113="nulová",J113,0)</f>
        <v>0</v>
      </c>
      <c r="BJ113" s="19" t="s">
        <v>80</v>
      </c>
      <c r="BK113" s="192">
        <f>ROUND(I113*H113,2)</f>
        <v>0</v>
      </c>
      <c r="BL113" s="19" t="s">
        <v>158</v>
      </c>
      <c r="BM113" s="191" t="s">
        <v>186</v>
      </c>
    </row>
    <row r="114" spans="1:65" s="2" customFormat="1" ht="19.5">
      <c r="A114" s="36"/>
      <c r="B114" s="37"/>
      <c r="C114" s="38"/>
      <c r="D114" s="193" t="s">
        <v>160</v>
      </c>
      <c r="E114" s="38"/>
      <c r="F114" s="194" t="s">
        <v>187</v>
      </c>
      <c r="G114" s="38"/>
      <c r="H114" s="38"/>
      <c r="I114" s="195"/>
      <c r="J114" s="38"/>
      <c r="K114" s="38"/>
      <c r="L114" s="41"/>
      <c r="M114" s="196"/>
      <c r="N114" s="197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160</v>
      </c>
      <c r="AU114" s="19" t="s">
        <v>82</v>
      </c>
    </row>
    <row r="115" spans="1:65" s="2" customFormat="1" ht="11.25">
      <c r="A115" s="36"/>
      <c r="B115" s="37"/>
      <c r="C115" s="38"/>
      <c r="D115" s="198" t="s">
        <v>162</v>
      </c>
      <c r="E115" s="38"/>
      <c r="F115" s="199" t="s">
        <v>188</v>
      </c>
      <c r="G115" s="38"/>
      <c r="H115" s="38"/>
      <c r="I115" s="195"/>
      <c r="J115" s="38"/>
      <c r="K115" s="38"/>
      <c r="L115" s="41"/>
      <c r="M115" s="196"/>
      <c r="N115" s="197"/>
      <c r="O115" s="66"/>
      <c r="P115" s="66"/>
      <c r="Q115" s="66"/>
      <c r="R115" s="66"/>
      <c r="S115" s="66"/>
      <c r="T115" s="67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9" t="s">
        <v>162</v>
      </c>
      <c r="AU115" s="19" t="s">
        <v>82</v>
      </c>
    </row>
    <row r="116" spans="1:65" s="13" customFormat="1" ht="11.25">
      <c r="B116" s="200"/>
      <c r="C116" s="201"/>
      <c r="D116" s="193" t="s">
        <v>164</v>
      </c>
      <c r="E116" s="202" t="s">
        <v>19</v>
      </c>
      <c r="F116" s="203" t="s">
        <v>189</v>
      </c>
      <c r="G116" s="201"/>
      <c r="H116" s="202" t="s">
        <v>19</v>
      </c>
      <c r="I116" s="204"/>
      <c r="J116" s="201"/>
      <c r="K116" s="201"/>
      <c r="L116" s="205"/>
      <c r="M116" s="206"/>
      <c r="N116" s="207"/>
      <c r="O116" s="207"/>
      <c r="P116" s="207"/>
      <c r="Q116" s="207"/>
      <c r="R116" s="207"/>
      <c r="S116" s="207"/>
      <c r="T116" s="208"/>
      <c r="AT116" s="209" t="s">
        <v>164</v>
      </c>
      <c r="AU116" s="209" t="s">
        <v>82</v>
      </c>
      <c r="AV116" s="13" t="s">
        <v>80</v>
      </c>
      <c r="AW116" s="13" t="s">
        <v>35</v>
      </c>
      <c r="AX116" s="13" t="s">
        <v>73</v>
      </c>
      <c r="AY116" s="209" t="s">
        <v>151</v>
      </c>
    </row>
    <row r="117" spans="1:65" s="14" customFormat="1" ht="11.25">
      <c r="B117" s="210"/>
      <c r="C117" s="211"/>
      <c r="D117" s="193" t="s">
        <v>164</v>
      </c>
      <c r="E117" s="212" t="s">
        <v>19</v>
      </c>
      <c r="F117" s="213" t="s">
        <v>190</v>
      </c>
      <c r="G117" s="211"/>
      <c r="H117" s="214">
        <v>152.28</v>
      </c>
      <c r="I117" s="215"/>
      <c r="J117" s="211"/>
      <c r="K117" s="211"/>
      <c r="L117" s="216"/>
      <c r="M117" s="217"/>
      <c r="N117" s="218"/>
      <c r="O117" s="218"/>
      <c r="P117" s="218"/>
      <c r="Q117" s="218"/>
      <c r="R117" s="218"/>
      <c r="S117" s="218"/>
      <c r="T117" s="219"/>
      <c r="AT117" s="220" t="s">
        <v>164</v>
      </c>
      <c r="AU117" s="220" t="s">
        <v>82</v>
      </c>
      <c r="AV117" s="14" t="s">
        <v>82</v>
      </c>
      <c r="AW117" s="14" t="s">
        <v>35</v>
      </c>
      <c r="AX117" s="14" t="s">
        <v>73</v>
      </c>
      <c r="AY117" s="220" t="s">
        <v>151</v>
      </c>
    </row>
    <row r="118" spans="1:65" s="15" customFormat="1" ht="11.25">
      <c r="B118" s="221"/>
      <c r="C118" s="222"/>
      <c r="D118" s="193" t="s">
        <v>164</v>
      </c>
      <c r="E118" s="223" t="s">
        <v>19</v>
      </c>
      <c r="F118" s="224" t="s">
        <v>167</v>
      </c>
      <c r="G118" s="222"/>
      <c r="H118" s="225">
        <v>152.28</v>
      </c>
      <c r="I118" s="226"/>
      <c r="J118" s="222"/>
      <c r="K118" s="222"/>
      <c r="L118" s="227"/>
      <c r="M118" s="228"/>
      <c r="N118" s="229"/>
      <c r="O118" s="229"/>
      <c r="P118" s="229"/>
      <c r="Q118" s="229"/>
      <c r="R118" s="229"/>
      <c r="S118" s="229"/>
      <c r="T118" s="230"/>
      <c r="AT118" s="231" t="s">
        <v>164</v>
      </c>
      <c r="AU118" s="231" t="s">
        <v>82</v>
      </c>
      <c r="AV118" s="15" t="s">
        <v>158</v>
      </c>
      <c r="AW118" s="15" t="s">
        <v>35</v>
      </c>
      <c r="AX118" s="15" t="s">
        <v>80</v>
      </c>
      <c r="AY118" s="231" t="s">
        <v>151</v>
      </c>
    </row>
    <row r="119" spans="1:65" s="2" customFormat="1" ht="16.5" customHeight="1">
      <c r="A119" s="36"/>
      <c r="B119" s="37"/>
      <c r="C119" s="180" t="s">
        <v>191</v>
      </c>
      <c r="D119" s="180" t="s">
        <v>153</v>
      </c>
      <c r="E119" s="181" t="s">
        <v>192</v>
      </c>
      <c r="F119" s="182" t="s">
        <v>193</v>
      </c>
      <c r="G119" s="183" t="s">
        <v>178</v>
      </c>
      <c r="H119" s="184">
        <v>54</v>
      </c>
      <c r="I119" s="185"/>
      <c r="J119" s="186">
        <f>ROUND(I119*H119,2)</f>
        <v>0</v>
      </c>
      <c r="K119" s="182" t="s">
        <v>157</v>
      </c>
      <c r="L119" s="41"/>
      <c r="M119" s="187" t="s">
        <v>19</v>
      </c>
      <c r="N119" s="188" t="s">
        <v>44</v>
      </c>
      <c r="O119" s="66"/>
      <c r="P119" s="189">
        <f>O119*H119</f>
        <v>0</v>
      </c>
      <c r="Q119" s="189">
        <v>0</v>
      </c>
      <c r="R119" s="189">
        <f>Q119*H119</f>
        <v>0</v>
      </c>
      <c r="S119" s="189">
        <v>0</v>
      </c>
      <c r="T119" s="19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91" t="s">
        <v>158</v>
      </c>
      <c r="AT119" s="191" t="s">
        <v>153</v>
      </c>
      <c r="AU119" s="191" t="s">
        <v>82</v>
      </c>
      <c r="AY119" s="19" t="s">
        <v>151</v>
      </c>
      <c r="BE119" s="192">
        <f>IF(N119="základní",J119,0)</f>
        <v>0</v>
      </c>
      <c r="BF119" s="192">
        <f>IF(N119="snížená",J119,0)</f>
        <v>0</v>
      </c>
      <c r="BG119" s="192">
        <f>IF(N119="zákl. přenesená",J119,0)</f>
        <v>0</v>
      </c>
      <c r="BH119" s="192">
        <f>IF(N119="sníž. přenesená",J119,0)</f>
        <v>0</v>
      </c>
      <c r="BI119" s="192">
        <f>IF(N119="nulová",J119,0)</f>
        <v>0</v>
      </c>
      <c r="BJ119" s="19" t="s">
        <v>80</v>
      </c>
      <c r="BK119" s="192">
        <f>ROUND(I119*H119,2)</f>
        <v>0</v>
      </c>
      <c r="BL119" s="19" t="s">
        <v>158</v>
      </c>
      <c r="BM119" s="191" t="s">
        <v>194</v>
      </c>
    </row>
    <row r="120" spans="1:65" s="2" customFormat="1" ht="19.5">
      <c r="A120" s="36"/>
      <c r="B120" s="37"/>
      <c r="C120" s="38"/>
      <c r="D120" s="193" t="s">
        <v>160</v>
      </c>
      <c r="E120" s="38"/>
      <c r="F120" s="194" t="s">
        <v>195</v>
      </c>
      <c r="G120" s="38"/>
      <c r="H120" s="38"/>
      <c r="I120" s="195"/>
      <c r="J120" s="38"/>
      <c r="K120" s="38"/>
      <c r="L120" s="41"/>
      <c r="M120" s="196"/>
      <c r="N120" s="197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160</v>
      </c>
      <c r="AU120" s="19" t="s">
        <v>82</v>
      </c>
    </row>
    <row r="121" spans="1:65" s="2" customFormat="1" ht="11.25">
      <c r="A121" s="36"/>
      <c r="B121" s="37"/>
      <c r="C121" s="38"/>
      <c r="D121" s="198" t="s">
        <v>162</v>
      </c>
      <c r="E121" s="38"/>
      <c r="F121" s="199" t="s">
        <v>196</v>
      </c>
      <c r="G121" s="38"/>
      <c r="H121" s="38"/>
      <c r="I121" s="195"/>
      <c r="J121" s="38"/>
      <c r="K121" s="38"/>
      <c r="L121" s="41"/>
      <c r="M121" s="196"/>
      <c r="N121" s="197"/>
      <c r="O121" s="66"/>
      <c r="P121" s="66"/>
      <c r="Q121" s="66"/>
      <c r="R121" s="66"/>
      <c r="S121" s="66"/>
      <c r="T121" s="67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9" t="s">
        <v>162</v>
      </c>
      <c r="AU121" s="19" t="s">
        <v>82</v>
      </c>
    </row>
    <row r="122" spans="1:65" s="13" customFormat="1" ht="22.5">
      <c r="B122" s="200"/>
      <c r="C122" s="201"/>
      <c r="D122" s="193" t="s">
        <v>164</v>
      </c>
      <c r="E122" s="202" t="s">
        <v>19</v>
      </c>
      <c r="F122" s="203" t="s">
        <v>197</v>
      </c>
      <c r="G122" s="201"/>
      <c r="H122" s="202" t="s">
        <v>19</v>
      </c>
      <c r="I122" s="204"/>
      <c r="J122" s="201"/>
      <c r="K122" s="201"/>
      <c r="L122" s="205"/>
      <c r="M122" s="206"/>
      <c r="N122" s="207"/>
      <c r="O122" s="207"/>
      <c r="P122" s="207"/>
      <c r="Q122" s="207"/>
      <c r="R122" s="207"/>
      <c r="S122" s="207"/>
      <c r="T122" s="208"/>
      <c r="AT122" s="209" t="s">
        <v>164</v>
      </c>
      <c r="AU122" s="209" t="s">
        <v>82</v>
      </c>
      <c r="AV122" s="13" t="s">
        <v>80</v>
      </c>
      <c r="AW122" s="13" t="s">
        <v>35</v>
      </c>
      <c r="AX122" s="13" t="s">
        <v>73</v>
      </c>
      <c r="AY122" s="209" t="s">
        <v>151</v>
      </c>
    </row>
    <row r="123" spans="1:65" s="14" customFormat="1" ht="11.25">
      <c r="B123" s="210"/>
      <c r="C123" s="211"/>
      <c r="D123" s="193" t="s">
        <v>164</v>
      </c>
      <c r="E123" s="212" t="s">
        <v>19</v>
      </c>
      <c r="F123" s="213" t="s">
        <v>198</v>
      </c>
      <c r="G123" s="211"/>
      <c r="H123" s="214">
        <v>30</v>
      </c>
      <c r="I123" s="215"/>
      <c r="J123" s="211"/>
      <c r="K123" s="211"/>
      <c r="L123" s="216"/>
      <c r="M123" s="217"/>
      <c r="N123" s="218"/>
      <c r="O123" s="218"/>
      <c r="P123" s="218"/>
      <c r="Q123" s="218"/>
      <c r="R123" s="218"/>
      <c r="S123" s="218"/>
      <c r="T123" s="219"/>
      <c r="AT123" s="220" t="s">
        <v>164</v>
      </c>
      <c r="AU123" s="220" t="s">
        <v>82</v>
      </c>
      <c r="AV123" s="14" t="s">
        <v>82</v>
      </c>
      <c r="AW123" s="14" t="s">
        <v>35</v>
      </c>
      <c r="AX123" s="14" t="s">
        <v>73</v>
      </c>
      <c r="AY123" s="220" t="s">
        <v>151</v>
      </c>
    </row>
    <row r="124" spans="1:65" s="14" customFormat="1" ht="11.25">
      <c r="B124" s="210"/>
      <c r="C124" s="211"/>
      <c r="D124" s="193" t="s">
        <v>164</v>
      </c>
      <c r="E124" s="212" t="s">
        <v>19</v>
      </c>
      <c r="F124" s="213" t="s">
        <v>199</v>
      </c>
      <c r="G124" s="211"/>
      <c r="H124" s="214">
        <v>24</v>
      </c>
      <c r="I124" s="215"/>
      <c r="J124" s="211"/>
      <c r="K124" s="211"/>
      <c r="L124" s="216"/>
      <c r="M124" s="217"/>
      <c r="N124" s="218"/>
      <c r="O124" s="218"/>
      <c r="P124" s="218"/>
      <c r="Q124" s="218"/>
      <c r="R124" s="218"/>
      <c r="S124" s="218"/>
      <c r="T124" s="219"/>
      <c r="AT124" s="220" t="s">
        <v>164</v>
      </c>
      <c r="AU124" s="220" t="s">
        <v>82</v>
      </c>
      <c r="AV124" s="14" t="s">
        <v>82</v>
      </c>
      <c r="AW124" s="14" t="s">
        <v>35</v>
      </c>
      <c r="AX124" s="14" t="s">
        <v>73</v>
      </c>
      <c r="AY124" s="220" t="s">
        <v>151</v>
      </c>
    </row>
    <row r="125" spans="1:65" s="15" customFormat="1" ht="11.25">
      <c r="B125" s="221"/>
      <c r="C125" s="222"/>
      <c r="D125" s="193" t="s">
        <v>164</v>
      </c>
      <c r="E125" s="223" t="s">
        <v>19</v>
      </c>
      <c r="F125" s="224" t="s">
        <v>167</v>
      </c>
      <c r="G125" s="222"/>
      <c r="H125" s="225">
        <v>54</v>
      </c>
      <c r="I125" s="226"/>
      <c r="J125" s="222"/>
      <c r="K125" s="222"/>
      <c r="L125" s="227"/>
      <c r="M125" s="228"/>
      <c r="N125" s="229"/>
      <c r="O125" s="229"/>
      <c r="P125" s="229"/>
      <c r="Q125" s="229"/>
      <c r="R125" s="229"/>
      <c r="S125" s="229"/>
      <c r="T125" s="230"/>
      <c r="AT125" s="231" t="s">
        <v>164</v>
      </c>
      <c r="AU125" s="231" t="s">
        <v>82</v>
      </c>
      <c r="AV125" s="15" t="s">
        <v>158</v>
      </c>
      <c r="AW125" s="15" t="s">
        <v>35</v>
      </c>
      <c r="AX125" s="15" t="s">
        <v>80</v>
      </c>
      <c r="AY125" s="231" t="s">
        <v>151</v>
      </c>
    </row>
    <row r="126" spans="1:65" s="2" customFormat="1" ht="21.75" customHeight="1">
      <c r="A126" s="36"/>
      <c r="B126" s="37"/>
      <c r="C126" s="180" t="s">
        <v>173</v>
      </c>
      <c r="D126" s="180" t="s">
        <v>153</v>
      </c>
      <c r="E126" s="181" t="s">
        <v>200</v>
      </c>
      <c r="F126" s="182" t="s">
        <v>201</v>
      </c>
      <c r="G126" s="183" t="s">
        <v>156</v>
      </c>
      <c r="H126" s="184">
        <v>485</v>
      </c>
      <c r="I126" s="185"/>
      <c r="J126" s="186">
        <f>ROUND(I126*H126,2)</f>
        <v>0</v>
      </c>
      <c r="K126" s="182" t="s">
        <v>157</v>
      </c>
      <c r="L126" s="41"/>
      <c r="M126" s="187" t="s">
        <v>19</v>
      </c>
      <c r="N126" s="188" t="s">
        <v>44</v>
      </c>
      <c r="O126" s="66"/>
      <c r="P126" s="189">
        <f>O126*H126</f>
        <v>0</v>
      </c>
      <c r="Q126" s="189">
        <v>0</v>
      </c>
      <c r="R126" s="189">
        <f>Q126*H126</f>
        <v>0</v>
      </c>
      <c r="S126" s="189">
        <v>0</v>
      </c>
      <c r="T126" s="190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91" t="s">
        <v>158</v>
      </c>
      <c r="AT126" s="191" t="s">
        <v>153</v>
      </c>
      <c r="AU126" s="191" t="s">
        <v>82</v>
      </c>
      <c r="AY126" s="19" t="s">
        <v>151</v>
      </c>
      <c r="BE126" s="192">
        <f>IF(N126="základní",J126,0)</f>
        <v>0</v>
      </c>
      <c r="BF126" s="192">
        <f>IF(N126="snížená",J126,0)</f>
        <v>0</v>
      </c>
      <c r="BG126" s="192">
        <f>IF(N126="zákl. přenesená",J126,0)</f>
        <v>0</v>
      </c>
      <c r="BH126" s="192">
        <f>IF(N126="sníž. přenesená",J126,0)</f>
        <v>0</v>
      </c>
      <c r="BI126" s="192">
        <f>IF(N126="nulová",J126,0)</f>
        <v>0</v>
      </c>
      <c r="BJ126" s="19" t="s">
        <v>80</v>
      </c>
      <c r="BK126" s="192">
        <f>ROUND(I126*H126,2)</f>
        <v>0</v>
      </c>
      <c r="BL126" s="19" t="s">
        <v>158</v>
      </c>
      <c r="BM126" s="191" t="s">
        <v>202</v>
      </c>
    </row>
    <row r="127" spans="1:65" s="2" customFormat="1" ht="19.5">
      <c r="A127" s="36"/>
      <c r="B127" s="37"/>
      <c r="C127" s="38"/>
      <c r="D127" s="193" t="s">
        <v>160</v>
      </c>
      <c r="E127" s="38"/>
      <c r="F127" s="194" t="s">
        <v>203</v>
      </c>
      <c r="G127" s="38"/>
      <c r="H127" s="38"/>
      <c r="I127" s="195"/>
      <c r="J127" s="38"/>
      <c r="K127" s="38"/>
      <c r="L127" s="41"/>
      <c r="M127" s="196"/>
      <c r="N127" s="197"/>
      <c r="O127" s="66"/>
      <c r="P127" s="66"/>
      <c r="Q127" s="66"/>
      <c r="R127" s="66"/>
      <c r="S127" s="66"/>
      <c r="T127" s="67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9" t="s">
        <v>160</v>
      </c>
      <c r="AU127" s="19" t="s">
        <v>82</v>
      </c>
    </row>
    <row r="128" spans="1:65" s="2" customFormat="1" ht="11.25">
      <c r="A128" s="36"/>
      <c r="B128" s="37"/>
      <c r="C128" s="38"/>
      <c r="D128" s="198" t="s">
        <v>162</v>
      </c>
      <c r="E128" s="38"/>
      <c r="F128" s="199" t="s">
        <v>204</v>
      </c>
      <c r="G128" s="38"/>
      <c r="H128" s="38"/>
      <c r="I128" s="195"/>
      <c r="J128" s="38"/>
      <c r="K128" s="38"/>
      <c r="L128" s="41"/>
      <c r="M128" s="196"/>
      <c r="N128" s="197"/>
      <c r="O128" s="66"/>
      <c r="P128" s="66"/>
      <c r="Q128" s="66"/>
      <c r="R128" s="66"/>
      <c r="S128" s="66"/>
      <c r="T128" s="67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9" t="s">
        <v>162</v>
      </c>
      <c r="AU128" s="19" t="s">
        <v>82</v>
      </c>
    </row>
    <row r="129" spans="1:65" s="13" customFormat="1" ht="22.5">
      <c r="B129" s="200"/>
      <c r="C129" s="201"/>
      <c r="D129" s="193" t="s">
        <v>164</v>
      </c>
      <c r="E129" s="202" t="s">
        <v>19</v>
      </c>
      <c r="F129" s="203" t="s">
        <v>205</v>
      </c>
      <c r="G129" s="201"/>
      <c r="H129" s="202" t="s">
        <v>19</v>
      </c>
      <c r="I129" s="204"/>
      <c r="J129" s="201"/>
      <c r="K129" s="201"/>
      <c r="L129" s="205"/>
      <c r="M129" s="206"/>
      <c r="N129" s="207"/>
      <c r="O129" s="207"/>
      <c r="P129" s="207"/>
      <c r="Q129" s="207"/>
      <c r="R129" s="207"/>
      <c r="S129" s="207"/>
      <c r="T129" s="208"/>
      <c r="AT129" s="209" t="s">
        <v>164</v>
      </c>
      <c r="AU129" s="209" t="s">
        <v>82</v>
      </c>
      <c r="AV129" s="13" t="s">
        <v>80</v>
      </c>
      <c r="AW129" s="13" t="s">
        <v>35</v>
      </c>
      <c r="AX129" s="13" t="s">
        <v>73</v>
      </c>
      <c r="AY129" s="209" t="s">
        <v>151</v>
      </c>
    </row>
    <row r="130" spans="1:65" s="14" customFormat="1" ht="11.25">
      <c r="B130" s="210"/>
      <c r="C130" s="211"/>
      <c r="D130" s="193" t="s">
        <v>164</v>
      </c>
      <c r="E130" s="212" t="s">
        <v>19</v>
      </c>
      <c r="F130" s="213" t="s">
        <v>206</v>
      </c>
      <c r="G130" s="211"/>
      <c r="H130" s="214">
        <v>485</v>
      </c>
      <c r="I130" s="215"/>
      <c r="J130" s="211"/>
      <c r="K130" s="211"/>
      <c r="L130" s="216"/>
      <c r="M130" s="217"/>
      <c r="N130" s="218"/>
      <c r="O130" s="218"/>
      <c r="P130" s="218"/>
      <c r="Q130" s="218"/>
      <c r="R130" s="218"/>
      <c r="S130" s="218"/>
      <c r="T130" s="219"/>
      <c r="AT130" s="220" t="s">
        <v>164</v>
      </c>
      <c r="AU130" s="220" t="s">
        <v>82</v>
      </c>
      <c r="AV130" s="14" t="s">
        <v>82</v>
      </c>
      <c r="AW130" s="14" t="s">
        <v>35</v>
      </c>
      <c r="AX130" s="14" t="s">
        <v>73</v>
      </c>
      <c r="AY130" s="220" t="s">
        <v>151</v>
      </c>
    </row>
    <row r="131" spans="1:65" s="15" customFormat="1" ht="11.25">
      <c r="B131" s="221"/>
      <c r="C131" s="222"/>
      <c r="D131" s="193" t="s">
        <v>164</v>
      </c>
      <c r="E131" s="223" t="s">
        <v>19</v>
      </c>
      <c r="F131" s="224" t="s">
        <v>167</v>
      </c>
      <c r="G131" s="222"/>
      <c r="H131" s="225">
        <v>485</v>
      </c>
      <c r="I131" s="226"/>
      <c r="J131" s="222"/>
      <c r="K131" s="222"/>
      <c r="L131" s="227"/>
      <c r="M131" s="228"/>
      <c r="N131" s="229"/>
      <c r="O131" s="229"/>
      <c r="P131" s="229"/>
      <c r="Q131" s="229"/>
      <c r="R131" s="229"/>
      <c r="S131" s="229"/>
      <c r="T131" s="230"/>
      <c r="AT131" s="231" t="s">
        <v>164</v>
      </c>
      <c r="AU131" s="231" t="s">
        <v>82</v>
      </c>
      <c r="AV131" s="15" t="s">
        <v>158</v>
      </c>
      <c r="AW131" s="15" t="s">
        <v>35</v>
      </c>
      <c r="AX131" s="15" t="s">
        <v>80</v>
      </c>
      <c r="AY131" s="231" t="s">
        <v>151</v>
      </c>
    </row>
    <row r="132" spans="1:65" s="2" customFormat="1" ht="24.2" customHeight="1">
      <c r="A132" s="36"/>
      <c r="B132" s="37"/>
      <c r="C132" s="180" t="s">
        <v>207</v>
      </c>
      <c r="D132" s="180" t="s">
        <v>153</v>
      </c>
      <c r="E132" s="181" t="s">
        <v>208</v>
      </c>
      <c r="F132" s="182" t="s">
        <v>209</v>
      </c>
      <c r="G132" s="183" t="s">
        <v>178</v>
      </c>
      <c r="H132" s="184">
        <v>5</v>
      </c>
      <c r="I132" s="185"/>
      <c r="J132" s="186">
        <f>ROUND(I132*H132,2)</f>
        <v>0</v>
      </c>
      <c r="K132" s="182" t="s">
        <v>157</v>
      </c>
      <c r="L132" s="41"/>
      <c r="M132" s="187" t="s">
        <v>19</v>
      </c>
      <c r="N132" s="188" t="s">
        <v>44</v>
      </c>
      <c r="O132" s="66"/>
      <c r="P132" s="189">
        <f>O132*H132</f>
        <v>0</v>
      </c>
      <c r="Q132" s="189">
        <v>3.3E-3</v>
      </c>
      <c r="R132" s="189">
        <f>Q132*H132</f>
        <v>1.6500000000000001E-2</v>
      </c>
      <c r="S132" s="189">
        <v>0</v>
      </c>
      <c r="T132" s="190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191" t="s">
        <v>158</v>
      </c>
      <c r="AT132" s="191" t="s">
        <v>153</v>
      </c>
      <c r="AU132" s="191" t="s">
        <v>82</v>
      </c>
      <c r="AY132" s="19" t="s">
        <v>151</v>
      </c>
      <c r="BE132" s="192">
        <f>IF(N132="základní",J132,0)</f>
        <v>0</v>
      </c>
      <c r="BF132" s="192">
        <f>IF(N132="snížená",J132,0)</f>
        <v>0</v>
      </c>
      <c r="BG132" s="192">
        <f>IF(N132="zákl. přenesená",J132,0)</f>
        <v>0</v>
      </c>
      <c r="BH132" s="192">
        <f>IF(N132="sníž. přenesená",J132,0)</f>
        <v>0</v>
      </c>
      <c r="BI132" s="192">
        <f>IF(N132="nulová",J132,0)</f>
        <v>0</v>
      </c>
      <c r="BJ132" s="19" t="s">
        <v>80</v>
      </c>
      <c r="BK132" s="192">
        <f>ROUND(I132*H132,2)</f>
        <v>0</v>
      </c>
      <c r="BL132" s="19" t="s">
        <v>158</v>
      </c>
      <c r="BM132" s="191" t="s">
        <v>210</v>
      </c>
    </row>
    <row r="133" spans="1:65" s="2" customFormat="1" ht="19.5">
      <c r="A133" s="36"/>
      <c r="B133" s="37"/>
      <c r="C133" s="38"/>
      <c r="D133" s="193" t="s">
        <v>160</v>
      </c>
      <c r="E133" s="38"/>
      <c r="F133" s="194" t="s">
        <v>211</v>
      </c>
      <c r="G133" s="38"/>
      <c r="H133" s="38"/>
      <c r="I133" s="195"/>
      <c r="J133" s="38"/>
      <c r="K133" s="38"/>
      <c r="L133" s="41"/>
      <c r="M133" s="196"/>
      <c r="N133" s="197"/>
      <c r="O133" s="66"/>
      <c r="P133" s="66"/>
      <c r="Q133" s="66"/>
      <c r="R133" s="66"/>
      <c r="S133" s="66"/>
      <c r="T133" s="67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T133" s="19" t="s">
        <v>160</v>
      </c>
      <c r="AU133" s="19" t="s">
        <v>82</v>
      </c>
    </row>
    <row r="134" spans="1:65" s="2" customFormat="1" ht="11.25">
      <c r="A134" s="36"/>
      <c r="B134" s="37"/>
      <c r="C134" s="38"/>
      <c r="D134" s="198" t="s">
        <v>162</v>
      </c>
      <c r="E134" s="38"/>
      <c r="F134" s="199" t="s">
        <v>212</v>
      </c>
      <c r="G134" s="38"/>
      <c r="H134" s="38"/>
      <c r="I134" s="195"/>
      <c r="J134" s="38"/>
      <c r="K134" s="38"/>
      <c r="L134" s="41"/>
      <c r="M134" s="196"/>
      <c r="N134" s="197"/>
      <c r="O134" s="66"/>
      <c r="P134" s="66"/>
      <c r="Q134" s="66"/>
      <c r="R134" s="66"/>
      <c r="S134" s="66"/>
      <c r="T134" s="67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9" t="s">
        <v>162</v>
      </c>
      <c r="AU134" s="19" t="s">
        <v>82</v>
      </c>
    </row>
    <row r="135" spans="1:65" s="13" customFormat="1" ht="11.25">
      <c r="B135" s="200"/>
      <c r="C135" s="201"/>
      <c r="D135" s="193" t="s">
        <v>164</v>
      </c>
      <c r="E135" s="202" t="s">
        <v>19</v>
      </c>
      <c r="F135" s="203" t="s">
        <v>213</v>
      </c>
      <c r="G135" s="201"/>
      <c r="H135" s="202" t="s">
        <v>19</v>
      </c>
      <c r="I135" s="204"/>
      <c r="J135" s="201"/>
      <c r="K135" s="201"/>
      <c r="L135" s="205"/>
      <c r="M135" s="206"/>
      <c r="N135" s="207"/>
      <c r="O135" s="207"/>
      <c r="P135" s="207"/>
      <c r="Q135" s="207"/>
      <c r="R135" s="207"/>
      <c r="S135" s="207"/>
      <c r="T135" s="208"/>
      <c r="AT135" s="209" t="s">
        <v>164</v>
      </c>
      <c r="AU135" s="209" t="s">
        <v>82</v>
      </c>
      <c r="AV135" s="13" t="s">
        <v>80</v>
      </c>
      <c r="AW135" s="13" t="s">
        <v>35</v>
      </c>
      <c r="AX135" s="13" t="s">
        <v>73</v>
      </c>
      <c r="AY135" s="209" t="s">
        <v>151</v>
      </c>
    </row>
    <row r="136" spans="1:65" s="14" customFormat="1" ht="11.25">
      <c r="B136" s="210"/>
      <c r="C136" s="211"/>
      <c r="D136" s="193" t="s">
        <v>164</v>
      </c>
      <c r="E136" s="212" t="s">
        <v>19</v>
      </c>
      <c r="F136" s="213" t="s">
        <v>191</v>
      </c>
      <c r="G136" s="211"/>
      <c r="H136" s="214">
        <v>5</v>
      </c>
      <c r="I136" s="215"/>
      <c r="J136" s="211"/>
      <c r="K136" s="211"/>
      <c r="L136" s="216"/>
      <c r="M136" s="217"/>
      <c r="N136" s="218"/>
      <c r="O136" s="218"/>
      <c r="P136" s="218"/>
      <c r="Q136" s="218"/>
      <c r="R136" s="218"/>
      <c r="S136" s="218"/>
      <c r="T136" s="219"/>
      <c r="AT136" s="220" t="s">
        <v>164</v>
      </c>
      <c r="AU136" s="220" t="s">
        <v>82</v>
      </c>
      <c r="AV136" s="14" t="s">
        <v>82</v>
      </c>
      <c r="AW136" s="14" t="s">
        <v>35</v>
      </c>
      <c r="AX136" s="14" t="s">
        <v>73</v>
      </c>
      <c r="AY136" s="220" t="s">
        <v>151</v>
      </c>
    </row>
    <row r="137" spans="1:65" s="15" customFormat="1" ht="11.25">
      <c r="B137" s="221"/>
      <c r="C137" s="222"/>
      <c r="D137" s="193" t="s">
        <v>164</v>
      </c>
      <c r="E137" s="223" t="s">
        <v>19</v>
      </c>
      <c r="F137" s="224" t="s">
        <v>167</v>
      </c>
      <c r="G137" s="222"/>
      <c r="H137" s="225">
        <v>5</v>
      </c>
      <c r="I137" s="226"/>
      <c r="J137" s="222"/>
      <c r="K137" s="222"/>
      <c r="L137" s="227"/>
      <c r="M137" s="228"/>
      <c r="N137" s="229"/>
      <c r="O137" s="229"/>
      <c r="P137" s="229"/>
      <c r="Q137" s="229"/>
      <c r="R137" s="229"/>
      <c r="S137" s="229"/>
      <c r="T137" s="230"/>
      <c r="AT137" s="231" t="s">
        <v>164</v>
      </c>
      <c r="AU137" s="231" t="s">
        <v>82</v>
      </c>
      <c r="AV137" s="15" t="s">
        <v>158</v>
      </c>
      <c r="AW137" s="15" t="s">
        <v>35</v>
      </c>
      <c r="AX137" s="15" t="s">
        <v>80</v>
      </c>
      <c r="AY137" s="231" t="s">
        <v>151</v>
      </c>
    </row>
    <row r="138" spans="1:65" s="2" customFormat="1" ht="33" customHeight="1">
      <c r="A138" s="36"/>
      <c r="B138" s="37"/>
      <c r="C138" s="180" t="s">
        <v>214</v>
      </c>
      <c r="D138" s="180" t="s">
        <v>153</v>
      </c>
      <c r="E138" s="181" t="s">
        <v>215</v>
      </c>
      <c r="F138" s="182" t="s">
        <v>216</v>
      </c>
      <c r="G138" s="183" t="s">
        <v>156</v>
      </c>
      <c r="H138" s="184">
        <v>40</v>
      </c>
      <c r="I138" s="185"/>
      <c r="J138" s="186">
        <f>ROUND(I138*H138,2)</f>
        <v>0</v>
      </c>
      <c r="K138" s="182" t="s">
        <v>157</v>
      </c>
      <c r="L138" s="41"/>
      <c r="M138" s="187" t="s">
        <v>19</v>
      </c>
      <c r="N138" s="188" t="s">
        <v>44</v>
      </c>
      <c r="O138" s="66"/>
      <c r="P138" s="189">
        <f>O138*H138</f>
        <v>0</v>
      </c>
      <c r="Q138" s="189">
        <v>2.3000000000000001E-4</v>
      </c>
      <c r="R138" s="189">
        <f>Q138*H138</f>
        <v>9.1999999999999998E-3</v>
      </c>
      <c r="S138" s="189">
        <v>0</v>
      </c>
      <c r="T138" s="190">
        <f>S138*H138</f>
        <v>0</v>
      </c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R138" s="191" t="s">
        <v>158</v>
      </c>
      <c r="AT138" s="191" t="s">
        <v>153</v>
      </c>
      <c r="AU138" s="191" t="s">
        <v>82</v>
      </c>
      <c r="AY138" s="19" t="s">
        <v>151</v>
      </c>
      <c r="BE138" s="192">
        <f>IF(N138="základní",J138,0)</f>
        <v>0</v>
      </c>
      <c r="BF138" s="192">
        <f>IF(N138="snížená",J138,0)</f>
        <v>0</v>
      </c>
      <c r="BG138" s="192">
        <f>IF(N138="zákl. přenesená",J138,0)</f>
        <v>0</v>
      </c>
      <c r="BH138" s="192">
        <f>IF(N138="sníž. přenesená",J138,0)</f>
        <v>0</v>
      </c>
      <c r="BI138" s="192">
        <f>IF(N138="nulová",J138,0)</f>
        <v>0</v>
      </c>
      <c r="BJ138" s="19" t="s">
        <v>80</v>
      </c>
      <c r="BK138" s="192">
        <f>ROUND(I138*H138,2)</f>
        <v>0</v>
      </c>
      <c r="BL138" s="19" t="s">
        <v>158</v>
      </c>
      <c r="BM138" s="191" t="s">
        <v>217</v>
      </c>
    </row>
    <row r="139" spans="1:65" s="2" customFormat="1" ht="29.25">
      <c r="A139" s="36"/>
      <c r="B139" s="37"/>
      <c r="C139" s="38"/>
      <c r="D139" s="193" t="s">
        <v>160</v>
      </c>
      <c r="E139" s="38"/>
      <c r="F139" s="194" t="s">
        <v>218</v>
      </c>
      <c r="G139" s="38"/>
      <c r="H139" s="38"/>
      <c r="I139" s="195"/>
      <c r="J139" s="38"/>
      <c r="K139" s="38"/>
      <c r="L139" s="41"/>
      <c r="M139" s="196"/>
      <c r="N139" s="197"/>
      <c r="O139" s="66"/>
      <c r="P139" s="66"/>
      <c r="Q139" s="66"/>
      <c r="R139" s="66"/>
      <c r="S139" s="66"/>
      <c r="T139" s="67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T139" s="19" t="s">
        <v>160</v>
      </c>
      <c r="AU139" s="19" t="s">
        <v>82</v>
      </c>
    </row>
    <row r="140" spans="1:65" s="2" customFormat="1" ht="11.25">
      <c r="A140" s="36"/>
      <c r="B140" s="37"/>
      <c r="C140" s="38"/>
      <c r="D140" s="198" t="s">
        <v>162</v>
      </c>
      <c r="E140" s="38"/>
      <c r="F140" s="199" t="s">
        <v>219</v>
      </c>
      <c r="G140" s="38"/>
      <c r="H140" s="38"/>
      <c r="I140" s="195"/>
      <c r="J140" s="38"/>
      <c r="K140" s="38"/>
      <c r="L140" s="41"/>
      <c r="M140" s="196"/>
      <c r="N140" s="197"/>
      <c r="O140" s="66"/>
      <c r="P140" s="66"/>
      <c r="Q140" s="66"/>
      <c r="R140" s="66"/>
      <c r="S140" s="66"/>
      <c r="T140" s="67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9" t="s">
        <v>162</v>
      </c>
      <c r="AU140" s="19" t="s">
        <v>82</v>
      </c>
    </row>
    <row r="141" spans="1:65" s="13" customFormat="1" ht="11.25">
      <c r="B141" s="200"/>
      <c r="C141" s="201"/>
      <c r="D141" s="193" t="s">
        <v>164</v>
      </c>
      <c r="E141" s="202" t="s">
        <v>19</v>
      </c>
      <c r="F141" s="203" t="s">
        <v>220</v>
      </c>
      <c r="G141" s="201"/>
      <c r="H141" s="202" t="s">
        <v>19</v>
      </c>
      <c r="I141" s="204"/>
      <c r="J141" s="201"/>
      <c r="K141" s="201"/>
      <c r="L141" s="205"/>
      <c r="M141" s="206"/>
      <c r="N141" s="207"/>
      <c r="O141" s="207"/>
      <c r="P141" s="207"/>
      <c r="Q141" s="207"/>
      <c r="R141" s="207"/>
      <c r="S141" s="207"/>
      <c r="T141" s="208"/>
      <c r="AT141" s="209" t="s">
        <v>164</v>
      </c>
      <c r="AU141" s="209" t="s">
        <v>82</v>
      </c>
      <c r="AV141" s="13" t="s">
        <v>80</v>
      </c>
      <c r="AW141" s="13" t="s">
        <v>35</v>
      </c>
      <c r="AX141" s="13" t="s">
        <v>73</v>
      </c>
      <c r="AY141" s="209" t="s">
        <v>151</v>
      </c>
    </row>
    <row r="142" spans="1:65" s="14" customFormat="1" ht="11.25">
      <c r="B142" s="210"/>
      <c r="C142" s="211"/>
      <c r="D142" s="193" t="s">
        <v>164</v>
      </c>
      <c r="E142" s="212" t="s">
        <v>19</v>
      </c>
      <c r="F142" s="213" t="s">
        <v>221</v>
      </c>
      <c r="G142" s="211"/>
      <c r="H142" s="214">
        <v>40</v>
      </c>
      <c r="I142" s="215"/>
      <c r="J142" s="211"/>
      <c r="K142" s="211"/>
      <c r="L142" s="216"/>
      <c r="M142" s="217"/>
      <c r="N142" s="218"/>
      <c r="O142" s="218"/>
      <c r="P142" s="218"/>
      <c r="Q142" s="218"/>
      <c r="R142" s="218"/>
      <c r="S142" s="218"/>
      <c r="T142" s="219"/>
      <c r="AT142" s="220" t="s">
        <v>164</v>
      </c>
      <c r="AU142" s="220" t="s">
        <v>82</v>
      </c>
      <c r="AV142" s="14" t="s">
        <v>82</v>
      </c>
      <c r="AW142" s="14" t="s">
        <v>35</v>
      </c>
      <c r="AX142" s="14" t="s">
        <v>73</v>
      </c>
      <c r="AY142" s="220" t="s">
        <v>151</v>
      </c>
    </row>
    <row r="143" spans="1:65" s="15" customFormat="1" ht="11.25">
      <c r="B143" s="221"/>
      <c r="C143" s="222"/>
      <c r="D143" s="193" t="s">
        <v>164</v>
      </c>
      <c r="E143" s="223" t="s">
        <v>19</v>
      </c>
      <c r="F143" s="224" t="s">
        <v>167</v>
      </c>
      <c r="G143" s="222"/>
      <c r="H143" s="225">
        <v>40</v>
      </c>
      <c r="I143" s="226"/>
      <c r="J143" s="222"/>
      <c r="K143" s="222"/>
      <c r="L143" s="227"/>
      <c r="M143" s="228"/>
      <c r="N143" s="229"/>
      <c r="O143" s="229"/>
      <c r="P143" s="229"/>
      <c r="Q143" s="229"/>
      <c r="R143" s="229"/>
      <c r="S143" s="229"/>
      <c r="T143" s="230"/>
      <c r="AT143" s="231" t="s">
        <v>164</v>
      </c>
      <c r="AU143" s="231" t="s">
        <v>82</v>
      </c>
      <c r="AV143" s="15" t="s">
        <v>158</v>
      </c>
      <c r="AW143" s="15" t="s">
        <v>35</v>
      </c>
      <c r="AX143" s="15" t="s">
        <v>80</v>
      </c>
      <c r="AY143" s="231" t="s">
        <v>151</v>
      </c>
    </row>
    <row r="144" spans="1:65" s="2" customFormat="1" ht="33" customHeight="1">
      <c r="A144" s="36"/>
      <c r="B144" s="37"/>
      <c r="C144" s="180" t="s">
        <v>222</v>
      </c>
      <c r="D144" s="180" t="s">
        <v>153</v>
      </c>
      <c r="E144" s="181" t="s">
        <v>223</v>
      </c>
      <c r="F144" s="182" t="s">
        <v>224</v>
      </c>
      <c r="G144" s="183" t="s">
        <v>156</v>
      </c>
      <c r="H144" s="184">
        <v>20</v>
      </c>
      <c r="I144" s="185"/>
      <c r="J144" s="186">
        <f>ROUND(I144*H144,2)</f>
        <v>0</v>
      </c>
      <c r="K144" s="182" t="s">
        <v>157</v>
      </c>
      <c r="L144" s="41"/>
      <c r="M144" s="187" t="s">
        <v>19</v>
      </c>
      <c r="N144" s="188" t="s">
        <v>44</v>
      </c>
      <c r="O144" s="66"/>
      <c r="P144" s="189">
        <f>O144*H144</f>
        <v>0</v>
      </c>
      <c r="Q144" s="189">
        <v>4.6999999999999999E-4</v>
      </c>
      <c r="R144" s="189">
        <f>Q144*H144</f>
        <v>9.4000000000000004E-3</v>
      </c>
      <c r="S144" s="189">
        <v>0</v>
      </c>
      <c r="T144" s="190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91" t="s">
        <v>158</v>
      </c>
      <c r="AT144" s="191" t="s">
        <v>153</v>
      </c>
      <c r="AU144" s="191" t="s">
        <v>82</v>
      </c>
      <c r="AY144" s="19" t="s">
        <v>151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9" t="s">
        <v>80</v>
      </c>
      <c r="BK144" s="192">
        <f>ROUND(I144*H144,2)</f>
        <v>0</v>
      </c>
      <c r="BL144" s="19" t="s">
        <v>158</v>
      </c>
      <c r="BM144" s="191" t="s">
        <v>225</v>
      </c>
    </row>
    <row r="145" spans="1:65" s="2" customFormat="1" ht="39">
      <c r="A145" s="36"/>
      <c r="B145" s="37"/>
      <c r="C145" s="38"/>
      <c r="D145" s="193" t="s">
        <v>160</v>
      </c>
      <c r="E145" s="38"/>
      <c r="F145" s="194" t="s">
        <v>226</v>
      </c>
      <c r="G145" s="38"/>
      <c r="H145" s="38"/>
      <c r="I145" s="195"/>
      <c r="J145" s="38"/>
      <c r="K145" s="38"/>
      <c r="L145" s="41"/>
      <c r="M145" s="196"/>
      <c r="N145" s="197"/>
      <c r="O145" s="66"/>
      <c r="P145" s="66"/>
      <c r="Q145" s="66"/>
      <c r="R145" s="66"/>
      <c r="S145" s="66"/>
      <c r="T145" s="67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9" t="s">
        <v>160</v>
      </c>
      <c r="AU145" s="19" t="s">
        <v>82</v>
      </c>
    </row>
    <row r="146" spans="1:65" s="2" customFormat="1" ht="11.25">
      <c r="A146" s="36"/>
      <c r="B146" s="37"/>
      <c r="C146" s="38"/>
      <c r="D146" s="198" t="s">
        <v>162</v>
      </c>
      <c r="E146" s="38"/>
      <c r="F146" s="199" t="s">
        <v>227</v>
      </c>
      <c r="G146" s="38"/>
      <c r="H146" s="38"/>
      <c r="I146" s="195"/>
      <c r="J146" s="38"/>
      <c r="K146" s="38"/>
      <c r="L146" s="41"/>
      <c r="M146" s="196"/>
      <c r="N146" s="197"/>
      <c r="O146" s="66"/>
      <c r="P146" s="66"/>
      <c r="Q146" s="66"/>
      <c r="R146" s="66"/>
      <c r="S146" s="66"/>
      <c r="T146" s="67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9" t="s">
        <v>162</v>
      </c>
      <c r="AU146" s="19" t="s">
        <v>82</v>
      </c>
    </row>
    <row r="147" spans="1:65" s="13" customFormat="1" ht="22.5">
      <c r="B147" s="200"/>
      <c r="C147" s="201"/>
      <c r="D147" s="193" t="s">
        <v>164</v>
      </c>
      <c r="E147" s="202" t="s">
        <v>19</v>
      </c>
      <c r="F147" s="203" t="s">
        <v>228</v>
      </c>
      <c r="G147" s="201"/>
      <c r="H147" s="202" t="s">
        <v>19</v>
      </c>
      <c r="I147" s="204"/>
      <c r="J147" s="201"/>
      <c r="K147" s="201"/>
      <c r="L147" s="205"/>
      <c r="M147" s="206"/>
      <c r="N147" s="207"/>
      <c r="O147" s="207"/>
      <c r="P147" s="207"/>
      <c r="Q147" s="207"/>
      <c r="R147" s="207"/>
      <c r="S147" s="207"/>
      <c r="T147" s="208"/>
      <c r="AT147" s="209" t="s">
        <v>164</v>
      </c>
      <c r="AU147" s="209" t="s">
        <v>82</v>
      </c>
      <c r="AV147" s="13" t="s">
        <v>80</v>
      </c>
      <c r="AW147" s="13" t="s">
        <v>35</v>
      </c>
      <c r="AX147" s="13" t="s">
        <v>73</v>
      </c>
      <c r="AY147" s="209" t="s">
        <v>151</v>
      </c>
    </row>
    <row r="148" spans="1:65" s="14" customFormat="1" ht="11.25">
      <c r="B148" s="210"/>
      <c r="C148" s="211"/>
      <c r="D148" s="193" t="s">
        <v>164</v>
      </c>
      <c r="E148" s="212" t="s">
        <v>19</v>
      </c>
      <c r="F148" s="213" t="s">
        <v>229</v>
      </c>
      <c r="G148" s="211"/>
      <c r="H148" s="214">
        <v>20</v>
      </c>
      <c r="I148" s="215"/>
      <c r="J148" s="211"/>
      <c r="K148" s="211"/>
      <c r="L148" s="216"/>
      <c r="M148" s="217"/>
      <c r="N148" s="218"/>
      <c r="O148" s="218"/>
      <c r="P148" s="218"/>
      <c r="Q148" s="218"/>
      <c r="R148" s="218"/>
      <c r="S148" s="218"/>
      <c r="T148" s="219"/>
      <c r="AT148" s="220" t="s">
        <v>164</v>
      </c>
      <c r="AU148" s="220" t="s">
        <v>82</v>
      </c>
      <c r="AV148" s="14" t="s">
        <v>82</v>
      </c>
      <c r="AW148" s="14" t="s">
        <v>35</v>
      </c>
      <c r="AX148" s="14" t="s">
        <v>73</v>
      </c>
      <c r="AY148" s="220" t="s">
        <v>151</v>
      </c>
    </row>
    <row r="149" spans="1:65" s="15" customFormat="1" ht="11.25">
      <c r="B149" s="221"/>
      <c r="C149" s="222"/>
      <c r="D149" s="193" t="s">
        <v>164</v>
      </c>
      <c r="E149" s="223" t="s">
        <v>19</v>
      </c>
      <c r="F149" s="224" t="s">
        <v>167</v>
      </c>
      <c r="G149" s="222"/>
      <c r="H149" s="225">
        <v>20</v>
      </c>
      <c r="I149" s="226"/>
      <c r="J149" s="222"/>
      <c r="K149" s="222"/>
      <c r="L149" s="227"/>
      <c r="M149" s="228"/>
      <c r="N149" s="229"/>
      <c r="O149" s="229"/>
      <c r="P149" s="229"/>
      <c r="Q149" s="229"/>
      <c r="R149" s="229"/>
      <c r="S149" s="229"/>
      <c r="T149" s="230"/>
      <c r="AT149" s="231" t="s">
        <v>164</v>
      </c>
      <c r="AU149" s="231" t="s">
        <v>82</v>
      </c>
      <c r="AV149" s="15" t="s">
        <v>158</v>
      </c>
      <c r="AW149" s="15" t="s">
        <v>35</v>
      </c>
      <c r="AX149" s="15" t="s">
        <v>80</v>
      </c>
      <c r="AY149" s="231" t="s">
        <v>151</v>
      </c>
    </row>
    <row r="150" spans="1:65" s="12" customFormat="1" ht="22.9" customHeight="1">
      <c r="B150" s="164"/>
      <c r="C150" s="165"/>
      <c r="D150" s="166" t="s">
        <v>72</v>
      </c>
      <c r="E150" s="178" t="s">
        <v>222</v>
      </c>
      <c r="F150" s="178" t="s">
        <v>230</v>
      </c>
      <c r="G150" s="165"/>
      <c r="H150" s="165"/>
      <c r="I150" s="168"/>
      <c r="J150" s="179">
        <f>BK150</f>
        <v>0</v>
      </c>
      <c r="K150" s="165"/>
      <c r="L150" s="170"/>
      <c r="M150" s="171"/>
      <c r="N150" s="172"/>
      <c r="O150" s="172"/>
      <c r="P150" s="173">
        <f>SUM(P151:P180)</f>
        <v>0</v>
      </c>
      <c r="Q150" s="172"/>
      <c r="R150" s="173">
        <f>SUM(R151:R180)</f>
        <v>0.10106100000000001</v>
      </c>
      <c r="S150" s="172"/>
      <c r="T150" s="174">
        <f>SUM(T151:T180)</f>
        <v>7.7219999999999997E-2</v>
      </c>
      <c r="AR150" s="175" t="s">
        <v>80</v>
      </c>
      <c r="AT150" s="176" t="s">
        <v>72</v>
      </c>
      <c r="AU150" s="176" t="s">
        <v>80</v>
      </c>
      <c r="AY150" s="175" t="s">
        <v>151</v>
      </c>
      <c r="BK150" s="177">
        <f>SUM(BK151:BK180)</f>
        <v>0</v>
      </c>
    </row>
    <row r="151" spans="1:65" s="2" customFormat="1" ht="24.2" customHeight="1">
      <c r="A151" s="36"/>
      <c r="B151" s="37"/>
      <c r="C151" s="180" t="s">
        <v>231</v>
      </c>
      <c r="D151" s="180" t="s">
        <v>153</v>
      </c>
      <c r="E151" s="181" t="s">
        <v>232</v>
      </c>
      <c r="F151" s="182" t="s">
        <v>233</v>
      </c>
      <c r="G151" s="183" t="s">
        <v>178</v>
      </c>
      <c r="H151" s="184">
        <v>75</v>
      </c>
      <c r="I151" s="185"/>
      <c r="J151" s="186">
        <f>ROUND(I151*H151,2)</f>
        <v>0</v>
      </c>
      <c r="K151" s="182" t="s">
        <v>157</v>
      </c>
      <c r="L151" s="41"/>
      <c r="M151" s="187" t="s">
        <v>19</v>
      </c>
      <c r="N151" s="188" t="s">
        <v>44</v>
      </c>
      <c r="O151" s="66"/>
      <c r="P151" s="189">
        <f>O151*H151</f>
        <v>0</v>
      </c>
      <c r="Q151" s="189">
        <v>3.6000000000000002E-4</v>
      </c>
      <c r="R151" s="189">
        <f>Q151*H151</f>
        <v>2.7000000000000003E-2</v>
      </c>
      <c r="S151" s="189">
        <v>0</v>
      </c>
      <c r="T151" s="190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91" t="s">
        <v>158</v>
      </c>
      <c r="AT151" s="191" t="s">
        <v>153</v>
      </c>
      <c r="AU151" s="191" t="s">
        <v>82</v>
      </c>
      <c r="AY151" s="19" t="s">
        <v>151</v>
      </c>
      <c r="BE151" s="192">
        <f>IF(N151="základní",J151,0)</f>
        <v>0</v>
      </c>
      <c r="BF151" s="192">
        <f>IF(N151="snížená",J151,0)</f>
        <v>0</v>
      </c>
      <c r="BG151" s="192">
        <f>IF(N151="zákl. přenesená",J151,0)</f>
        <v>0</v>
      </c>
      <c r="BH151" s="192">
        <f>IF(N151="sníž. přenesená",J151,0)</f>
        <v>0</v>
      </c>
      <c r="BI151" s="192">
        <f>IF(N151="nulová",J151,0)</f>
        <v>0</v>
      </c>
      <c r="BJ151" s="19" t="s">
        <v>80</v>
      </c>
      <c r="BK151" s="192">
        <f>ROUND(I151*H151,2)</f>
        <v>0</v>
      </c>
      <c r="BL151" s="19" t="s">
        <v>158</v>
      </c>
      <c r="BM151" s="191" t="s">
        <v>234</v>
      </c>
    </row>
    <row r="152" spans="1:65" s="2" customFormat="1" ht="19.5">
      <c r="A152" s="36"/>
      <c r="B152" s="37"/>
      <c r="C152" s="38"/>
      <c r="D152" s="193" t="s">
        <v>160</v>
      </c>
      <c r="E152" s="38"/>
      <c r="F152" s="194" t="s">
        <v>235</v>
      </c>
      <c r="G152" s="38"/>
      <c r="H152" s="38"/>
      <c r="I152" s="195"/>
      <c r="J152" s="38"/>
      <c r="K152" s="38"/>
      <c r="L152" s="41"/>
      <c r="M152" s="196"/>
      <c r="N152" s="197"/>
      <c r="O152" s="66"/>
      <c r="P152" s="66"/>
      <c r="Q152" s="66"/>
      <c r="R152" s="66"/>
      <c r="S152" s="66"/>
      <c r="T152" s="67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9" t="s">
        <v>160</v>
      </c>
      <c r="AU152" s="19" t="s">
        <v>82</v>
      </c>
    </row>
    <row r="153" spans="1:65" s="2" customFormat="1" ht="11.25">
      <c r="A153" s="36"/>
      <c r="B153" s="37"/>
      <c r="C153" s="38"/>
      <c r="D153" s="198" t="s">
        <v>162</v>
      </c>
      <c r="E153" s="38"/>
      <c r="F153" s="199" t="s">
        <v>236</v>
      </c>
      <c r="G153" s="38"/>
      <c r="H153" s="38"/>
      <c r="I153" s="195"/>
      <c r="J153" s="38"/>
      <c r="K153" s="38"/>
      <c r="L153" s="41"/>
      <c r="M153" s="196"/>
      <c r="N153" s="197"/>
      <c r="O153" s="66"/>
      <c r="P153" s="66"/>
      <c r="Q153" s="66"/>
      <c r="R153" s="66"/>
      <c r="S153" s="66"/>
      <c r="T153" s="67"/>
      <c r="U153" s="36"/>
      <c r="V153" s="36"/>
      <c r="W153" s="36"/>
      <c r="X153" s="36"/>
      <c r="Y153" s="36"/>
      <c r="Z153" s="36"/>
      <c r="AA153" s="36"/>
      <c r="AB153" s="36"/>
      <c r="AC153" s="36"/>
      <c r="AD153" s="36"/>
      <c r="AE153" s="36"/>
      <c r="AT153" s="19" t="s">
        <v>162</v>
      </c>
      <c r="AU153" s="19" t="s">
        <v>82</v>
      </c>
    </row>
    <row r="154" spans="1:65" s="13" customFormat="1" ht="11.25">
      <c r="B154" s="200"/>
      <c r="C154" s="201"/>
      <c r="D154" s="193" t="s">
        <v>164</v>
      </c>
      <c r="E154" s="202" t="s">
        <v>19</v>
      </c>
      <c r="F154" s="203" t="s">
        <v>237</v>
      </c>
      <c r="G154" s="201"/>
      <c r="H154" s="202" t="s">
        <v>19</v>
      </c>
      <c r="I154" s="204"/>
      <c r="J154" s="201"/>
      <c r="K154" s="201"/>
      <c r="L154" s="205"/>
      <c r="M154" s="206"/>
      <c r="N154" s="207"/>
      <c r="O154" s="207"/>
      <c r="P154" s="207"/>
      <c r="Q154" s="207"/>
      <c r="R154" s="207"/>
      <c r="S154" s="207"/>
      <c r="T154" s="208"/>
      <c r="AT154" s="209" t="s">
        <v>164</v>
      </c>
      <c r="AU154" s="209" t="s">
        <v>82</v>
      </c>
      <c r="AV154" s="13" t="s">
        <v>80</v>
      </c>
      <c r="AW154" s="13" t="s">
        <v>35</v>
      </c>
      <c r="AX154" s="13" t="s">
        <v>73</v>
      </c>
      <c r="AY154" s="209" t="s">
        <v>151</v>
      </c>
    </row>
    <row r="155" spans="1:65" s="14" customFormat="1" ht="11.25">
      <c r="B155" s="210"/>
      <c r="C155" s="211"/>
      <c r="D155" s="193" t="s">
        <v>164</v>
      </c>
      <c r="E155" s="212" t="s">
        <v>19</v>
      </c>
      <c r="F155" s="213" t="s">
        <v>238</v>
      </c>
      <c r="G155" s="211"/>
      <c r="H155" s="214">
        <v>75</v>
      </c>
      <c r="I155" s="215"/>
      <c r="J155" s="211"/>
      <c r="K155" s="211"/>
      <c r="L155" s="216"/>
      <c r="M155" s="217"/>
      <c r="N155" s="218"/>
      <c r="O155" s="218"/>
      <c r="P155" s="218"/>
      <c r="Q155" s="218"/>
      <c r="R155" s="218"/>
      <c r="S155" s="218"/>
      <c r="T155" s="219"/>
      <c r="AT155" s="220" t="s">
        <v>164</v>
      </c>
      <c r="AU155" s="220" t="s">
        <v>82</v>
      </c>
      <c r="AV155" s="14" t="s">
        <v>82</v>
      </c>
      <c r="AW155" s="14" t="s">
        <v>35</v>
      </c>
      <c r="AX155" s="14" t="s">
        <v>73</v>
      </c>
      <c r="AY155" s="220" t="s">
        <v>151</v>
      </c>
    </row>
    <row r="156" spans="1:65" s="15" customFormat="1" ht="11.25">
      <c r="B156" s="221"/>
      <c r="C156" s="222"/>
      <c r="D156" s="193" t="s">
        <v>164</v>
      </c>
      <c r="E156" s="223" t="s">
        <v>19</v>
      </c>
      <c r="F156" s="224" t="s">
        <v>167</v>
      </c>
      <c r="G156" s="222"/>
      <c r="H156" s="225">
        <v>75</v>
      </c>
      <c r="I156" s="226"/>
      <c r="J156" s="222"/>
      <c r="K156" s="222"/>
      <c r="L156" s="227"/>
      <c r="M156" s="228"/>
      <c r="N156" s="229"/>
      <c r="O156" s="229"/>
      <c r="P156" s="229"/>
      <c r="Q156" s="229"/>
      <c r="R156" s="229"/>
      <c r="S156" s="229"/>
      <c r="T156" s="230"/>
      <c r="AT156" s="231" t="s">
        <v>164</v>
      </c>
      <c r="AU156" s="231" t="s">
        <v>82</v>
      </c>
      <c r="AV156" s="15" t="s">
        <v>158</v>
      </c>
      <c r="AW156" s="15" t="s">
        <v>35</v>
      </c>
      <c r="AX156" s="15" t="s">
        <v>80</v>
      </c>
      <c r="AY156" s="231" t="s">
        <v>151</v>
      </c>
    </row>
    <row r="157" spans="1:65" s="2" customFormat="1" ht="21.75" customHeight="1">
      <c r="A157" s="36"/>
      <c r="B157" s="37"/>
      <c r="C157" s="180" t="s">
        <v>239</v>
      </c>
      <c r="D157" s="180" t="s">
        <v>153</v>
      </c>
      <c r="E157" s="181" t="s">
        <v>240</v>
      </c>
      <c r="F157" s="182" t="s">
        <v>241</v>
      </c>
      <c r="G157" s="183" t="s">
        <v>178</v>
      </c>
      <c r="H157" s="184">
        <v>75</v>
      </c>
      <c r="I157" s="185"/>
      <c r="J157" s="186">
        <f>ROUND(I157*H157,2)</f>
        <v>0</v>
      </c>
      <c r="K157" s="182" t="s">
        <v>157</v>
      </c>
      <c r="L157" s="41"/>
      <c r="M157" s="187" t="s">
        <v>19</v>
      </c>
      <c r="N157" s="188" t="s">
        <v>44</v>
      </c>
      <c r="O157" s="66"/>
      <c r="P157" s="189">
        <f>O157*H157</f>
        <v>0</v>
      </c>
      <c r="Q157" s="189">
        <v>0</v>
      </c>
      <c r="R157" s="189">
        <f>Q157*H157</f>
        <v>0</v>
      </c>
      <c r="S157" s="189">
        <v>0</v>
      </c>
      <c r="T157" s="190">
        <f>S157*H157</f>
        <v>0</v>
      </c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R157" s="191" t="s">
        <v>158</v>
      </c>
      <c r="AT157" s="191" t="s">
        <v>153</v>
      </c>
      <c r="AU157" s="191" t="s">
        <v>82</v>
      </c>
      <c r="AY157" s="19" t="s">
        <v>151</v>
      </c>
      <c r="BE157" s="192">
        <f>IF(N157="základní",J157,0)</f>
        <v>0</v>
      </c>
      <c r="BF157" s="192">
        <f>IF(N157="snížená",J157,0)</f>
        <v>0</v>
      </c>
      <c r="BG157" s="192">
        <f>IF(N157="zákl. přenesená",J157,0)</f>
        <v>0</v>
      </c>
      <c r="BH157" s="192">
        <f>IF(N157="sníž. přenesená",J157,0)</f>
        <v>0</v>
      </c>
      <c r="BI157" s="192">
        <f>IF(N157="nulová",J157,0)</f>
        <v>0</v>
      </c>
      <c r="BJ157" s="19" t="s">
        <v>80</v>
      </c>
      <c r="BK157" s="192">
        <f>ROUND(I157*H157,2)</f>
        <v>0</v>
      </c>
      <c r="BL157" s="19" t="s">
        <v>158</v>
      </c>
      <c r="BM157" s="191" t="s">
        <v>242</v>
      </c>
    </row>
    <row r="158" spans="1:65" s="2" customFormat="1" ht="19.5">
      <c r="A158" s="36"/>
      <c r="B158" s="37"/>
      <c r="C158" s="38"/>
      <c r="D158" s="193" t="s">
        <v>160</v>
      </c>
      <c r="E158" s="38"/>
      <c r="F158" s="194" t="s">
        <v>243</v>
      </c>
      <c r="G158" s="38"/>
      <c r="H158" s="38"/>
      <c r="I158" s="195"/>
      <c r="J158" s="38"/>
      <c r="K158" s="38"/>
      <c r="L158" s="41"/>
      <c r="M158" s="196"/>
      <c r="N158" s="197"/>
      <c r="O158" s="66"/>
      <c r="P158" s="66"/>
      <c r="Q158" s="66"/>
      <c r="R158" s="66"/>
      <c r="S158" s="66"/>
      <c r="T158" s="67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9" t="s">
        <v>160</v>
      </c>
      <c r="AU158" s="19" t="s">
        <v>82</v>
      </c>
    </row>
    <row r="159" spans="1:65" s="2" customFormat="1" ht="11.25">
      <c r="A159" s="36"/>
      <c r="B159" s="37"/>
      <c r="C159" s="38"/>
      <c r="D159" s="198" t="s">
        <v>162</v>
      </c>
      <c r="E159" s="38"/>
      <c r="F159" s="199" t="s">
        <v>244</v>
      </c>
      <c r="G159" s="38"/>
      <c r="H159" s="38"/>
      <c r="I159" s="195"/>
      <c r="J159" s="38"/>
      <c r="K159" s="38"/>
      <c r="L159" s="41"/>
      <c r="M159" s="196"/>
      <c r="N159" s="197"/>
      <c r="O159" s="66"/>
      <c r="P159" s="66"/>
      <c r="Q159" s="66"/>
      <c r="R159" s="66"/>
      <c r="S159" s="66"/>
      <c r="T159" s="67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9" t="s">
        <v>162</v>
      </c>
      <c r="AU159" s="19" t="s">
        <v>82</v>
      </c>
    </row>
    <row r="160" spans="1:65" s="13" customFormat="1" ht="11.25">
      <c r="B160" s="200"/>
      <c r="C160" s="201"/>
      <c r="D160" s="193" t="s">
        <v>164</v>
      </c>
      <c r="E160" s="202" t="s">
        <v>19</v>
      </c>
      <c r="F160" s="203" t="s">
        <v>245</v>
      </c>
      <c r="G160" s="201"/>
      <c r="H160" s="202" t="s">
        <v>19</v>
      </c>
      <c r="I160" s="204"/>
      <c r="J160" s="201"/>
      <c r="K160" s="201"/>
      <c r="L160" s="205"/>
      <c r="M160" s="206"/>
      <c r="N160" s="207"/>
      <c r="O160" s="207"/>
      <c r="P160" s="207"/>
      <c r="Q160" s="207"/>
      <c r="R160" s="207"/>
      <c r="S160" s="207"/>
      <c r="T160" s="208"/>
      <c r="AT160" s="209" t="s">
        <v>164</v>
      </c>
      <c r="AU160" s="209" t="s">
        <v>82</v>
      </c>
      <c r="AV160" s="13" t="s">
        <v>80</v>
      </c>
      <c r="AW160" s="13" t="s">
        <v>35</v>
      </c>
      <c r="AX160" s="13" t="s">
        <v>73</v>
      </c>
      <c r="AY160" s="209" t="s">
        <v>151</v>
      </c>
    </row>
    <row r="161" spans="1:65" s="14" customFormat="1" ht="11.25">
      <c r="B161" s="210"/>
      <c r="C161" s="211"/>
      <c r="D161" s="193" t="s">
        <v>164</v>
      </c>
      <c r="E161" s="212" t="s">
        <v>19</v>
      </c>
      <c r="F161" s="213" t="s">
        <v>246</v>
      </c>
      <c r="G161" s="211"/>
      <c r="H161" s="214">
        <v>75</v>
      </c>
      <c r="I161" s="215"/>
      <c r="J161" s="211"/>
      <c r="K161" s="211"/>
      <c r="L161" s="216"/>
      <c r="M161" s="217"/>
      <c r="N161" s="218"/>
      <c r="O161" s="218"/>
      <c r="P161" s="218"/>
      <c r="Q161" s="218"/>
      <c r="R161" s="218"/>
      <c r="S161" s="218"/>
      <c r="T161" s="219"/>
      <c r="AT161" s="220" t="s">
        <v>164</v>
      </c>
      <c r="AU161" s="220" t="s">
        <v>82</v>
      </c>
      <c r="AV161" s="14" t="s">
        <v>82</v>
      </c>
      <c r="AW161" s="14" t="s">
        <v>35</v>
      </c>
      <c r="AX161" s="14" t="s">
        <v>73</v>
      </c>
      <c r="AY161" s="220" t="s">
        <v>151</v>
      </c>
    </row>
    <row r="162" spans="1:65" s="15" customFormat="1" ht="11.25">
      <c r="B162" s="221"/>
      <c r="C162" s="222"/>
      <c r="D162" s="193" t="s">
        <v>164</v>
      </c>
      <c r="E162" s="223" t="s">
        <v>19</v>
      </c>
      <c r="F162" s="224" t="s">
        <v>167</v>
      </c>
      <c r="G162" s="222"/>
      <c r="H162" s="225">
        <v>75</v>
      </c>
      <c r="I162" s="226"/>
      <c r="J162" s="222"/>
      <c r="K162" s="222"/>
      <c r="L162" s="227"/>
      <c r="M162" s="228"/>
      <c r="N162" s="229"/>
      <c r="O162" s="229"/>
      <c r="P162" s="229"/>
      <c r="Q162" s="229"/>
      <c r="R162" s="229"/>
      <c r="S162" s="229"/>
      <c r="T162" s="230"/>
      <c r="AT162" s="231" t="s">
        <v>164</v>
      </c>
      <c r="AU162" s="231" t="s">
        <v>82</v>
      </c>
      <c r="AV162" s="15" t="s">
        <v>158</v>
      </c>
      <c r="AW162" s="15" t="s">
        <v>35</v>
      </c>
      <c r="AX162" s="15" t="s">
        <v>80</v>
      </c>
      <c r="AY162" s="231" t="s">
        <v>151</v>
      </c>
    </row>
    <row r="163" spans="1:65" s="2" customFormat="1" ht="21.75" customHeight="1">
      <c r="A163" s="36"/>
      <c r="B163" s="37"/>
      <c r="C163" s="180" t="s">
        <v>247</v>
      </c>
      <c r="D163" s="180" t="s">
        <v>153</v>
      </c>
      <c r="E163" s="181" t="s">
        <v>248</v>
      </c>
      <c r="F163" s="182" t="s">
        <v>249</v>
      </c>
      <c r="G163" s="183" t="s">
        <v>178</v>
      </c>
      <c r="H163" s="184">
        <v>75</v>
      </c>
      <c r="I163" s="185"/>
      <c r="J163" s="186">
        <f>ROUND(I163*H163,2)</f>
        <v>0</v>
      </c>
      <c r="K163" s="182" t="s">
        <v>157</v>
      </c>
      <c r="L163" s="41"/>
      <c r="M163" s="187" t="s">
        <v>19</v>
      </c>
      <c r="N163" s="188" t="s">
        <v>44</v>
      </c>
      <c r="O163" s="66"/>
      <c r="P163" s="189">
        <f>O163*H163</f>
        <v>0</v>
      </c>
      <c r="Q163" s="189">
        <v>0</v>
      </c>
      <c r="R163" s="189">
        <f>Q163*H163</f>
        <v>0</v>
      </c>
      <c r="S163" s="189">
        <v>0</v>
      </c>
      <c r="T163" s="190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191" t="s">
        <v>158</v>
      </c>
      <c r="AT163" s="191" t="s">
        <v>153</v>
      </c>
      <c r="AU163" s="191" t="s">
        <v>82</v>
      </c>
      <c r="AY163" s="19" t="s">
        <v>151</v>
      </c>
      <c r="BE163" s="192">
        <f>IF(N163="základní",J163,0)</f>
        <v>0</v>
      </c>
      <c r="BF163" s="192">
        <f>IF(N163="snížená",J163,0)</f>
        <v>0</v>
      </c>
      <c r="BG163" s="192">
        <f>IF(N163="zákl. přenesená",J163,0)</f>
        <v>0</v>
      </c>
      <c r="BH163" s="192">
        <f>IF(N163="sníž. přenesená",J163,0)</f>
        <v>0</v>
      </c>
      <c r="BI163" s="192">
        <f>IF(N163="nulová",J163,0)</f>
        <v>0</v>
      </c>
      <c r="BJ163" s="19" t="s">
        <v>80</v>
      </c>
      <c r="BK163" s="192">
        <f>ROUND(I163*H163,2)</f>
        <v>0</v>
      </c>
      <c r="BL163" s="19" t="s">
        <v>158</v>
      </c>
      <c r="BM163" s="191" t="s">
        <v>250</v>
      </c>
    </row>
    <row r="164" spans="1:65" s="2" customFormat="1" ht="19.5">
      <c r="A164" s="36"/>
      <c r="B164" s="37"/>
      <c r="C164" s="38"/>
      <c r="D164" s="193" t="s">
        <v>160</v>
      </c>
      <c r="E164" s="38"/>
      <c r="F164" s="194" t="s">
        <v>251</v>
      </c>
      <c r="G164" s="38"/>
      <c r="H164" s="38"/>
      <c r="I164" s="195"/>
      <c r="J164" s="38"/>
      <c r="K164" s="38"/>
      <c r="L164" s="41"/>
      <c r="M164" s="196"/>
      <c r="N164" s="197"/>
      <c r="O164" s="66"/>
      <c r="P164" s="66"/>
      <c r="Q164" s="66"/>
      <c r="R164" s="66"/>
      <c r="S164" s="66"/>
      <c r="T164" s="67"/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T164" s="19" t="s">
        <v>160</v>
      </c>
      <c r="AU164" s="19" t="s">
        <v>82</v>
      </c>
    </row>
    <row r="165" spans="1:65" s="2" customFormat="1" ht="11.25">
      <c r="A165" s="36"/>
      <c r="B165" s="37"/>
      <c r="C165" s="38"/>
      <c r="D165" s="198" t="s">
        <v>162</v>
      </c>
      <c r="E165" s="38"/>
      <c r="F165" s="199" t="s">
        <v>252</v>
      </c>
      <c r="G165" s="38"/>
      <c r="H165" s="38"/>
      <c r="I165" s="195"/>
      <c r="J165" s="38"/>
      <c r="K165" s="38"/>
      <c r="L165" s="41"/>
      <c r="M165" s="196"/>
      <c r="N165" s="197"/>
      <c r="O165" s="66"/>
      <c r="P165" s="66"/>
      <c r="Q165" s="66"/>
      <c r="R165" s="66"/>
      <c r="S165" s="66"/>
      <c r="T165" s="67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9" t="s">
        <v>162</v>
      </c>
      <c r="AU165" s="19" t="s">
        <v>82</v>
      </c>
    </row>
    <row r="166" spans="1:65" s="2" customFormat="1" ht="24.2" customHeight="1">
      <c r="A166" s="36"/>
      <c r="B166" s="37"/>
      <c r="C166" s="180" t="s">
        <v>253</v>
      </c>
      <c r="D166" s="180" t="s">
        <v>153</v>
      </c>
      <c r="E166" s="181" t="s">
        <v>254</v>
      </c>
      <c r="F166" s="182" t="s">
        <v>255</v>
      </c>
      <c r="G166" s="183" t="s">
        <v>178</v>
      </c>
      <c r="H166" s="184">
        <v>3.51</v>
      </c>
      <c r="I166" s="185"/>
      <c r="J166" s="186">
        <f>ROUND(I166*H166,2)</f>
        <v>0</v>
      </c>
      <c r="K166" s="182" t="s">
        <v>157</v>
      </c>
      <c r="L166" s="41"/>
      <c r="M166" s="187" t="s">
        <v>19</v>
      </c>
      <c r="N166" s="188" t="s">
        <v>44</v>
      </c>
      <c r="O166" s="66"/>
      <c r="P166" s="189">
        <f>O166*H166</f>
        <v>0</v>
      </c>
      <c r="Q166" s="189">
        <v>0</v>
      </c>
      <c r="R166" s="189">
        <f>Q166*H166</f>
        <v>0</v>
      </c>
      <c r="S166" s="189">
        <v>2.1999999999999999E-2</v>
      </c>
      <c r="T166" s="190">
        <f>S166*H166</f>
        <v>7.7219999999999997E-2</v>
      </c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R166" s="191" t="s">
        <v>158</v>
      </c>
      <c r="AT166" s="191" t="s">
        <v>153</v>
      </c>
      <c r="AU166" s="191" t="s">
        <v>82</v>
      </c>
      <c r="AY166" s="19" t="s">
        <v>151</v>
      </c>
      <c r="BE166" s="192">
        <f>IF(N166="základní",J166,0)</f>
        <v>0</v>
      </c>
      <c r="BF166" s="192">
        <f>IF(N166="snížená",J166,0)</f>
        <v>0</v>
      </c>
      <c r="BG166" s="192">
        <f>IF(N166="zákl. přenesená",J166,0)</f>
        <v>0</v>
      </c>
      <c r="BH166" s="192">
        <f>IF(N166="sníž. přenesená",J166,0)</f>
        <v>0</v>
      </c>
      <c r="BI166" s="192">
        <f>IF(N166="nulová",J166,0)</f>
        <v>0</v>
      </c>
      <c r="BJ166" s="19" t="s">
        <v>80</v>
      </c>
      <c r="BK166" s="192">
        <f>ROUND(I166*H166,2)</f>
        <v>0</v>
      </c>
      <c r="BL166" s="19" t="s">
        <v>158</v>
      </c>
      <c r="BM166" s="191" t="s">
        <v>256</v>
      </c>
    </row>
    <row r="167" spans="1:65" s="2" customFormat="1" ht="19.5">
      <c r="A167" s="36"/>
      <c r="B167" s="37"/>
      <c r="C167" s="38"/>
      <c r="D167" s="193" t="s">
        <v>160</v>
      </c>
      <c r="E167" s="38"/>
      <c r="F167" s="194" t="s">
        <v>257</v>
      </c>
      <c r="G167" s="38"/>
      <c r="H167" s="38"/>
      <c r="I167" s="195"/>
      <c r="J167" s="38"/>
      <c r="K167" s="38"/>
      <c r="L167" s="41"/>
      <c r="M167" s="196"/>
      <c r="N167" s="197"/>
      <c r="O167" s="66"/>
      <c r="P167" s="66"/>
      <c r="Q167" s="66"/>
      <c r="R167" s="66"/>
      <c r="S167" s="66"/>
      <c r="T167" s="67"/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T167" s="19" t="s">
        <v>160</v>
      </c>
      <c r="AU167" s="19" t="s">
        <v>82</v>
      </c>
    </row>
    <row r="168" spans="1:65" s="2" customFormat="1" ht="11.25">
      <c r="A168" s="36"/>
      <c r="B168" s="37"/>
      <c r="C168" s="38"/>
      <c r="D168" s="198" t="s">
        <v>162</v>
      </c>
      <c r="E168" s="38"/>
      <c r="F168" s="199" t="s">
        <v>258</v>
      </c>
      <c r="G168" s="38"/>
      <c r="H168" s="38"/>
      <c r="I168" s="195"/>
      <c r="J168" s="38"/>
      <c r="K168" s="38"/>
      <c r="L168" s="41"/>
      <c r="M168" s="196"/>
      <c r="N168" s="197"/>
      <c r="O168" s="66"/>
      <c r="P168" s="66"/>
      <c r="Q168" s="66"/>
      <c r="R168" s="66"/>
      <c r="S168" s="66"/>
      <c r="T168" s="67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9" t="s">
        <v>162</v>
      </c>
      <c r="AU168" s="19" t="s">
        <v>82</v>
      </c>
    </row>
    <row r="169" spans="1:65" s="13" customFormat="1" ht="22.5">
      <c r="B169" s="200"/>
      <c r="C169" s="201"/>
      <c r="D169" s="193" t="s">
        <v>164</v>
      </c>
      <c r="E169" s="202" t="s">
        <v>19</v>
      </c>
      <c r="F169" s="203" t="s">
        <v>259</v>
      </c>
      <c r="G169" s="201"/>
      <c r="H169" s="202" t="s">
        <v>19</v>
      </c>
      <c r="I169" s="204"/>
      <c r="J169" s="201"/>
      <c r="K169" s="201"/>
      <c r="L169" s="205"/>
      <c r="M169" s="206"/>
      <c r="N169" s="207"/>
      <c r="O169" s="207"/>
      <c r="P169" s="207"/>
      <c r="Q169" s="207"/>
      <c r="R169" s="207"/>
      <c r="S169" s="207"/>
      <c r="T169" s="208"/>
      <c r="AT169" s="209" t="s">
        <v>164</v>
      </c>
      <c r="AU169" s="209" t="s">
        <v>82</v>
      </c>
      <c r="AV169" s="13" t="s">
        <v>80</v>
      </c>
      <c r="AW169" s="13" t="s">
        <v>35</v>
      </c>
      <c r="AX169" s="13" t="s">
        <v>73</v>
      </c>
      <c r="AY169" s="209" t="s">
        <v>151</v>
      </c>
    </row>
    <row r="170" spans="1:65" s="14" customFormat="1" ht="11.25">
      <c r="B170" s="210"/>
      <c r="C170" s="211"/>
      <c r="D170" s="193" t="s">
        <v>164</v>
      </c>
      <c r="E170" s="212" t="s">
        <v>19</v>
      </c>
      <c r="F170" s="213" t="s">
        <v>260</v>
      </c>
      <c r="G170" s="211"/>
      <c r="H170" s="214">
        <v>3.51</v>
      </c>
      <c r="I170" s="215"/>
      <c r="J170" s="211"/>
      <c r="K170" s="211"/>
      <c r="L170" s="216"/>
      <c r="M170" s="217"/>
      <c r="N170" s="218"/>
      <c r="O170" s="218"/>
      <c r="P170" s="218"/>
      <c r="Q170" s="218"/>
      <c r="R170" s="218"/>
      <c r="S170" s="218"/>
      <c r="T170" s="219"/>
      <c r="AT170" s="220" t="s">
        <v>164</v>
      </c>
      <c r="AU170" s="220" t="s">
        <v>82</v>
      </c>
      <c r="AV170" s="14" t="s">
        <v>82</v>
      </c>
      <c r="AW170" s="14" t="s">
        <v>35</v>
      </c>
      <c r="AX170" s="14" t="s">
        <v>73</v>
      </c>
      <c r="AY170" s="220" t="s">
        <v>151</v>
      </c>
    </row>
    <row r="171" spans="1:65" s="15" customFormat="1" ht="11.25">
      <c r="B171" s="221"/>
      <c r="C171" s="222"/>
      <c r="D171" s="193" t="s">
        <v>164</v>
      </c>
      <c r="E171" s="223" t="s">
        <v>19</v>
      </c>
      <c r="F171" s="224" t="s">
        <v>167</v>
      </c>
      <c r="G171" s="222"/>
      <c r="H171" s="225">
        <v>3.51</v>
      </c>
      <c r="I171" s="226"/>
      <c r="J171" s="222"/>
      <c r="K171" s="222"/>
      <c r="L171" s="227"/>
      <c r="M171" s="228"/>
      <c r="N171" s="229"/>
      <c r="O171" s="229"/>
      <c r="P171" s="229"/>
      <c r="Q171" s="229"/>
      <c r="R171" s="229"/>
      <c r="S171" s="229"/>
      <c r="T171" s="230"/>
      <c r="AT171" s="231" t="s">
        <v>164</v>
      </c>
      <c r="AU171" s="231" t="s">
        <v>82</v>
      </c>
      <c r="AV171" s="15" t="s">
        <v>158</v>
      </c>
      <c r="AW171" s="15" t="s">
        <v>35</v>
      </c>
      <c r="AX171" s="15" t="s">
        <v>80</v>
      </c>
      <c r="AY171" s="231" t="s">
        <v>151</v>
      </c>
    </row>
    <row r="172" spans="1:65" s="2" customFormat="1" ht="24.2" customHeight="1">
      <c r="A172" s="36"/>
      <c r="B172" s="37"/>
      <c r="C172" s="180" t="s">
        <v>261</v>
      </c>
      <c r="D172" s="180" t="s">
        <v>153</v>
      </c>
      <c r="E172" s="181" t="s">
        <v>262</v>
      </c>
      <c r="F172" s="182" t="s">
        <v>263</v>
      </c>
      <c r="G172" s="183" t="s">
        <v>178</v>
      </c>
      <c r="H172" s="184">
        <v>3.51</v>
      </c>
      <c r="I172" s="185"/>
      <c r="J172" s="186">
        <f>ROUND(I172*H172,2)</f>
        <v>0</v>
      </c>
      <c r="K172" s="182" t="s">
        <v>157</v>
      </c>
      <c r="L172" s="41"/>
      <c r="M172" s="187" t="s">
        <v>19</v>
      </c>
      <c r="N172" s="188" t="s">
        <v>44</v>
      </c>
      <c r="O172" s="66"/>
      <c r="P172" s="189">
        <f>O172*H172</f>
        <v>0</v>
      </c>
      <c r="Q172" s="189">
        <v>0</v>
      </c>
      <c r="R172" s="189">
        <f>Q172*H172</f>
        <v>0</v>
      </c>
      <c r="S172" s="189">
        <v>0</v>
      </c>
      <c r="T172" s="190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91" t="s">
        <v>158</v>
      </c>
      <c r="AT172" s="191" t="s">
        <v>153</v>
      </c>
      <c r="AU172" s="191" t="s">
        <v>82</v>
      </c>
      <c r="AY172" s="19" t="s">
        <v>151</v>
      </c>
      <c r="BE172" s="192">
        <f>IF(N172="základní",J172,0)</f>
        <v>0</v>
      </c>
      <c r="BF172" s="192">
        <f>IF(N172="snížená",J172,0)</f>
        <v>0</v>
      </c>
      <c r="BG172" s="192">
        <f>IF(N172="zákl. přenesená",J172,0)</f>
        <v>0</v>
      </c>
      <c r="BH172" s="192">
        <f>IF(N172="sníž. přenesená",J172,0)</f>
        <v>0</v>
      </c>
      <c r="BI172" s="192">
        <f>IF(N172="nulová",J172,0)</f>
        <v>0</v>
      </c>
      <c r="BJ172" s="19" t="s">
        <v>80</v>
      </c>
      <c r="BK172" s="192">
        <f>ROUND(I172*H172,2)</f>
        <v>0</v>
      </c>
      <c r="BL172" s="19" t="s">
        <v>158</v>
      </c>
      <c r="BM172" s="191" t="s">
        <v>264</v>
      </c>
    </row>
    <row r="173" spans="1:65" s="2" customFormat="1" ht="19.5">
      <c r="A173" s="36"/>
      <c r="B173" s="37"/>
      <c r="C173" s="38"/>
      <c r="D173" s="193" t="s">
        <v>160</v>
      </c>
      <c r="E173" s="38"/>
      <c r="F173" s="194" t="s">
        <v>265</v>
      </c>
      <c r="G173" s="38"/>
      <c r="H173" s="38"/>
      <c r="I173" s="195"/>
      <c r="J173" s="38"/>
      <c r="K173" s="38"/>
      <c r="L173" s="41"/>
      <c r="M173" s="196"/>
      <c r="N173" s="197"/>
      <c r="O173" s="66"/>
      <c r="P173" s="66"/>
      <c r="Q173" s="66"/>
      <c r="R173" s="66"/>
      <c r="S173" s="66"/>
      <c r="T173" s="67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9" t="s">
        <v>160</v>
      </c>
      <c r="AU173" s="19" t="s">
        <v>82</v>
      </c>
    </row>
    <row r="174" spans="1:65" s="2" customFormat="1" ht="11.25">
      <c r="A174" s="36"/>
      <c r="B174" s="37"/>
      <c r="C174" s="38"/>
      <c r="D174" s="198" t="s">
        <v>162</v>
      </c>
      <c r="E174" s="38"/>
      <c r="F174" s="199" t="s">
        <v>266</v>
      </c>
      <c r="G174" s="38"/>
      <c r="H174" s="38"/>
      <c r="I174" s="195"/>
      <c r="J174" s="38"/>
      <c r="K174" s="38"/>
      <c r="L174" s="41"/>
      <c r="M174" s="196"/>
      <c r="N174" s="197"/>
      <c r="O174" s="66"/>
      <c r="P174" s="66"/>
      <c r="Q174" s="66"/>
      <c r="R174" s="66"/>
      <c r="S174" s="66"/>
      <c r="T174" s="67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9" t="s">
        <v>162</v>
      </c>
      <c r="AU174" s="19" t="s">
        <v>82</v>
      </c>
    </row>
    <row r="175" spans="1:65" s="2" customFormat="1" ht="24.2" customHeight="1">
      <c r="A175" s="36"/>
      <c r="B175" s="37"/>
      <c r="C175" s="180" t="s">
        <v>8</v>
      </c>
      <c r="D175" s="180" t="s">
        <v>153</v>
      </c>
      <c r="E175" s="181" t="s">
        <v>267</v>
      </c>
      <c r="F175" s="182" t="s">
        <v>268</v>
      </c>
      <c r="G175" s="183" t="s">
        <v>178</v>
      </c>
      <c r="H175" s="184">
        <v>3.51</v>
      </c>
      <c r="I175" s="185"/>
      <c r="J175" s="186">
        <f>ROUND(I175*H175,2)</f>
        <v>0</v>
      </c>
      <c r="K175" s="182" t="s">
        <v>157</v>
      </c>
      <c r="L175" s="41"/>
      <c r="M175" s="187" t="s">
        <v>19</v>
      </c>
      <c r="N175" s="188" t="s">
        <v>44</v>
      </c>
      <c r="O175" s="66"/>
      <c r="P175" s="189">
        <f>O175*H175</f>
        <v>0</v>
      </c>
      <c r="Q175" s="189">
        <v>2.1100000000000001E-2</v>
      </c>
      <c r="R175" s="189">
        <f>Q175*H175</f>
        <v>7.4061000000000002E-2</v>
      </c>
      <c r="S175" s="189">
        <v>0</v>
      </c>
      <c r="T175" s="190">
        <f>S175*H175</f>
        <v>0</v>
      </c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R175" s="191" t="s">
        <v>158</v>
      </c>
      <c r="AT175" s="191" t="s">
        <v>153</v>
      </c>
      <c r="AU175" s="191" t="s">
        <v>82</v>
      </c>
      <c r="AY175" s="19" t="s">
        <v>151</v>
      </c>
      <c r="BE175" s="192">
        <f>IF(N175="základní",J175,0)</f>
        <v>0</v>
      </c>
      <c r="BF175" s="192">
        <f>IF(N175="snížená",J175,0)</f>
        <v>0</v>
      </c>
      <c r="BG175" s="192">
        <f>IF(N175="zákl. přenesená",J175,0)</f>
        <v>0</v>
      </c>
      <c r="BH175" s="192">
        <f>IF(N175="sníž. přenesená",J175,0)</f>
        <v>0</v>
      </c>
      <c r="BI175" s="192">
        <f>IF(N175="nulová",J175,0)</f>
        <v>0</v>
      </c>
      <c r="BJ175" s="19" t="s">
        <v>80</v>
      </c>
      <c r="BK175" s="192">
        <f>ROUND(I175*H175,2)</f>
        <v>0</v>
      </c>
      <c r="BL175" s="19" t="s">
        <v>158</v>
      </c>
      <c r="BM175" s="191" t="s">
        <v>269</v>
      </c>
    </row>
    <row r="176" spans="1:65" s="2" customFormat="1" ht="19.5">
      <c r="A176" s="36"/>
      <c r="B176" s="37"/>
      <c r="C176" s="38"/>
      <c r="D176" s="193" t="s">
        <v>160</v>
      </c>
      <c r="E176" s="38"/>
      <c r="F176" s="194" t="s">
        <v>270</v>
      </c>
      <c r="G176" s="38"/>
      <c r="H176" s="38"/>
      <c r="I176" s="195"/>
      <c r="J176" s="38"/>
      <c r="K176" s="38"/>
      <c r="L176" s="41"/>
      <c r="M176" s="196"/>
      <c r="N176" s="197"/>
      <c r="O176" s="66"/>
      <c r="P176" s="66"/>
      <c r="Q176" s="66"/>
      <c r="R176" s="66"/>
      <c r="S176" s="66"/>
      <c r="T176" s="67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9" t="s">
        <v>160</v>
      </c>
      <c r="AU176" s="19" t="s">
        <v>82</v>
      </c>
    </row>
    <row r="177" spans="1:65" s="2" customFormat="1" ht="11.25">
      <c r="A177" s="36"/>
      <c r="B177" s="37"/>
      <c r="C177" s="38"/>
      <c r="D177" s="198" t="s">
        <v>162</v>
      </c>
      <c r="E177" s="38"/>
      <c r="F177" s="199" t="s">
        <v>271</v>
      </c>
      <c r="G177" s="38"/>
      <c r="H177" s="38"/>
      <c r="I177" s="195"/>
      <c r="J177" s="38"/>
      <c r="K177" s="38"/>
      <c r="L177" s="41"/>
      <c r="M177" s="196"/>
      <c r="N177" s="197"/>
      <c r="O177" s="66"/>
      <c r="P177" s="66"/>
      <c r="Q177" s="66"/>
      <c r="R177" s="66"/>
      <c r="S177" s="66"/>
      <c r="T177" s="67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9" t="s">
        <v>162</v>
      </c>
      <c r="AU177" s="19" t="s">
        <v>82</v>
      </c>
    </row>
    <row r="178" spans="1:65" s="13" customFormat="1" ht="11.25">
      <c r="B178" s="200"/>
      <c r="C178" s="201"/>
      <c r="D178" s="193" t="s">
        <v>164</v>
      </c>
      <c r="E178" s="202" t="s">
        <v>19</v>
      </c>
      <c r="F178" s="203" t="s">
        <v>272</v>
      </c>
      <c r="G178" s="201"/>
      <c r="H178" s="202" t="s">
        <v>19</v>
      </c>
      <c r="I178" s="204"/>
      <c r="J178" s="201"/>
      <c r="K178" s="201"/>
      <c r="L178" s="205"/>
      <c r="M178" s="206"/>
      <c r="N178" s="207"/>
      <c r="O178" s="207"/>
      <c r="P178" s="207"/>
      <c r="Q178" s="207"/>
      <c r="R178" s="207"/>
      <c r="S178" s="207"/>
      <c r="T178" s="208"/>
      <c r="AT178" s="209" t="s">
        <v>164</v>
      </c>
      <c r="AU178" s="209" t="s">
        <v>82</v>
      </c>
      <c r="AV178" s="13" t="s">
        <v>80</v>
      </c>
      <c r="AW178" s="13" t="s">
        <v>35</v>
      </c>
      <c r="AX178" s="13" t="s">
        <v>73</v>
      </c>
      <c r="AY178" s="209" t="s">
        <v>151</v>
      </c>
    </row>
    <row r="179" spans="1:65" s="14" customFormat="1" ht="11.25">
      <c r="B179" s="210"/>
      <c r="C179" s="211"/>
      <c r="D179" s="193" t="s">
        <v>164</v>
      </c>
      <c r="E179" s="212" t="s">
        <v>19</v>
      </c>
      <c r="F179" s="213" t="s">
        <v>273</v>
      </c>
      <c r="G179" s="211"/>
      <c r="H179" s="214">
        <v>3.51</v>
      </c>
      <c r="I179" s="215"/>
      <c r="J179" s="211"/>
      <c r="K179" s="211"/>
      <c r="L179" s="216"/>
      <c r="M179" s="217"/>
      <c r="N179" s="218"/>
      <c r="O179" s="218"/>
      <c r="P179" s="218"/>
      <c r="Q179" s="218"/>
      <c r="R179" s="218"/>
      <c r="S179" s="218"/>
      <c r="T179" s="219"/>
      <c r="AT179" s="220" t="s">
        <v>164</v>
      </c>
      <c r="AU179" s="220" t="s">
        <v>82</v>
      </c>
      <c r="AV179" s="14" t="s">
        <v>82</v>
      </c>
      <c r="AW179" s="14" t="s">
        <v>35</v>
      </c>
      <c r="AX179" s="14" t="s">
        <v>73</v>
      </c>
      <c r="AY179" s="220" t="s">
        <v>151</v>
      </c>
    </row>
    <row r="180" spans="1:65" s="15" customFormat="1" ht="11.25">
      <c r="B180" s="221"/>
      <c r="C180" s="222"/>
      <c r="D180" s="193" t="s">
        <v>164</v>
      </c>
      <c r="E180" s="223" t="s">
        <v>19</v>
      </c>
      <c r="F180" s="224" t="s">
        <v>167</v>
      </c>
      <c r="G180" s="222"/>
      <c r="H180" s="225">
        <v>3.51</v>
      </c>
      <c r="I180" s="226"/>
      <c r="J180" s="222"/>
      <c r="K180" s="222"/>
      <c r="L180" s="227"/>
      <c r="M180" s="228"/>
      <c r="N180" s="229"/>
      <c r="O180" s="229"/>
      <c r="P180" s="229"/>
      <c r="Q180" s="229"/>
      <c r="R180" s="229"/>
      <c r="S180" s="229"/>
      <c r="T180" s="230"/>
      <c r="AT180" s="231" t="s">
        <v>164</v>
      </c>
      <c r="AU180" s="231" t="s">
        <v>82</v>
      </c>
      <c r="AV180" s="15" t="s">
        <v>158</v>
      </c>
      <c r="AW180" s="15" t="s">
        <v>35</v>
      </c>
      <c r="AX180" s="15" t="s">
        <v>80</v>
      </c>
      <c r="AY180" s="231" t="s">
        <v>151</v>
      </c>
    </row>
    <row r="181" spans="1:65" s="12" customFormat="1" ht="22.9" customHeight="1">
      <c r="B181" s="164"/>
      <c r="C181" s="165"/>
      <c r="D181" s="166" t="s">
        <v>72</v>
      </c>
      <c r="E181" s="178" t="s">
        <v>274</v>
      </c>
      <c r="F181" s="178" t="s">
        <v>275</v>
      </c>
      <c r="G181" s="165"/>
      <c r="H181" s="165"/>
      <c r="I181" s="168"/>
      <c r="J181" s="179">
        <f>BK181</f>
        <v>0</v>
      </c>
      <c r="K181" s="165"/>
      <c r="L181" s="170"/>
      <c r="M181" s="171"/>
      <c r="N181" s="172"/>
      <c r="O181" s="172"/>
      <c r="P181" s="173">
        <f>SUM(P182:P188)</f>
        <v>0</v>
      </c>
      <c r="Q181" s="172"/>
      <c r="R181" s="173">
        <f>SUM(R182:R188)</f>
        <v>0</v>
      </c>
      <c r="S181" s="172"/>
      <c r="T181" s="174">
        <f>SUM(T182:T188)</f>
        <v>0</v>
      </c>
      <c r="AR181" s="175" t="s">
        <v>80</v>
      </c>
      <c r="AT181" s="176" t="s">
        <v>72</v>
      </c>
      <c r="AU181" s="176" t="s">
        <v>80</v>
      </c>
      <c r="AY181" s="175" t="s">
        <v>151</v>
      </c>
      <c r="BK181" s="177">
        <f>SUM(BK182:BK188)</f>
        <v>0</v>
      </c>
    </row>
    <row r="182" spans="1:65" s="2" customFormat="1" ht="24.2" customHeight="1">
      <c r="A182" s="36"/>
      <c r="B182" s="37"/>
      <c r="C182" s="180" t="s">
        <v>276</v>
      </c>
      <c r="D182" s="180" t="s">
        <v>153</v>
      </c>
      <c r="E182" s="181" t="s">
        <v>277</v>
      </c>
      <c r="F182" s="182" t="s">
        <v>278</v>
      </c>
      <c r="G182" s="183" t="s">
        <v>279</v>
      </c>
      <c r="H182" s="184">
        <v>7.6999999999999999E-2</v>
      </c>
      <c r="I182" s="185"/>
      <c r="J182" s="186">
        <f>ROUND(I182*H182,2)</f>
        <v>0</v>
      </c>
      <c r="K182" s="182" t="s">
        <v>157</v>
      </c>
      <c r="L182" s="41"/>
      <c r="M182" s="187" t="s">
        <v>19</v>
      </c>
      <c r="N182" s="188" t="s">
        <v>44</v>
      </c>
      <c r="O182" s="66"/>
      <c r="P182" s="189">
        <f>O182*H182</f>
        <v>0</v>
      </c>
      <c r="Q182" s="189">
        <v>0</v>
      </c>
      <c r="R182" s="189">
        <f>Q182*H182</f>
        <v>0</v>
      </c>
      <c r="S182" s="189">
        <v>0</v>
      </c>
      <c r="T182" s="190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91" t="s">
        <v>158</v>
      </c>
      <c r="AT182" s="191" t="s">
        <v>153</v>
      </c>
      <c r="AU182" s="191" t="s">
        <v>82</v>
      </c>
      <c r="AY182" s="19" t="s">
        <v>151</v>
      </c>
      <c r="BE182" s="192">
        <f>IF(N182="základní",J182,0)</f>
        <v>0</v>
      </c>
      <c r="BF182" s="192">
        <f>IF(N182="snížená",J182,0)</f>
        <v>0</v>
      </c>
      <c r="BG182" s="192">
        <f>IF(N182="zákl. přenesená",J182,0)</f>
        <v>0</v>
      </c>
      <c r="BH182" s="192">
        <f>IF(N182="sníž. přenesená",J182,0)</f>
        <v>0</v>
      </c>
      <c r="BI182" s="192">
        <f>IF(N182="nulová",J182,0)</f>
        <v>0</v>
      </c>
      <c r="BJ182" s="19" t="s">
        <v>80</v>
      </c>
      <c r="BK182" s="192">
        <f>ROUND(I182*H182,2)</f>
        <v>0</v>
      </c>
      <c r="BL182" s="19" t="s">
        <v>158</v>
      </c>
      <c r="BM182" s="191" t="s">
        <v>280</v>
      </c>
    </row>
    <row r="183" spans="1:65" s="2" customFormat="1" ht="19.5">
      <c r="A183" s="36"/>
      <c r="B183" s="37"/>
      <c r="C183" s="38"/>
      <c r="D183" s="193" t="s">
        <v>160</v>
      </c>
      <c r="E183" s="38"/>
      <c r="F183" s="194" t="s">
        <v>281</v>
      </c>
      <c r="G183" s="38"/>
      <c r="H183" s="38"/>
      <c r="I183" s="195"/>
      <c r="J183" s="38"/>
      <c r="K183" s="38"/>
      <c r="L183" s="41"/>
      <c r="M183" s="196"/>
      <c r="N183" s="197"/>
      <c r="O183" s="66"/>
      <c r="P183" s="66"/>
      <c r="Q183" s="66"/>
      <c r="R183" s="66"/>
      <c r="S183" s="66"/>
      <c r="T183" s="67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9" t="s">
        <v>160</v>
      </c>
      <c r="AU183" s="19" t="s">
        <v>82</v>
      </c>
    </row>
    <row r="184" spans="1:65" s="2" customFormat="1" ht="11.25">
      <c r="A184" s="36"/>
      <c r="B184" s="37"/>
      <c r="C184" s="38"/>
      <c r="D184" s="198" t="s">
        <v>162</v>
      </c>
      <c r="E184" s="38"/>
      <c r="F184" s="199" t="s">
        <v>282</v>
      </c>
      <c r="G184" s="38"/>
      <c r="H184" s="38"/>
      <c r="I184" s="195"/>
      <c r="J184" s="38"/>
      <c r="K184" s="38"/>
      <c r="L184" s="41"/>
      <c r="M184" s="196"/>
      <c r="N184" s="197"/>
      <c r="O184" s="66"/>
      <c r="P184" s="66"/>
      <c r="Q184" s="66"/>
      <c r="R184" s="66"/>
      <c r="S184" s="66"/>
      <c r="T184" s="67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9" t="s">
        <v>162</v>
      </c>
      <c r="AU184" s="19" t="s">
        <v>82</v>
      </c>
    </row>
    <row r="185" spans="1:65" s="2" customFormat="1" ht="33" customHeight="1">
      <c r="A185" s="36"/>
      <c r="B185" s="37"/>
      <c r="C185" s="180" t="s">
        <v>283</v>
      </c>
      <c r="D185" s="180" t="s">
        <v>153</v>
      </c>
      <c r="E185" s="181" t="s">
        <v>284</v>
      </c>
      <c r="F185" s="182" t="s">
        <v>285</v>
      </c>
      <c r="G185" s="183" t="s">
        <v>279</v>
      </c>
      <c r="H185" s="184">
        <v>1.155</v>
      </c>
      <c r="I185" s="185"/>
      <c r="J185" s="186">
        <f>ROUND(I185*H185,2)</f>
        <v>0</v>
      </c>
      <c r="K185" s="182" t="s">
        <v>157</v>
      </c>
      <c r="L185" s="41"/>
      <c r="M185" s="187" t="s">
        <v>19</v>
      </c>
      <c r="N185" s="188" t="s">
        <v>44</v>
      </c>
      <c r="O185" s="66"/>
      <c r="P185" s="189">
        <f>O185*H185</f>
        <v>0</v>
      </c>
      <c r="Q185" s="189">
        <v>0</v>
      </c>
      <c r="R185" s="189">
        <f>Q185*H185</f>
        <v>0</v>
      </c>
      <c r="S185" s="189">
        <v>0</v>
      </c>
      <c r="T185" s="190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91" t="s">
        <v>158</v>
      </c>
      <c r="AT185" s="191" t="s">
        <v>153</v>
      </c>
      <c r="AU185" s="191" t="s">
        <v>82</v>
      </c>
      <c r="AY185" s="19" t="s">
        <v>151</v>
      </c>
      <c r="BE185" s="192">
        <f>IF(N185="základní",J185,0)</f>
        <v>0</v>
      </c>
      <c r="BF185" s="192">
        <f>IF(N185="snížená",J185,0)</f>
        <v>0</v>
      </c>
      <c r="BG185" s="192">
        <f>IF(N185="zákl. přenesená",J185,0)</f>
        <v>0</v>
      </c>
      <c r="BH185" s="192">
        <f>IF(N185="sníž. přenesená",J185,0)</f>
        <v>0</v>
      </c>
      <c r="BI185" s="192">
        <f>IF(N185="nulová",J185,0)</f>
        <v>0</v>
      </c>
      <c r="BJ185" s="19" t="s">
        <v>80</v>
      </c>
      <c r="BK185" s="192">
        <f>ROUND(I185*H185,2)</f>
        <v>0</v>
      </c>
      <c r="BL185" s="19" t="s">
        <v>158</v>
      </c>
      <c r="BM185" s="191" t="s">
        <v>286</v>
      </c>
    </row>
    <row r="186" spans="1:65" s="2" customFormat="1" ht="19.5">
      <c r="A186" s="36"/>
      <c r="B186" s="37"/>
      <c r="C186" s="38"/>
      <c r="D186" s="193" t="s">
        <v>160</v>
      </c>
      <c r="E186" s="38"/>
      <c r="F186" s="194" t="s">
        <v>287</v>
      </c>
      <c r="G186" s="38"/>
      <c r="H186" s="38"/>
      <c r="I186" s="195"/>
      <c r="J186" s="38"/>
      <c r="K186" s="38"/>
      <c r="L186" s="41"/>
      <c r="M186" s="196"/>
      <c r="N186" s="197"/>
      <c r="O186" s="66"/>
      <c r="P186" s="66"/>
      <c r="Q186" s="66"/>
      <c r="R186" s="66"/>
      <c r="S186" s="66"/>
      <c r="T186" s="67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9" t="s">
        <v>160</v>
      </c>
      <c r="AU186" s="19" t="s">
        <v>82</v>
      </c>
    </row>
    <row r="187" spans="1:65" s="2" customFormat="1" ht="11.25">
      <c r="A187" s="36"/>
      <c r="B187" s="37"/>
      <c r="C187" s="38"/>
      <c r="D187" s="198" t="s">
        <v>162</v>
      </c>
      <c r="E187" s="38"/>
      <c r="F187" s="199" t="s">
        <v>288</v>
      </c>
      <c r="G187" s="38"/>
      <c r="H187" s="38"/>
      <c r="I187" s="195"/>
      <c r="J187" s="38"/>
      <c r="K187" s="38"/>
      <c r="L187" s="41"/>
      <c r="M187" s="196"/>
      <c r="N187" s="197"/>
      <c r="O187" s="66"/>
      <c r="P187" s="66"/>
      <c r="Q187" s="66"/>
      <c r="R187" s="66"/>
      <c r="S187" s="66"/>
      <c r="T187" s="67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9" t="s">
        <v>162</v>
      </c>
      <c r="AU187" s="19" t="s">
        <v>82</v>
      </c>
    </row>
    <row r="188" spans="1:65" s="14" customFormat="1" ht="11.25">
      <c r="B188" s="210"/>
      <c r="C188" s="211"/>
      <c r="D188" s="193" t="s">
        <v>164</v>
      </c>
      <c r="E188" s="211"/>
      <c r="F188" s="213" t="s">
        <v>289</v>
      </c>
      <c r="G188" s="211"/>
      <c r="H188" s="214">
        <v>1.155</v>
      </c>
      <c r="I188" s="215"/>
      <c r="J188" s="211"/>
      <c r="K188" s="211"/>
      <c r="L188" s="216"/>
      <c r="M188" s="217"/>
      <c r="N188" s="218"/>
      <c r="O188" s="218"/>
      <c r="P188" s="218"/>
      <c r="Q188" s="218"/>
      <c r="R188" s="218"/>
      <c r="S188" s="218"/>
      <c r="T188" s="219"/>
      <c r="AT188" s="220" t="s">
        <v>164</v>
      </c>
      <c r="AU188" s="220" t="s">
        <v>82</v>
      </c>
      <c r="AV188" s="14" t="s">
        <v>82</v>
      </c>
      <c r="AW188" s="14" t="s">
        <v>4</v>
      </c>
      <c r="AX188" s="14" t="s">
        <v>80</v>
      </c>
      <c r="AY188" s="220" t="s">
        <v>151</v>
      </c>
    </row>
    <row r="189" spans="1:65" s="12" customFormat="1" ht="22.9" customHeight="1">
      <c r="B189" s="164"/>
      <c r="C189" s="165"/>
      <c r="D189" s="166" t="s">
        <v>72</v>
      </c>
      <c r="E189" s="178" t="s">
        <v>290</v>
      </c>
      <c r="F189" s="178" t="s">
        <v>291</v>
      </c>
      <c r="G189" s="165"/>
      <c r="H189" s="165"/>
      <c r="I189" s="168"/>
      <c r="J189" s="179">
        <f>BK189</f>
        <v>0</v>
      </c>
      <c r="K189" s="165"/>
      <c r="L189" s="170"/>
      <c r="M189" s="171"/>
      <c r="N189" s="172"/>
      <c r="O189" s="172"/>
      <c r="P189" s="173">
        <f>SUM(P190:P197)</f>
        <v>0</v>
      </c>
      <c r="Q189" s="172"/>
      <c r="R189" s="173">
        <f>SUM(R190:R197)</f>
        <v>0</v>
      </c>
      <c r="S189" s="172"/>
      <c r="T189" s="174">
        <f>SUM(T190:T197)</f>
        <v>0</v>
      </c>
      <c r="AR189" s="175" t="s">
        <v>80</v>
      </c>
      <c r="AT189" s="176" t="s">
        <v>72</v>
      </c>
      <c r="AU189" s="176" t="s">
        <v>80</v>
      </c>
      <c r="AY189" s="175" t="s">
        <v>151</v>
      </c>
      <c r="BK189" s="177">
        <f>SUM(BK190:BK197)</f>
        <v>0</v>
      </c>
    </row>
    <row r="190" spans="1:65" s="2" customFormat="1" ht="16.5" customHeight="1">
      <c r="A190" s="36"/>
      <c r="B190" s="37"/>
      <c r="C190" s="180" t="s">
        <v>292</v>
      </c>
      <c r="D190" s="180" t="s">
        <v>153</v>
      </c>
      <c r="E190" s="181" t="s">
        <v>293</v>
      </c>
      <c r="F190" s="182" t="s">
        <v>294</v>
      </c>
      <c r="G190" s="183" t="s">
        <v>279</v>
      </c>
      <c r="H190" s="184">
        <v>0.26900000000000002</v>
      </c>
      <c r="I190" s="185"/>
      <c r="J190" s="186">
        <f>ROUND(I190*H190,2)</f>
        <v>0</v>
      </c>
      <c r="K190" s="182" t="s">
        <v>157</v>
      </c>
      <c r="L190" s="41"/>
      <c r="M190" s="187" t="s">
        <v>19</v>
      </c>
      <c r="N190" s="188" t="s">
        <v>44</v>
      </c>
      <c r="O190" s="66"/>
      <c r="P190" s="189">
        <f>O190*H190</f>
        <v>0</v>
      </c>
      <c r="Q190" s="189">
        <v>0</v>
      </c>
      <c r="R190" s="189">
        <f>Q190*H190</f>
        <v>0</v>
      </c>
      <c r="S190" s="189">
        <v>0</v>
      </c>
      <c r="T190" s="190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191" t="s">
        <v>158</v>
      </c>
      <c r="AT190" s="191" t="s">
        <v>153</v>
      </c>
      <c r="AU190" s="191" t="s">
        <v>82</v>
      </c>
      <c r="AY190" s="19" t="s">
        <v>151</v>
      </c>
      <c r="BE190" s="192">
        <f>IF(N190="základní",J190,0)</f>
        <v>0</v>
      </c>
      <c r="BF190" s="192">
        <f>IF(N190="snížená",J190,0)</f>
        <v>0</v>
      </c>
      <c r="BG190" s="192">
        <f>IF(N190="zákl. přenesená",J190,0)</f>
        <v>0</v>
      </c>
      <c r="BH190" s="192">
        <f>IF(N190="sníž. přenesená",J190,0)</f>
        <v>0</v>
      </c>
      <c r="BI190" s="192">
        <f>IF(N190="nulová",J190,0)</f>
        <v>0</v>
      </c>
      <c r="BJ190" s="19" t="s">
        <v>80</v>
      </c>
      <c r="BK190" s="192">
        <f>ROUND(I190*H190,2)</f>
        <v>0</v>
      </c>
      <c r="BL190" s="19" t="s">
        <v>158</v>
      </c>
      <c r="BM190" s="191" t="s">
        <v>295</v>
      </c>
    </row>
    <row r="191" spans="1:65" s="2" customFormat="1" ht="29.25">
      <c r="A191" s="36"/>
      <c r="B191" s="37"/>
      <c r="C191" s="38"/>
      <c r="D191" s="193" t="s">
        <v>160</v>
      </c>
      <c r="E191" s="38"/>
      <c r="F191" s="194" t="s">
        <v>296</v>
      </c>
      <c r="G191" s="38"/>
      <c r="H191" s="38"/>
      <c r="I191" s="195"/>
      <c r="J191" s="38"/>
      <c r="K191" s="38"/>
      <c r="L191" s="41"/>
      <c r="M191" s="196"/>
      <c r="N191" s="197"/>
      <c r="O191" s="66"/>
      <c r="P191" s="66"/>
      <c r="Q191" s="66"/>
      <c r="R191" s="66"/>
      <c r="S191" s="66"/>
      <c r="T191" s="67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9" t="s">
        <v>160</v>
      </c>
      <c r="AU191" s="19" t="s">
        <v>82</v>
      </c>
    </row>
    <row r="192" spans="1:65" s="2" customFormat="1" ht="11.25">
      <c r="A192" s="36"/>
      <c r="B192" s="37"/>
      <c r="C192" s="38"/>
      <c r="D192" s="198" t="s">
        <v>162</v>
      </c>
      <c r="E192" s="38"/>
      <c r="F192" s="199" t="s">
        <v>297</v>
      </c>
      <c r="G192" s="38"/>
      <c r="H192" s="38"/>
      <c r="I192" s="195"/>
      <c r="J192" s="38"/>
      <c r="K192" s="38"/>
      <c r="L192" s="41"/>
      <c r="M192" s="196"/>
      <c r="N192" s="197"/>
      <c r="O192" s="66"/>
      <c r="P192" s="66"/>
      <c r="Q192" s="66"/>
      <c r="R192" s="66"/>
      <c r="S192" s="66"/>
      <c r="T192" s="67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9" t="s">
        <v>162</v>
      </c>
      <c r="AU192" s="19" t="s">
        <v>82</v>
      </c>
    </row>
    <row r="193" spans="1:65" s="2" customFormat="1" ht="24.2" customHeight="1">
      <c r="A193" s="36"/>
      <c r="B193" s="37"/>
      <c r="C193" s="180" t="s">
        <v>298</v>
      </c>
      <c r="D193" s="180" t="s">
        <v>153</v>
      </c>
      <c r="E193" s="181" t="s">
        <v>299</v>
      </c>
      <c r="F193" s="182" t="s">
        <v>300</v>
      </c>
      <c r="G193" s="183" t="s">
        <v>279</v>
      </c>
      <c r="H193" s="184">
        <v>0.53800000000000003</v>
      </c>
      <c r="I193" s="185"/>
      <c r="J193" s="186">
        <f>ROUND(I193*H193,2)</f>
        <v>0</v>
      </c>
      <c r="K193" s="182" t="s">
        <v>157</v>
      </c>
      <c r="L193" s="41"/>
      <c r="M193" s="187" t="s">
        <v>19</v>
      </c>
      <c r="N193" s="188" t="s">
        <v>44</v>
      </c>
      <c r="O193" s="66"/>
      <c r="P193" s="189">
        <f>O193*H193</f>
        <v>0</v>
      </c>
      <c r="Q193" s="189">
        <v>0</v>
      </c>
      <c r="R193" s="189">
        <f>Q193*H193</f>
        <v>0</v>
      </c>
      <c r="S193" s="189">
        <v>0</v>
      </c>
      <c r="T193" s="190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91" t="s">
        <v>158</v>
      </c>
      <c r="AT193" s="191" t="s">
        <v>153</v>
      </c>
      <c r="AU193" s="191" t="s">
        <v>82</v>
      </c>
      <c r="AY193" s="19" t="s">
        <v>151</v>
      </c>
      <c r="BE193" s="192">
        <f>IF(N193="základní",J193,0)</f>
        <v>0</v>
      </c>
      <c r="BF193" s="192">
        <f>IF(N193="snížená",J193,0)</f>
        <v>0</v>
      </c>
      <c r="BG193" s="192">
        <f>IF(N193="zákl. přenesená",J193,0)</f>
        <v>0</v>
      </c>
      <c r="BH193" s="192">
        <f>IF(N193="sníž. přenesená",J193,0)</f>
        <v>0</v>
      </c>
      <c r="BI193" s="192">
        <f>IF(N193="nulová",J193,0)</f>
        <v>0</v>
      </c>
      <c r="BJ193" s="19" t="s">
        <v>80</v>
      </c>
      <c r="BK193" s="192">
        <f>ROUND(I193*H193,2)</f>
        <v>0</v>
      </c>
      <c r="BL193" s="19" t="s">
        <v>158</v>
      </c>
      <c r="BM193" s="191" t="s">
        <v>301</v>
      </c>
    </row>
    <row r="194" spans="1:65" s="2" customFormat="1" ht="39">
      <c r="A194" s="36"/>
      <c r="B194" s="37"/>
      <c r="C194" s="38"/>
      <c r="D194" s="193" t="s">
        <v>160</v>
      </c>
      <c r="E194" s="38"/>
      <c r="F194" s="194" t="s">
        <v>302</v>
      </c>
      <c r="G194" s="38"/>
      <c r="H194" s="38"/>
      <c r="I194" s="195"/>
      <c r="J194" s="38"/>
      <c r="K194" s="38"/>
      <c r="L194" s="41"/>
      <c r="M194" s="196"/>
      <c r="N194" s="197"/>
      <c r="O194" s="66"/>
      <c r="P194" s="66"/>
      <c r="Q194" s="66"/>
      <c r="R194" s="66"/>
      <c r="S194" s="66"/>
      <c r="T194" s="67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9" t="s">
        <v>160</v>
      </c>
      <c r="AU194" s="19" t="s">
        <v>82</v>
      </c>
    </row>
    <row r="195" spans="1:65" s="2" customFormat="1" ht="11.25">
      <c r="A195" s="36"/>
      <c r="B195" s="37"/>
      <c r="C195" s="38"/>
      <c r="D195" s="198" t="s">
        <v>162</v>
      </c>
      <c r="E195" s="38"/>
      <c r="F195" s="199" t="s">
        <v>303</v>
      </c>
      <c r="G195" s="38"/>
      <c r="H195" s="38"/>
      <c r="I195" s="195"/>
      <c r="J195" s="38"/>
      <c r="K195" s="38"/>
      <c r="L195" s="41"/>
      <c r="M195" s="196"/>
      <c r="N195" s="197"/>
      <c r="O195" s="66"/>
      <c r="P195" s="66"/>
      <c r="Q195" s="66"/>
      <c r="R195" s="66"/>
      <c r="S195" s="66"/>
      <c r="T195" s="67"/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T195" s="19" t="s">
        <v>162</v>
      </c>
      <c r="AU195" s="19" t="s">
        <v>82</v>
      </c>
    </row>
    <row r="196" spans="1:65" s="14" customFormat="1" ht="11.25">
      <c r="B196" s="210"/>
      <c r="C196" s="211"/>
      <c r="D196" s="193" t="s">
        <v>164</v>
      </c>
      <c r="E196" s="212" t="s">
        <v>19</v>
      </c>
      <c r="F196" s="213" t="s">
        <v>304</v>
      </c>
      <c r="G196" s="211"/>
      <c r="H196" s="214">
        <v>0.53800000000000003</v>
      </c>
      <c r="I196" s="215"/>
      <c r="J196" s="211"/>
      <c r="K196" s="211"/>
      <c r="L196" s="216"/>
      <c r="M196" s="217"/>
      <c r="N196" s="218"/>
      <c r="O196" s="218"/>
      <c r="P196" s="218"/>
      <c r="Q196" s="218"/>
      <c r="R196" s="218"/>
      <c r="S196" s="218"/>
      <c r="T196" s="219"/>
      <c r="AT196" s="220" t="s">
        <v>164</v>
      </c>
      <c r="AU196" s="220" t="s">
        <v>82</v>
      </c>
      <c r="AV196" s="14" t="s">
        <v>82</v>
      </c>
      <c r="AW196" s="14" t="s">
        <v>35</v>
      </c>
      <c r="AX196" s="14" t="s">
        <v>73</v>
      </c>
      <c r="AY196" s="220" t="s">
        <v>151</v>
      </c>
    </row>
    <row r="197" spans="1:65" s="15" customFormat="1" ht="11.25">
      <c r="B197" s="221"/>
      <c r="C197" s="222"/>
      <c r="D197" s="193" t="s">
        <v>164</v>
      </c>
      <c r="E197" s="223" t="s">
        <v>19</v>
      </c>
      <c r="F197" s="224" t="s">
        <v>167</v>
      </c>
      <c r="G197" s="222"/>
      <c r="H197" s="225">
        <v>0.53800000000000003</v>
      </c>
      <c r="I197" s="226"/>
      <c r="J197" s="222"/>
      <c r="K197" s="222"/>
      <c r="L197" s="227"/>
      <c r="M197" s="228"/>
      <c r="N197" s="229"/>
      <c r="O197" s="229"/>
      <c r="P197" s="229"/>
      <c r="Q197" s="229"/>
      <c r="R197" s="229"/>
      <c r="S197" s="229"/>
      <c r="T197" s="230"/>
      <c r="AT197" s="231" t="s">
        <v>164</v>
      </c>
      <c r="AU197" s="231" t="s">
        <v>82</v>
      </c>
      <c r="AV197" s="15" t="s">
        <v>158</v>
      </c>
      <c r="AW197" s="15" t="s">
        <v>35</v>
      </c>
      <c r="AX197" s="15" t="s">
        <v>80</v>
      </c>
      <c r="AY197" s="231" t="s">
        <v>151</v>
      </c>
    </row>
    <row r="198" spans="1:65" s="12" customFormat="1" ht="25.9" customHeight="1">
      <c r="B198" s="164"/>
      <c r="C198" s="165"/>
      <c r="D198" s="166" t="s">
        <v>72</v>
      </c>
      <c r="E198" s="167" t="s">
        <v>305</v>
      </c>
      <c r="F198" s="167" t="s">
        <v>306</v>
      </c>
      <c r="G198" s="165"/>
      <c r="H198" s="165"/>
      <c r="I198" s="168"/>
      <c r="J198" s="169">
        <f>BK198</f>
        <v>0</v>
      </c>
      <c r="K198" s="165"/>
      <c r="L198" s="170"/>
      <c r="M198" s="171"/>
      <c r="N198" s="172"/>
      <c r="O198" s="172"/>
      <c r="P198" s="173">
        <f>P199+P206</f>
        <v>0</v>
      </c>
      <c r="Q198" s="172"/>
      <c r="R198" s="173">
        <f>R199+R206</f>
        <v>8.4543199999999999E-2</v>
      </c>
      <c r="S198" s="172"/>
      <c r="T198" s="174">
        <f>T199+T206</f>
        <v>0</v>
      </c>
      <c r="AR198" s="175" t="s">
        <v>82</v>
      </c>
      <c r="AT198" s="176" t="s">
        <v>72</v>
      </c>
      <c r="AU198" s="176" t="s">
        <v>73</v>
      </c>
      <c r="AY198" s="175" t="s">
        <v>151</v>
      </c>
      <c r="BK198" s="177">
        <f>BK199+BK206</f>
        <v>0</v>
      </c>
    </row>
    <row r="199" spans="1:65" s="12" customFormat="1" ht="22.9" customHeight="1">
      <c r="B199" s="164"/>
      <c r="C199" s="165"/>
      <c r="D199" s="166" t="s">
        <v>72</v>
      </c>
      <c r="E199" s="178" t="s">
        <v>307</v>
      </c>
      <c r="F199" s="178" t="s">
        <v>308</v>
      </c>
      <c r="G199" s="165"/>
      <c r="H199" s="165"/>
      <c r="I199" s="168"/>
      <c r="J199" s="179">
        <f>BK199</f>
        <v>0</v>
      </c>
      <c r="K199" s="165"/>
      <c r="L199" s="170"/>
      <c r="M199" s="171"/>
      <c r="N199" s="172"/>
      <c r="O199" s="172"/>
      <c r="P199" s="173">
        <f>SUM(P200:P205)</f>
        <v>0</v>
      </c>
      <c r="Q199" s="172"/>
      <c r="R199" s="173">
        <f>SUM(R200:R205)</f>
        <v>8.2231200000000004E-2</v>
      </c>
      <c r="S199" s="172"/>
      <c r="T199" s="174">
        <f>SUM(T200:T205)</f>
        <v>0</v>
      </c>
      <c r="AR199" s="175" t="s">
        <v>82</v>
      </c>
      <c r="AT199" s="176" t="s">
        <v>72</v>
      </c>
      <c r="AU199" s="176" t="s">
        <v>80</v>
      </c>
      <c r="AY199" s="175" t="s">
        <v>151</v>
      </c>
      <c r="BK199" s="177">
        <f>SUM(BK200:BK205)</f>
        <v>0</v>
      </c>
    </row>
    <row r="200" spans="1:65" s="2" customFormat="1" ht="24.2" customHeight="1">
      <c r="A200" s="36"/>
      <c r="B200" s="37"/>
      <c r="C200" s="180" t="s">
        <v>309</v>
      </c>
      <c r="D200" s="180" t="s">
        <v>153</v>
      </c>
      <c r="E200" s="181" t="s">
        <v>310</v>
      </c>
      <c r="F200" s="182" t="s">
        <v>311</v>
      </c>
      <c r="G200" s="183" t="s">
        <v>178</v>
      </c>
      <c r="H200" s="184">
        <v>152.28</v>
      </c>
      <c r="I200" s="185"/>
      <c r="J200" s="186">
        <f>ROUND(I200*H200,2)</f>
        <v>0</v>
      </c>
      <c r="K200" s="182" t="s">
        <v>157</v>
      </c>
      <c r="L200" s="41"/>
      <c r="M200" s="187" t="s">
        <v>19</v>
      </c>
      <c r="N200" s="188" t="s">
        <v>44</v>
      </c>
      <c r="O200" s="66"/>
      <c r="P200" s="189">
        <f>O200*H200</f>
        <v>0</v>
      </c>
      <c r="Q200" s="189">
        <v>5.4000000000000001E-4</v>
      </c>
      <c r="R200" s="189">
        <f>Q200*H200</f>
        <v>8.2231200000000004E-2</v>
      </c>
      <c r="S200" s="189">
        <v>0</v>
      </c>
      <c r="T200" s="190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191" t="s">
        <v>276</v>
      </c>
      <c r="AT200" s="191" t="s">
        <v>153</v>
      </c>
      <c r="AU200" s="191" t="s">
        <v>82</v>
      </c>
      <c r="AY200" s="19" t="s">
        <v>151</v>
      </c>
      <c r="BE200" s="192">
        <f>IF(N200="základní",J200,0)</f>
        <v>0</v>
      </c>
      <c r="BF200" s="192">
        <f>IF(N200="snížená",J200,0)</f>
        <v>0</v>
      </c>
      <c r="BG200" s="192">
        <f>IF(N200="zákl. přenesená",J200,0)</f>
        <v>0</v>
      </c>
      <c r="BH200" s="192">
        <f>IF(N200="sníž. přenesená",J200,0)</f>
        <v>0</v>
      </c>
      <c r="BI200" s="192">
        <f>IF(N200="nulová",J200,0)</f>
        <v>0</v>
      </c>
      <c r="BJ200" s="19" t="s">
        <v>80</v>
      </c>
      <c r="BK200" s="192">
        <f>ROUND(I200*H200,2)</f>
        <v>0</v>
      </c>
      <c r="BL200" s="19" t="s">
        <v>276</v>
      </c>
      <c r="BM200" s="191" t="s">
        <v>312</v>
      </c>
    </row>
    <row r="201" spans="1:65" s="2" customFormat="1" ht="29.25">
      <c r="A201" s="36"/>
      <c r="B201" s="37"/>
      <c r="C201" s="38"/>
      <c r="D201" s="193" t="s">
        <v>160</v>
      </c>
      <c r="E201" s="38"/>
      <c r="F201" s="194" t="s">
        <v>313</v>
      </c>
      <c r="G201" s="38"/>
      <c r="H201" s="38"/>
      <c r="I201" s="195"/>
      <c r="J201" s="38"/>
      <c r="K201" s="38"/>
      <c r="L201" s="41"/>
      <c r="M201" s="196"/>
      <c r="N201" s="197"/>
      <c r="O201" s="66"/>
      <c r="P201" s="66"/>
      <c r="Q201" s="66"/>
      <c r="R201" s="66"/>
      <c r="S201" s="66"/>
      <c r="T201" s="67"/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T201" s="19" t="s">
        <v>160</v>
      </c>
      <c r="AU201" s="19" t="s">
        <v>82</v>
      </c>
    </row>
    <row r="202" spans="1:65" s="2" customFormat="1" ht="11.25">
      <c r="A202" s="36"/>
      <c r="B202" s="37"/>
      <c r="C202" s="38"/>
      <c r="D202" s="198" t="s">
        <v>162</v>
      </c>
      <c r="E202" s="38"/>
      <c r="F202" s="199" t="s">
        <v>314</v>
      </c>
      <c r="G202" s="38"/>
      <c r="H202" s="38"/>
      <c r="I202" s="195"/>
      <c r="J202" s="38"/>
      <c r="K202" s="38"/>
      <c r="L202" s="41"/>
      <c r="M202" s="196"/>
      <c r="N202" s="197"/>
      <c r="O202" s="66"/>
      <c r="P202" s="66"/>
      <c r="Q202" s="66"/>
      <c r="R202" s="66"/>
      <c r="S202" s="66"/>
      <c r="T202" s="67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9" t="s">
        <v>162</v>
      </c>
      <c r="AU202" s="19" t="s">
        <v>82</v>
      </c>
    </row>
    <row r="203" spans="1:65" s="13" customFormat="1" ht="11.25">
      <c r="B203" s="200"/>
      <c r="C203" s="201"/>
      <c r="D203" s="193" t="s">
        <v>164</v>
      </c>
      <c r="E203" s="202" t="s">
        <v>19</v>
      </c>
      <c r="F203" s="203" t="s">
        <v>315</v>
      </c>
      <c r="G203" s="201"/>
      <c r="H203" s="202" t="s">
        <v>19</v>
      </c>
      <c r="I203" s="204"/>
      <c r="J203" s="201"/>
      <c r="K203" s="201"/>
      <c r="L203" s="205"/>
      <c r="M203" s="206"/>
      <c r="N203" s="207"/>
      <c r="O203" s="207"/>
      <c r="P203" s="207"/>
      <c r="Q203" s="207"/>
      <c r="R203" s="207"/>
      <c r="S203" s="207"/>
      <c r="T203" s="208"/>
      <c r="AT203" s="209" t="s">
        <v>164</v>
      </c>
      <c r="AU203" s="209" t="s">
        <v>82</v>
      </c>
      <c r="AV203" s="13" t="s">
        <v>80</v>
      </c>
      <c r="AW203" s="13" t="s">
        <v>35</v>
      </c>
      <c r="AX203" s="13" t="s">
        <v>73</v>
      </c>
      <c r="AY203" s="209" t="s">
        <v>151</v>
      </c>
    </row>
    <row r="204" spans="1:65" s="14" customFormat="1" ht="11.25">
      <c r="B204" s="210"/>
      <c r="C204" s="211"/>
      <c r="D204" s="193" t="s">
        <v>164</v>
      </c>
      <c r="E204" s="212" t="s">
        <v>19</v>
      </c>
      <c r="F204" s="213" t="s">
        <v>190</v>
      </c>
      <c r="G204" s="211"/>
      <c r="H204" s="214">
        <v>152.28</v>
      </c>
      <c r="I204" s="215"/>
      <c r="J204" s="211"/>
      <c r="K204" s="211"/>
      <c r="L204" s="216"/>
      <c r="M204" s="217"/>
      <c r="N204" s="218"/>
      <c r="O204" s="218"/>
      <c r="P204" s="218"/>
      <c r="Q204" s="218"/>
      <c r="R204" s="218"/>
      <c r="S204" s="218"/>
      <c r="T204" s="219"/>
      <c r="AT204" s="220" t="s">
        <v>164</v>
      </c>
      <c r="AU204" s="220" t="s">
        <v>82</v>
      </c>
      <c r="AV204" s="14" t="s">
        <v>82</v>
      </c>
      <c r="AW204" s="14" t="s">
        <v>35</v>
      </c>
      <c r="AX204" s="14" t="s">
        <v>73</v>
      </c>
      <c r="AY204" s="220" t="s">
        <v>151</v>
      </c>
    </row>
    <row r="205" spans="1:65" s="15" customFormat="1" ht="11.25">
      <c r="B205" s="221"/>
      <c r="C205" s="222"/>
      <c r="D205" s="193" t="s">
        <v>164</v>
      </c>
      <c r="E205" s="223" t="s">
        <v>19</v>
      </c>
      <c r="F205" s="224" t="s">
        <v>167</v>
      </c>
      <c r="G205" s="222"/>
      <c r="H205" s="225">
        <v>152.28</v>
      </c>
      <c r="I205" s="226"/>
      <c r="J205" s="222"/>
      <c r="K205" s="222"/>
      <c r="L205" s="227"/>
      <c r="M205" s="228"/>
      <c r="N205" s="229"/>
      <c r="O205" s="229"/>
      <c r="P205" s="229"/>
      <c r="Q205" s="229"/>
      <c r="R205" s="229"/>
      <c r="S205" s="229"/>
      <c r="T205" s="230"/>
      <c r="AT205" s="231" t="s">
        <v>164</v>
      </c>
      <c r="AU205" s="231" t="s">
        <v>82</v>
      </c>
      <c r="AV205" s="15" t="s">
        <v>158</v>
      </c>
      <c r="AW205" s="15" t="s">
        <v>35</v>
      </c>
      <c r="AX205" s="15" t="s">
        <v>80</v>
      </c>
      <c r="AY205" s="231" t="s">
        <v>151</v>
      </c>
    </row>
    <row r="206" spans="1:65" s="12" customFormat="1" ht="22.9" customHeight="1">
      <c r="B206" s="164"/>
      <c r="C206" s="165"/>
      <c r="D206" s="166" t="s">
        <v>72</v>
      </c>
      <c r="E206" s="178" t="s">
        <v>316</v>
      </c>
      <c r="F206" s="178" t="s">
        <v>317</v>
      </c>
      <c r="G206" s="165"/>
      <c r="H206" s="165"/>
      <c r="I206" s="168"/>
      <c r="J206" s="179">
        <f>BK206</f>
        <v>0</v>
      </c>
      <c r="K206" s="165"/>
      <c r="L206" s="170"/>
      <c r="M206" s="171"/>
      <c r="N206" s="172"/>
      <c r="O206" s="172"/>
      <c r="P206" s="173">
        <f>SUM(P207:P221)</f>
        <v>0</v>
      </c>
      <c r="Q206" s="172"/>
      <c r="R206" s="173">
        <f>SUM(R207:R221)</f>
        <v>2.3120000000000003E-3</v>
      </c>
      <c r="S206" s="172"/>
      <c r="T206" s="174">
        <f>SUM(T207:T221)</f>
        <v>0</v>
      </c>
      <c r="AR206" s="175" t="s">
        <v>82</v>
      </c>
      <c r="AT206" s="176" t="s">
        <v>72</v>
      </c>
      <c r="AU206" s="176" t="s">
        <v>80</v>
      </c>
      <c r="AY206" s="175" t="s">
        <v>151</v>
      </c>
      <c r="BK206" s="177">
        <f>SUM(BK207:BK221)</f>
        <v>0</v>
      </c>
    </row>
    <row r="207" spans="1:65" s="2" customFormat="1" ht="24.2" customHeight="1">
      <c r="A207" s="36"/>
      <c r="B207" s="37"/>
      <c r="C207" s="180" t="s">
        <v>7</v>
      </c>
      <c r="D207" s="180" t="s">
        <v>153</v>
      </c>
      <c r="E207" s="181" t="s">
        <v>318</v>
      </c>
      <c r="F207" s="182" t="s">
        <v>319</v>
      </c>
      <c r="G207" s="183" t="s">
        <v>178</v>
      </c>
      <c r="H207" s="184">
        <v>80</v>
      </c>
      <c r="I207" s="185"/>
      <c r="J207" s="186">
        <f>ROUND(I207*H207,2)</f>
        <v>0</v>
      </c>
      <c r="K207" s="182" t="s">
        <v>157</v>
      </c>
      <c r="L207" s="41"/>
      <c r="M207" s="187" t="s">
        <v>19</v>
      </c>
      <c r="N207" s="188" t="s">
        <v>44</v>
      </c>
      <c r="O207" s="66"/>
      <c r="P207" s="189">
        <f>O207*H207</f>
        <v>0</v>
      </c>
      <c r="Q207" s="189">
        <v>0</v>
      </c>
      <c r="R207" s="189">
        <f>Q207*H207</f>
        <v>0</v>
      </c>
      <c r="S207" s="189">
        <v>0</v>
      </c>
      <c r="T207" s="190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191" t="s">
        <v>276</v>
      </c>
      <c r="AT207" s="191" t="s">
        <v>153</v>
      </c>
      <c r="AU207" s="191" t="s">
        <v>82</v>
      </c>
      <c r="AY207" s="19" t="s">
        <v>151</v>
      </c>
      <c r="BE207" s="192">
        <f>IF(N207="základní",J207,0)</f>
        <v>0</v>
      </c>
      <c r="BF207" s="192">
        <f>IF(N207="snížená",J207,0)</f>
        <v>0</v>
      </c>
      <c r="BG207" s="192">
        <f>IF(N207="zákl. přenesená",J207,0)</f>
        <v>0</v>
      </c>
      <c r="BH207" s="192">
        <f>IF(N207="sníž. přenesená",J207,0)</f>
        <v>0</v>
      </c>
      <c r="BI207" s="192">
        <f>IF(N207="nulová",J207,0)</f>
        <v>0</v>
      </c>
      <c r="BJ207" s="19" t="s">
        <v>80</v>
      </c>
      <c r="BK207" s="192">
        <f>ROUND(I207*H207,2)</f>
        <v>0</v>
      </c>
      <c r="BL207" s="19" t="s">
        <v>276</v>
      </c>
      <c r="BM207" s="191" t="s">
        <v>320</v>
      </c>
    </row>
    <row r="208" spans="1:65" s="2" customFormat="1" ht="39">
      <c r="A208" s="36"/>
      <c r="B208" s="37"/>
      <c r="C208" s="38"/>
      <c r="D208" s="193" t="s">
        <v>160</v>
      </c>
      <c r="E208" s="38"/>
      <c r="F208" s="194" t="s">
        <v>321</v>
      </c>
      <c r="G208" s="38"/>
      <c r="H208" s="38"/>
      <c r="I208" s="195"/>
      <c r="J208" s="38"/>
      <c r="K208" s="38"/>
      <c r="L208" s="41"/>
      <c r="M208" s="196"/>
      <c r="N208" s="197"/>
      <c r="O208" s="66"/>
      <c r="P208" s="66"/>
      <c r="Q208" s="66"/>
      <c r="R208" s="66"/>
      <c r="S208" s="66"/>
      <c r="T208" s="67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9" t="s">
        <v>160</v>
      </c>
      <c r="AU208" s="19" t="s">
        <v>82</v>
      </c>
    </row>
    <row r="209" spans="1:65" s="2" customFormat="1" ht="11.25">
      <c r="A209" s="36"/>
      <c r="B209" s="37"/>
      <c r="C209" s="38"/>
      <c r="D209" s="198" t="s">
        <v>162</v>
      </c>
      <c r="E209" s="38"/>
      <c r="F209" s="199" t="s">
        <v>322</v>
      </c>
      <c r="G209" s="38"/>
      <c r="H209" s="38"/>
      <c r="I209" s="195"/>
      <c r="J209" s="38"/>
      <c r="K209" s="38"/>
      <c r="L209" s="41"/>
      <c r="M209" s="196"/>
      <c r="N209" s="197"/>
      <c r="O209" s="66"/>
      <c r="P209" s="66"/>
      <c r="Q209" s="66"/>
      <c r="R209" s="66"/>
      <c r="S209" s="66"/>
      <c r="T209" s="67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9" t="s">
        <v>162</v>
      </c>
      <c r="AU209" s="19" t="s">
        <v>82</v>
      </c>
    </row>
    <row r="210" spans="1:65" s="2" customFormat="1" ht="16.5" customHeight="1">
      <c r="A210" s="36"/>
      <c r="B210" s="37"/>
      <c r="C210" s="232" t="s">
        <v>323</v>
      </c>
      <c r="D210" s="232" t="s">
        <v>324</v>
      </c>
      <c r="E210" s="233" t="s">
        <v>325</v>
      </c>
      <c r="F210" s="234" t="s">
        <v>326</v>
      </c>
      <c r="G210" s="235" t="s">
        <v>178</v>
      </c>
      <c r="H210" s="236">
        <v>84</v>
      </c>
      <c r="I210" s="237"/>
      <c r="J210" s="238">
        <f>ROUND(I210*H210,2)</f>
        <v>0</v>
      </c>
      <c r="K210" s="234" t="s">
        <v>157</v>
      </c>
      <c r="L210" s="239"/>
      <c r="M210" s="240" t="s">
        <v>19</v>
      </c>
      <c r="N210" s="241" t="s">
        <v>44</v>
      </c>
      <c r="O210" s="66"/>
      <c r="P210" s="189">
        <f>O210*H210</f>
        <v>0</v>
      </c>
      <c r="Q210" s="189">
        <v>0</v>
      </c>
      <c r="R210" s="189">
        <f>Q210*H210</f>
        <v>0</v>
      </c>
      <c r="S210" s="189">
        <v>0</v>
      </c>
      <c r="T210" s="190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91" t="s">
        <v>327</v>
      </c>
      <c r="AT210" s="191" t="s">
        <v>324</v>
      </c>
      <c r="AU210" s="191" t="s">
        <v>82</v>
      </c>
      <c r="AY210" s="19" t="s">
        <v>151</v>
      </c>
      <c r="BE210" s="192">
        <f>IF(N210="základní",J210,0)</f>
        <v>0</v>
      </c>
      <c r="BF210" s="192">
        <f>IF(N210="snížená",J210,0)</f>
        <v>0</v>
      </c>
      <c r="BG210" s="192">
        <f>IF(N210="zákl. přenesená",J210,0)</f>
        <v>0</v>
      </c>
      <c r="BH210" s="192">
        <f>IF(N210="sníž. přenesená",J210,0)</f>
        <v>0</v>
      </c>
      <c r="BI210" s="192">
        <f>IF(N210="nulová",J210,0)</f>
        <v>0</v>
      </c>
      <c r="BJ210" s="19" t="s">
        <v>80</v>
      </c>
      <c r="BK210" s="192">
        <f>ROUND(I210*H210,2)</f>
        <v>0</v>
      </c>
      <c r="BL210" s="19" t="s">
        <v>276</v>
      </c>
      <c r="BM210" s="191" t="s">
        <v>328</v>
      </c>
    </row>
    <row r="211" spans="1:65" s="2" customFormat="1" ht="11.25">
      <c r="A211" s="36"/>
      <c r="B211" s="37"/>
      <c r="C211" s="38"/>
      <c r="D211" s="193" t="s">
        <v>160</v>
      </c>
      <c r="E211" s="38"/>
      <c r="F211" s="194" t="s">
        <v>326</v>
      </c>
      <c r="G211" s="38"/>
      <c r="H211" s="38"/>
      <c r="I211" s="195"/>
      <c r="J211" s="38"/>
      <c r="K211" s="38"/>
      <c r="L211" s="41"/>
      <c r="M211" s="196"/>
      <c r="N211" s="197"/>
      <c r="O211" s="66"/>
      <c r="P211" s="66"/>
      <c r="Q211" s="66"/>
      <c r="R211" s="66"/>
      <c r="S211" s="66"/>
      <c r="T211" s="67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9" t="s">
        <v>160</v>
      </c>
      <c r="AU211" s="19" t="s">
        <v>82</v>
      </c>
    </row>
    <row r="212" spans="1:65" s="14" customFormat="1" ht="11.25">
      <c r="B212" s="210"/>
      <c r="C212" s="211"/>
      <c r="D212" s="193" t="s">
        <v>164</v>
      </c>
      <c r="E212" s="211"/>
      <c r="F212" s="213" t="s">
        <v>329</v>
      </c>
      <c r="G212" s="211"/>
      <c r="H212" s="214">
        <v>84</v>
      </c>
      <c r="I212" s="215"/>
      <c r="J212" s="211"/>
      <c r="K212" s="211"/>
      <c r="L212" s="216"/>
      <c r="M212" s="217"/>
      <c r="N212" s="218"/>
      <c r="O212" s="218"/>
      <c r="P212" s="218"/>
      <c r="Q212" s="218"/>
      <c r="R212" s="218"/>
      <c r="S212" s="218"/>
      <c r="T212" s="219"/>
      <c r="AT212" s="220" t="s">
        <v>164</v>
      </c>
      <c r="AU212" s="220" t="s">
        <v>82</v>
      </c>
      <c r="AV212" s="14" t="s">
        <v>82</v>
      </c>
      <c r="AW212" s="14" t="s">
        <v>4</v>
      </c>
      <c r="AX212" s="14" t="s">
        <v>80</v>
      </c>
      <c r="AY212" s="220" t="s">
        <v>151</v>
      </c>
    </row>
    <row r="213" spans="1:65" s="2" customFormat="1" ht="24.2" customHeight="1">
      <c r="A213" s="36"/>
      <c r="B213" s="37"/>
      <c r="C213" s="180" t="s">
        <v>330</v>
      </c>
      <c r="D213" s="180" t="s">
        <v>153</v>
      </c>
      <c r="E213" s="181" t="s">
        <v>331</v>
      </c>
      <c r="F213" s="182" t="s">
        <v>332</v>
      </c>
      <c r="G213" s="183" t="s">
        <v>178</v>
      </c>
      <c r="H213" s="184">
        <v>75.599999999999994</v>
      </c>
      <c r="I213" s="185"/>
      <c r="J213" s="186">
        <f>ROUND(I213*H213,2)</f>
        <v>0</v>
      </c>
      <c r="K213" s="182" t="s">
        <v>157</v>
      </c>
      <c r="L213" s="41"/>
      <c r="M213" s="187" t="s">
        <v>19</v>
      </c>
      <c r="N213" s="188" t="s">
        <v>44</v>
      </c>
      <c r="O213" s="66"/>
      <c r="P213" s="189">
        <f>O213*H213</f>
        <v>0</v>
      </c>
      <c r="Q213" s="189">
        <v>2.0000000000000002E-5</v>
      </c>
      <c r="R213" s="189">
        <f>Q213*H213</f>
        <v>1.5120000000000001E-3</v>
      </c>
      <c r="S213" s="189">
        <v>0</v>
      </c>
      <c r="T213" s="190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191" t="s">
        <v>276</v>
      </c>
      <c r="AT213" s="191" t="s">
        <v>153</v>
      </c>
      <c r="AU213" s="191" t="s">
        <v>82</v>
      </c>
      <c r="AY213" s="19" t="s">
        <v>151</v>
      </c>
      <c r="BE213" s="192">
        <f>IF(N213="základní",J213,0)</f>
        <v>0</v>
      </c>
      <c r="BF213" s="192">
        <f>IF(N213="snížená",J213,0)</f>
        <v>0</v>
      </c>
      <c r="BG213" s="192">
        <f>IF(N213="zákl. přenesená",J213,0)</f>
        <v>0</v>
      </c>
      <c r="BH213" s="192">
        <f>IF(N213="sníž. přenesená",J213,0)</f>
        <v>0</v>
      </c>
      <c r="BI213" s="192">
        <f>IF(N213="nulová",J213,0)</f>
        <v>0</v>
      </c>
      <c r="BJ213" s="19" t="s">
        <v>80</v>
      </c>
      <c r="BK213" s="192">
        <f>ROUND(I213*H213,2)</f>
        <v>0</v>
      </c>
      <c r="BL213" s="19" t="s">
        <v>276</v>
      </c>
      <c r="BM213" s="191" t="s">
        <v>333</v>
      </c>
    </row>
    <row r="214" spans="1:65" s="2" customFormat="1" ht="19.5">
      <c r="A214" s="36"/>
      <c r="B214" s="37"/>
      <c r="C214" s="38"/>
      <c r="D214" s="193" t="s">
        <v>160</v>
      </c>
      <c r="E214" s="38"/>
      <c r="F214" s="194" t="s">
        <v>334</v>
      </c>
      <c r="G214" s="38"/>
      <c r="H214" s="38"/>
      <c r="I214" s="195"/>
      <c r="J214" s="38"/>
      <c r="K214" s="38"/>
      <c r="L214" s="41"/>
      <c r="M214" s="196"/>
      <c r="N214" s="197"/>
      <c r="O214" s="66"/>
      <c r="P214" s="66"/>
      <c r="Q214" s="66"/>
      <c r="R214" s="66"/>
      <c r="S214" s="66"/>
      <c r="T214" s="67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9" t="s">
        <v>160</v>
      </c>
      <c r="AU214" s="19" t="s">
        <v>82</v>
      </c>
    </row>
    <row r="215" spans="1:65" s="2" customFormat="1" ht="11.25">
      <c r="A215" s="36"/>
      <c r="B215" s="37"/>
      <c r="C215" s="38"/>
      <c r="D215" s="198" t="s">
        <v>162</v>
      </c>
      <c r="E215" s="38"/>
      <c r="F215" s="199" t="s">
        <v>335</v>
      </c>
      <c r="G215" s="38"/>
      <c r="H215" s="38"/>
      <c r="I215" s="195"/>
      <c r="J215" s="38"/>
      <c r="K215" s="38"/>
      <c r="L215" s="41"/>
      <c r="M215" s="196"/>
      <c r="N215" s="197"/>
      <c r="O215" s="66"/>
      <c r="P215" s="66"/>
      <c r="Q215" s="66"/>
      <c r="R215" s="66"/>
      <c r="S215" s="66"/>
      <c r="T215" s="67"/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T215" s="19" t="s">
        <v>162</v>
      </c>
      <c r="AU215" s="19" t="s">
        <v>82</v>
      </c>
    </row>
    <row r="216" spans="1:65" s="13" customFormat="1" ht="11.25">
      <c r="B216" s="200"/>
      <c r="C216" s="201"/>
      <c r="D216" s="193" t="s">
        <v>164</v>
      </c>
      <c r="E216" s="202" t="s">
        <v>19</v>
      </c>
      <c r="F216" s="203" t="s">
        <v>336</v>
      </c>
      <c r="G216" s="201"/>
      <c r="H216" s="202" t="s">
        <v>19</v>
      </c>
      <c r="I216" s="204"/>
      <c r="J216" s="201"/>
      <c r="K216" s="201"/>
      <c r="L216" s="205"/>
      <c r="M216" s="206"/>
      <c r="N216" s="207"/>
      <c r="O216" s="207"/>
      <c r="P216" s="207"/>
      <c r="Q216" s="207"/>
      <c r="R216" s="207"/>
      <c r="S216" s="207"/>
      <c r="T216" s="208"/>
      <c r="AT216" s="209" t="s">
        <v>164</v>
      </c>
      <c r="AU216" s="209" t="s">
        <v>82</v>
      </c>
      <c r="AV216" s="13" t="s">
        <v>80</v>
      </c>
      <c r="AW216" s="13" t="s">
        <v>35</v>
      </c>
      <c r="AX216" s="13" t="s">
        <v>73</v>
      </c>
      <c r="AY216" s="209" t="s">
        <v>151</v>
      </c>
    </row>
    <row r="217" spans="1:65" s="14" customFormat="1" ht="11.25">
      <c r="B217" s="210"/>
      <c r="C217" s="211"/>
      <c r="D217" s="193" t="s">
        <v>164</v>
      </c>
      <c r="E217" s="212" t="s">
        <v>19</v>
      </c>
      <c r="F217" s="213" t="s">
        <v>337</v>
      </c>
      <c r="G217" s="211"/>
      <c r="H217" s="214">
        <v>75.599999999999994</v>
      </c>
      <c r="I217" s="215"/>
      <c r="J217" s="211"/>
      <c r="K217" s="211"/>
      <c r="L217" s="216"/>
      <c r="M217" s="217"/>
      <c r="N217" s="218"/>
      <c r="O217" s="218"/>
      <c r="P217" s="218"/>
      <c r="Q217" s="218"/>
      <c r="R217" s="218"/>
      <c r="S217" s="218"/>
      <c r="T217" s="219"/>
      <c r="AT217" s="220" t="s">
        <v>164</v>
      </c>
      <c r="AU217" s="220" t="s">
        <v>82</v>
      </c>
      <c r="AV217" s="14" t="s">
        <v>82</v>
      </c>
      <c r="AW217" s="14" t="s">
        <v>35</v>
      </c>
      <c r="AX217" s="14" t="s">
        <v>73</v>
      </c>
      <c r="AY217" s="220" t="s">
        <v>151</v>
      </c>
    </row>
    <row r="218" spans="1:65" s="15" customFormat="1" ht="11.25">
      <c r="B218" s="221"/>
      <c r="C218" s="222"/>
      <c r="D218" s="193" t="s">
        <v>164</v>
      </c>
      <c r="E218" s="223" t="s">
        <v>19</v>
      </c>
      <c r="F218" s="224" t="s">
        <v>167</v>
      </c>
      <c r="G218" s="222"/>
      <c r="H218" s="225">
        <v>75.599999999999994</v>
      </c>
      <c r="I218" s="226"/>
      <c r="J218" s="222"/>
      <c r="K218" s="222"/>
      <c r="L218" s="227"/>
      <c r="M218" s="228"/>
      <c r="N218" s="229"/>
      <c r="O218" s="229"/>
      <c r="P218" s="229"/>
      <c r="Q218" s="229"/>
      <c r="R218" s="229"/>
      <c r="S218" s="229"/>
      <c r="T218" s="230"/>
      <c r="AT218" s="231" t="s">
        <v>164</v>
      </c>
      <c r="AU218" s="231" t="s">
        <v>82</v>
      </c>
      <c r="AV218" s="15" t="s">
        <v>158</v>
      </c>
      <c r="AW218" s="15" t="s">
        <v>35</v>
      </c>
      <c r="AX218" s="15" t="s">
        <v>80</v>
      </c>
      <c r="AY218" s="231" t="s">
        <v>151</v>
      </c>
    </row>
    <row r="219" spans="1:65" s="2" customFormat="1" ht="24.2" customHeight="1">
      <c r="A219" s="36"/>
      <c r="B219" s="37"/>
      <c r="C219" s="180" t="s">
        <v>338</v>
      </c>
      <c r="D219" s="180" t="s">
        <v>153</v>
      </c>
      <c r="E219" s="181" t="s">
        <v>339</v>
      </c>
      <c r="F219" s="182" t="s">
        <v>340</v>
      </c>
      <c r="G219" s="183" t="s">
        <v>178</v>
      </c>
      <c r="H219" s="184">
        <v>80</v>
      </c>
      <c r="I219" s="185"/>
      <c r="J219" s="186">
        <f>ROUND(I219*H219,2)</f>
        <v>0</v>
      </c>
      <c r="K219" s="182" t="s">
        <v>157</v>
      </c>
      <c r="L219" s="41"/>
      <c r="M219" s="187" t="s">
        <v>19</v>
      </c>
      <c r="N219" s="188" t="s">
        <v>44</v>
      </c>
      <c r="O219" s="66"/>
      <c r="P219" s="189">
        <f>O219*H219</f>
        <v>0</v>
      </c>
      <c r="Q219" s="189">
        <v>1.0000000000000001E-5</v>
      </c>
      <c r="R219" s="189">
        <f>Q219*H219</f>
        <v>8.0000000000000004E-4</v>
      </c>
      <c r="S219" s="189">
        <v>0</v>
      </c>
      <c r="T219" s="190">
        <f>S219*H219</f>
        <v>0</v>
      </c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R219" s="191" t="s">
        <v>158</v>
      </c>
      <c r="AT219" s="191" t="s">
        <v>153</v>
      </c>
      <c r="AU219" s="191" t="s">
        <v>82</v>
      </c>
      <c r="AY219" s="19" t="s">
        <v>151</v>
      </c>
      <c r="BE219" s="192">
        <f>IF(N219="základní",J219,0)</f>
        <v>0</v>
      </c>
      <c r="BF219" s="192">
        <f>IF(N219="snížená",J219,0)</f>
        <v>0</v>
      </c>
      <c r="BG219" s="192">
        <f>IF(N219="zákl. přenesená",J219,0)</f>
        <v>0</v>
      </c>
      <c r="BH219" s="192">
        <f>IF(N219="sníž. přenesená",J219,0)</f>
        <v>0</v>
      </c>
      <c r="BI219" s="192">
        <f>IF(N219="nulová",J219,0)</f>
        <v>0</v>
      </c>
      <c r="BJ219" s="19" t="s">
        <v>80</v>
      </c>
      <c r="BK219" s="192">
        <f>ROUND(I219*H219,2)</f>
        <v>0</v>
      </c>
      <c r="BL219" s="19" t="s">
        <v>158</v>
      </c>
      <c r="BM219" s="191" t="s">
        <v>341</v>
      </c>
    </row>
    <row r="220" spans="1:65" s="2" customFormat="1" ht="19.5">
      <c r="A220" s="36"/>
      <c r="B220" s="37"/>
      <c r="C220" s="38"/>
      <c r="D220" s="193" t="s">
        <v>160</v>
      </c>
      <c r="E220" s="38"/>
      <c r="F220" s="194" t="s">
        <v>342</v>
      </c>
      <c r="G220" s="38"/>
      <c r="H220" s="38"/>
      <c r="I220" s="195"/>
      <c r="J220" s="38"/>
      <c r="K220" s="38"/>
      <c r="L220" s="41"/>
      <c r="M220" s="196"/>
      <c r="N220" s="197"/>
      <c r="O220" s="66"/>
      <c r="P220" s="66"/>
      <c r="Q220" s="66"/>
      <c r="R220" s="66"/>
      <c r="S220" s="66"/>
      <c r="T220" s="67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9" t="s">
        <v>160</v>
      </c>
      <c r="AU220" s="19" t="s">
        <v>82</v>
      </c>
    </row>
    <row r="221" spans="1:65" s="2" customFormat="1" ht="11.25">
      <c r="A221" s="36"/>
      <c r="B221" s="37"/>
      <c r="C221" s="38"/>
      <c r="D221" s="198" t="s">
        <v>162</v>
      </c>
      <c r="E221" s="38"/>
      <c r="F221" s="199" t="s">
        <v>343</v>
      </c>
      <c r="G221" s="38"/>
      <c r="H221" s="38"/>
      <c r="I221" s="195"/>
      <c r="J221" s="38"/>
      <c r="K221" s="38"/>
      <c r="L221" s="41"/>
      <c r="M221" s="242"/>
      <c r="N221" s="243"/>
      <c r="O221" s="244"/>
      <c r="P221" s="244"/>
      <c r="Q221" s="244"/>
      <c r="R221" s="244"/>
      <c r="S221" s="244"/>
      <c r="T221" s="245"/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T221" s="19" t="s">
        <v>162</v>
      </c>
      <c r="AU221" s="19" t="s">
        <v>82</v>
      </c>
    </row>
    <row r="222" spans="1:65" s="2" customFormat="1" ht="6.95" customHeight="1">
      <c r="A222" s="36"/>
      <c r="B222" s="49"/>
      <c r="C222" s="50"/>
      <c r="D222" s="50"/>
      <c r="E222" s="50"/>
      <c r="F222" s="50"/>
      <c r="G222" s="50"/>
      <c r="H222" s="50"/>
      <c r="I222" s="50"/>
      <c r="J222" s="50"/>
      <c r="K222" s="50"/>
      <c r="L222" s="41"/>
      <c r="M222" s="36"/>
      <c r="O222" s="36"/>
      <c r="P222" s="36"/>
      <c r="Q222" s="36"/>
      <c r="R222" s="36"/>
      <c r="S222" s="36"/>
      <c r="T222" s="36"/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</row>
  </sheetData>
  <sheetProtection algorithmName="SHA-512" hashValue="KAwZU/dxVttrhfgymq0M34Jlx/VhTciy5RkaVfC0hm6gsGgNWf4es4X6jRCXEVrU9ZQlcuMxDcGJdq3rDtwMzg==" saltValue="0My45HP0XAfQEjxRamJgYTq1JZRR99q2zhh3Tlv9WZ+CFwmym/bPg4C1GgNPVtYYRM0UpQL6O27bk3x56swx1Q==" spinCount="100000" sheet="1" objects="1" scenarios="1" formatColumns="0" formatRows="0" autoFilter="0"/>
  <autoFilter ref="C93:K221"/>
  <mergeCells count="12">
    <mergeCell ref="E86:H86"/>
    <mergeCell ref="L2:V2"/>
    <mergeCell ref="E50:H50"/>
    <mergeCell ref="E52:H52"/>
    <mergeCell ref="E54:H54"/>
    <mergeCell ref="E82:H82"/>
    <mergeCell ref="E84:H84"/>
    <mergeCell ref="E7:H7"/>
    <mergeCell ref="E9:H9"/>
    <mergeCell ref="E11:H11"/>
    <mergeCell ref="E20:H20"/>
    <mergeCell ref="E29:H29"/>
  </mergeCells>
  <hyperlinks>
    <hyperlink ref="F99" r:id="rId1"/>
    <hyperlink ref="F105" r:id="rId2"/>
    <hyperlink ref="F109" r:id="rId3"/>
    <hyperlink ref="F115" r:id="rId4"/>
    <hyperlink ref="F121" r:id="rId5"/>
    <hyperlink ref="F128" r:id="rId6"/>
    <hyperlink ref="F134" r:id="rId7"/>
    <hyperlink ref="F140" r:id="rId8"/>
    <hyperlink ref="F146" r:id="rId9"/>
    <hyperlink ref="F153" r:id="rId10"/>
    <hyperlink ref="F159" r:id="rId11"/>
    <hyperlink ref="F165" r:id="rId12"/>
    <hyperlink ref="F168" r:id="rId13"/>
    <hyperlink ref="F174" r:id="rId14"/>
    <hyperlink ref="F177" r:id="rId15"/>
    <hyperlink ref="F184" r:id="rId16"/>
    <hyperlink ref="F187" r:id="rId17"/>
    <hyperlink ref="F192" r:id="rId18"/>
    <hyperlink ref="F195" r:id="rId19"/>
    <hyperlink ref="F202" r:id="rId20"/>
    <hyperlink ref="F209" r:id="rId21"/>
    <hyperlink ref="F215" r:id="rId22"/>
    <hyperlink ref="F221" r:id="rId23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86"/>
  <sheetViews>
    <sheetView showGridLines="0" topLeftCell="A277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19" t="s">
        <v>93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82</v>
      </c>
    </row>
    <row r="4" spans="1:46" s="1" customFormat="1" ht="24.95" customHeight="1">
      <c r="B4" s="22"/>
      <c r="D4" s="112" t="s">
        <v>118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7" t="str">
        <f>'Rekapitulace stavby'!K6</f>
        <v>Oprava lávek v km 0,217 a 267,240 v žst. Ostrava hl.n.</v>
      </c>
      <c r="F7" s="388"/>
      <c r="G7" s="388"/>
      <c r="H7" s="388"/>
      <c r="L7" s="22"/>
    </row>
    <row r="8" spans="1:46" s="1" customFormat="1" ht="12" customHeight="1">
      <c r="B8" s="22"/>
      <c r="D8" s="114" t="s">
        <v>119</v>
      </c>
      <c r="L8" s="22"/>
    </row>
    <row r="9" spans="1:46" s="2" customFormat="1" ht="16.5" customHeight="1">
      <c r="A9" s="36"/>
      <c r="B9" s="41"/>
      <c r="C9" s="36"/>
      <c r="D9" s="36"/>
      <c r="E9" s="387" t="s">
        <v>344</v>
      </c>
      <c r="F9" s="389"/>
      <c r="G9" s="389"/>
      <c r="H9" s="389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121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90" t="s">
        <v>345</v>
      </c>
      <c r="F11" s="389"/>
      <c r="G11" s="389"/>
      <c r="H11" s="389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 t="str">
        <f>'Rekapitulace stavby'!AN8</f>
        <v>20. 6. 2022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25</v>
      </c>
      <c r="E16" s="36"/>
      <c r="F16" s="36"/>
      <c r="G16" s="36"/>
      <c r="H16" s="36"/>
      <c r="I16" s="114" t="s">
        <v>26</v>
      </c>
      <c r="J16" s="105" t="s">
        <v>27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28</v>
      </c>
      <c r="F17" s="36"/>
      <c r="G17" s="36"/>
      <c r="H17" s="36"/>
      <c r="I17" s="114" t="s">
        <v>29</v>
      </c>
      <c r="J17" s="105" t="s">
        <v>30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31</v>
      </c>
      <c r="E19" s="36"/>
      <c r="F19" s="36"/>
      <c r="G19" s="36"/>
      <c r="H19" s="36"/>
      <c r="I19" s="114" t="s">
        <v>26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1" t="str">
        <f>'Rekapitulace stavby'!E14</f>
        <v>Vyplň údaj</v>
      </c>
      <c r="F20" s="392"/>
      <c r="G20" s="392"/>
      <c r="H20" s="392"/>
      <c r="I20" s="114" t="s">
        <v>29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33</v>
      </c>
      <c r="E22" s="36"/>
      <c r="F22" s="36"/>
      <c r="G22" s="36"/>
      <c r="H22" s="36"/>
      <c r="I22" s="114" t="s">
        <v>26</v>
      </c>
      <c r="J22" s="105" t="str">
        <f>IF('Rekapitulace stavby'!AN16="","",'Rekapitulace stavby'!AN16)</f>
        <v/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stavby'!E17="","",'Rekapitulace stavby'!E17)</f>
        <v xml:space="preserve"> </v>
      </c>
      <c r="F23" s="36"/>
      <c r="G23" s="36"/>
      <c r="H23" s="36"/>
      <c r="I23" s="114" t="s">
        <v>29</v>
      </c>
      <c r="J23" s="105" t="str">
        <f>IF('Rekapitulace stavby'!AN17="","",'Rekapitulace stavby'!AN17)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36</v>
      </c>
      <c r="E25" s="36"/>
      <c r="F25" s="36"/>
      <c r="G25" s="36"/>
      <c r="H25" s="36"/>
      <c r="I25" s="114" t="s">
        <v>26</v>
      </c>
      <c r="J25" s="105" t="str">
        <f>IF('Rekapitulace stavby'!AN19="","",'Rekapitulace stavby'!AN19)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 xml:space="preserve"> </v>
      </c>
      <c r="F26" s="36"/>
      <c r="G26" s="36"/>
      <c r="H26" s="36"/>
      <c r="I26" s="114" t="s">
        <v>29</v>
      </c>
      <c r="J26" s="105" t="str">
        <f>IF('Rekapitulace stavby'!AN20="","",'Rekapitulace stavby'!AN20)</f>
        <v/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37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393" t="s">
        <v>19</v>
      </c>
      <c r="F29" s="393"/>
      <c r="G29" s="393"/>
      <c r="H29" s="393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39</v>
      </c>
      <c r="E32" s="36"/>
      <c r="F32" s="36"/>
      <c r="G32" s="36"/>
      <c r="H32" s="36"/>
      <c r="I32" s="36"/>
      <c r="J32" s="122">
        <f>ROUND(J97,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41</v>
      </c>
      <c r="G34" s="36"/>
      <c r="H34" s="36"/>
      <c r="I34" s="123" t="s">
        <v>40</v>
      </c>
      <c r="J34" s="123" t="s">
        <v>42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43</v>
      </c>
      <c r="E35" s="114" t="s">
        <v>44</v>
      </c>
      <c r="F35" s="125">
        <f>ROUND((SUM(BE97:BE285)),  2)</f>
        <v>0</v>
      </c>
      <c r="G35" s="36"/>
      <c r="H35" s="36"/>
      <c r="I35" s="126">
        <v>0.21</v>
      </c>
      <c r="J35" s="125">
        <f>ROUND(((SUM(BE97:BE285))*I35),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45</v>
      </c>
      <c r="F36" s="125">
        <f>ROUND((SUM(BF97:BF285)),  2)</f>
        <v>0</v>
      </c>
      <c r="G36" s="36"/>
      <c r="H36" s="36"/>
      <c r="I36" s="126">
        <v>0.15</v>
      </c>
      <c r="J36" s="125">
        <f>ROUND(((SUM(BF97:BF285))*I36),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46</v>
      </c>
      <c r="F37" s="125">
        <f>ROUND((SUM(BG97:BG285)),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47</v>
      </c>
      <c r="F38" s="125">
        <f>ROUND((SUM(BH97:BH285)),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48</v>
      </c>
      <c r="F39" s="125">
        <f>ROUND((SUM(BI97:BI285)),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49</v>
      </c>
      <c r="E41" s="129"/>
      <c r="F41" s="129"/>
      <c r="G41" s="130" t="s">
        <v>50</v>
      </c>
      <c r="H41" s="131" t="s">
        <v>51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123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94" t="str">
        <f>E7</f>
        <v>Oprava lávek v km 0,217 a 267,240 v žst. Ostrava hl.n.</v>
      </c>
      <c r="F50" s="395"/>
      <c r="G50" s="395"/>
      <c r="H50" s="395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119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94" t="s">
        <v>344</v>
      </c>
      <c r="F52" s="396"/>
      <c r="G52" s="396"/>
      <c r="H52" s="396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121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48" t="str">
        <f>E11</f>
        <v>SO 02 - 01 - lávka km 267,240 - tubus</v>
      </c>
      <c r="F54" s="396"/>
      <c r="G54" s="396"/>
      <c r="H54" s="396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>OŘ Ostrava</v>
      </c>
      <c r="G56" s="38"/>
      <c r="H56" s="38"/>
      <c r="I56" s="31" t="s">
        <v>23</v>
      </c>
      <c r="J56" s="61" t="str">
        <f>IF(J14="","",J14)</f>
        <v>20. 6. 2022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25</v>
      </c>
      <c r="D58" s="38"/>
      <c r="E58" s="38"/>
      <c r="F58" s="29" t="str">
        <f>E17</f>
        <v>Správa železnic s.o. OŘ Ostrava</v>
      </c>
      <c r="G58" s="38"/>
      <c r="H58" s="38"/>
      <c r="I58" s="31" t="s">
        <v>33</v>
      </c>
      <c r="J58" s="34" t="str">
        <f>E23</f>
        <v xml:space="preserve"> 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31</v>
      </c>
      <c r="D59" s="38"/>
      <c r="E59" s="38"/>
      <c r="F59" s="29" t="str">
        <f>IF(E20="","",E20)</f>
        <v>Vyplň údaj</v>
      </c>
      <c r="G59" s="38"/>
      <c r="H59" s="38"/>
      <c r="I59" s="31" t="s">
        <v>36</v>
      </c>
      <c r="J59" s="34" t="str">
        <f>E26</f>
        <v xml:space="preserve"> 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124</v>
      </c>
      <c r="D61" s="139"/>
      <c r="E61" s="139"/>
      <c r="F61" s="139"/>
      <c r="G61" s="139"/>
      <c r="H61" s="139"/>
      <c r="I61" s="139"/>
      <c r="J61" s="140" t="s">
        <v>125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71</v>
      </c>
      <c r="D63" s="38"/>
      <c r="E63" s="38"/>
      <c r="F63" s="38"/>
      <c r="G63" s="38"/>
      <c r="H63" s="38"/>
      <c r="I63" s="38"/>
      <c r="J63" s="79">
        <f>J97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126</v>
      </c>
    </row>
    <row r="64" spans="1:47" s="9" customFormat="1" ht="24.95" customHeight="1">
      <c r="B64" s="142"/>
      <c r="C64" s="143"/>
      <c r="D64" s="144" t="s">
        <v>127</v>
      </c>
      <c r="E64" s="145"/>
      <c r="F64" s="145"/>
      <c r="G64" s="145"/>
      <c r="H64" s="145"/>
      <c r="I64" s="145"/>
      <c r="J64" s="146">
        <f>J98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128</v>
      </c>
      <c r="E65" s="150"/>
      <c r="F65" s="150"/>
      <c r="G65" s="150"/>
      <c r="H65" s="150"/>
      <c r="I65" s="150"/>
      <c r="J65" s="151">
        <f>J99</f>
        <v>0</v>
      </c>
      <c r="K65" s="99"/>
      <c r="L65" s="152"/>
    </row>
    <row r="66" spans="1:31" s="10" customFormat="1" ht="19.899999999999999" customHeight="1">
      <c r="B66" s="148"/>
      <c r="C66" s="99"/>
      <c r="D66" s="149" t="s">
        <v>346</v>
      </c>
      <c r="E66" s="150"/>
      <c r="F66" s="150"/>
      <c r="G66" s="150"/>
      <c r="H66" s="150"/>
      <c r="I66" s="150"/>
      <c r="J66" s="151">
        <f>J109</f>
        <v>0</v>
      </c>
      <c r="K66" s="99"/>
      <c r="L66" s="152"/>
    </row>
    <row r="67" spans="1:31" s="10" customFormat="1" ht="19.899999999999999" customHeight="1">
      <c r="B67" s="148"/>
      <c r="C67" s="99"/>
      <c r="D67" s="149" t="s">
        <v>129</v>
      </c>
      <c r="E67" s="150"/>
      <c r="F67" s="150"/>
      <c r="G67" s="150"/>
      <c r="H67" s="150"/>
      <c r="I67" s="150"/>
      <c r="J67" s="151">
        <f>J116</f>
        <v>0</v>
      </c>
      <c r="K67" s="99"/>
      <c r="L67" s="152"/>
    </row>
    <row r="68" spans="1:31" s="10" customFormat="1" ht="19.899999999999999" customHeight="1">
      <c r="B68" s="148"/>
      <c r="C68" s="99"/>
      <c r="D68" s="149" t="s">
        <v>130</v>
      </c>
      <c r="E68" s="150"/>
      <c r="F68" s="150"/>
      <c r="G68" s="150"/>
      <c r="H68" s="150"/>
      <c r="I68" s="150"/>
      <c r="J68" s="151">
        <f>J188</f>
        <v>0</v>
      </c>
      <c r="K68" s="99"/>
      <c r="L68" s="152"/>
    </row>
    <row r="69" spans="1:31" s="10" customFormat="1" ht="19.899999999999999" customHeight="1">
      <c r="B69" s="148"/>
      <c r="C69" s="99"/>
      <c r="D69" s="149" t="s">
        <v>131</v>
      </c>
      <c r="E69" s="150"/>
      <c r="F69" s="150"/>
      <c r="G69" s="150"/>
      <c r="H69" s="150"/>
      <c r="I69" s="150"/>
      <c r="J69" s="151">
        <f>J201</f>
        <v>0</v>
      </c>
      <c r="K69" s="99"/>
      <c r="L69" s="152"/>
    </row>
    <row r="70" spans="1:31" s="10" customFormat="1" ht="19.899999999999999" customHeight="1">
      <c r="B70" s="148"/>
      <c r="C70" s="99"/>
      <c r="D70" s="149" t="s">
        <v>132</v>
      </c>
      <c r="E70" s="150"/>
      <c r="F70" s="150"/>
      <c r="G70" s="150"/>
      <c r="H70" s="150"/>
      <c r="I70" s="150"/>
      <c r="J70" s="151">
        <f>J214</f>
        <v>0</v>
      </c>
      <c r="K70" s="99"/>
      <c r="L70" s="152"/>
    </row>
    <row r="71" spans="1:31" s="9" customFormat="1" ht="24.95" customHeight="1">
      <c r="B71" s="142"/>
      <c r="C71" s="143"/>
      <c r="D71" s="144" t="s">
        <v>133</v>
      </c>
      <c r="E71" s="145"/>
      <c r="F71" s="145"/>
      <c r="G71" s="145"/>
      <c r="H71" s="145"/>
      <c r="I71" s="145"/>
      <c r="J71" s="146">
        <f>J223</f>
        <v>0</v>
      </c>
      <c r="K71" s="143"/>
      <c r="L71" s="147"/>
    </row>
    <row r="72" spans="1:31" s="10" customFormat="1" ht="19.899999999999999" customHeight="1">
      <c r="B72" s="148"/>
      <c r="C72" s="99"/>
      <c r="D72" s="149" t="s">
        <v>347</v>
      </c>
      <c r="E72" s="150"/>
      <c r="F72" s="150"/>
      <c r="G72" s="150"/>
      <c r="H72" s="150"/>
      <c r="I72" s="150"/>
      <c r="J72" s="151">
        <f>J224</f>
        <v>0</v>
      </c>
      <c r="K72" s="99"/>
      <c r="L72" s="152"/>
    </row>
    <row r="73" spans="1:31" s="10" customFormat="1" ht="19.899999999999999" customHeight="1">
      <c r="B73" s="148"/>
      <c r="C73" s="99"/>
      <c r="D73" s="149" t="s">
        <v>134</v>
      </c>
      <c r="E73" s="150"/>
      <c r="F73" s="150"/>
      <c r="G73" s="150"/>
      <c r="H73" s="150"/>
      <c r="I73" s="150"/>
      <c r="J73" s="151">
        <f>J250</f>
        <v>0</v>
      </c>
      <c r="K73" s="99"/>
      <c r="L73" s="152"/>
    </row>
    <row r="74" spans="1:31" s="10" customFormat="1" ht="19.899999999999999" customHeight="1">
      <c r="B74" s="148"/>
      <c r="C74" s="99"/>
      <c r="D74" s="149" t="s">
        <v>135</v>
      </c>
      <c r="E74" s="150"/>
      <c r="F74" s="150"/>
      <c r="G74" s="150"/>
      <c r="H74" s="150"/>
      <c r="I74" s="150"/>
      <c r="J74" s="151">
        <f>J257</f>
        <v>0</v>
      </c>
      <c r="K74" s="99"/>
      <c r="L74" s="152"/>
    </row>
    <row r="75" spans="1:31" s="9" customFormat="1" ht="24.95" customHeight="1">
      <c r="B75" s="142"/>
      <c r="C75" s="143"/>
      <c r="D75" s="144" t="s">
        <v>348</v>
      </c>
      <c r="E75" s="145"/>
      <c r="F75" s="145"/>
      <c r="G75" s="145"/>
      <c r="H75" s="145"/>
      <c r="I75" s="145"/>
      <c r="J75" s="146">
        <f>J277</f>
        <v>0</v>
      </c>
      <c r="K75" s="143"/>
      <c r="L75" s="147"/>
    </row>
    <row r="76" spans="1:31" s="2" customFormat="1" ht="21.75" customHeigh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6.95" customHeight="1">
      <c r="A77" s="36"/>
      <c r="B77" s="49"/>
      <c r="C77" s="50"/>
      <c r="D77" s="50"/>
      <c r="E77" s="50"/>
      <c r="F77" s="50"/>
      <c r="G77" s="50"/>
      <c r="H77" s="50"/>
      <c r="I77" s="50"/>
      <c r="J77" s="50"/>
      <c r="K77" s="50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pans="1:31" s="2" customFormat="1" ht="6.95" customHeight="1">
      <c r="A81" s="36"/>
      <c r="B81" s="51"/>
      <c r="C81" s="52"/>
      <c r="D81" s="52"/>
      <c r="E81" s="52"/>
      <c r="F81" s="52"/>
      <c r="G81" s="52"/>
      <c r="H81" s="52"/>
      <c r="I81" s="52"/>
      <c r="J81" s="52"/>
      <c r="K81" s="52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31" s="2" customFormat="1" ht="24.95" customHeight="1">
      <c r="A82" s="36"/>
      <c r="B82" s="37"/>
      <c r="C82" s="25" t="s">
        <v>136</v>
      </c>
      <c r="D82" s="38"/>
      <c r="E82" s="38"/>
      <c r="F82" s="38"/>
      <c r="G82" s="38"/>
      <c r="H82" s="38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31" s="2" customFormat="1" ht="6.9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31" s="2" customFormat="1" ht="12" customHeight="1">
      <c r="A84" s="36"/>
      <c r="B84" s="37"/>
      <c r="C84" s="31" t="s">
        <v>16</v>
      </c>
      <c r="D84" s="38"/>
      <c r="E84" s="38"/>
      <c r="F84" s="38"/>
      <c r="G84" s="38"/>
      <c r="H84" s="38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31" s="2" customFormat="1" ht="16.5" customHeight="1">
      <c r="A85" s="36"/>
      <c r="B85" s="37"/>
      <c r="C85" s="38"/>
      <c r="D85" s="38"/>
      <c r="E85" s="394" t="str">
        <f>E7</f>
        <v>Oprava lávek v km 0,217 a 267,240 v žst. Ostrava hl.n.</v>
      </c>
      <c r="F85" s="395"/>
      <c r="G85" s="395"/>
      <c r="H85" s="395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s="1" customFormat="1" ht="12" customHeight="1">
      <c r="B86" s="23"/>
      <c r="C86" s="31" t="s">
        <v>119</v>
      </c>
      <c r="D86" s="24"/>
      <c r="E86" s="24"/>
      <c r="F86" s="24"/>
      <c r="G86" s="24"/>
      <c r="H86" s="24"/>
      <c r="I86" s="24"/>
      <c r="J86" s="24"/>
      <c r="K86" s="24"/>
      <c r="L86" s="22"/>
    </row>
    <row r="87" spans="1:31" s="2" customFormat="1" ht="16.5" customHeight="1">
      <c r="A87" s="36"/>
      <c r="B87" s="37"/>
      <c r="C87" s="38"/>
      <c r="D87" s="38"/>
      <c r="E87" s="394" t="s">
        <v>344</v>
      </c>
      <c r="F87" s="396"/>
      <c r="G87" s="396"/>
      <c r="H87" s="396"/>
      <c r="I87" s="38"/>
      <c r="J87" s="38"/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31" s="2" customFormat="1" ht="12" customHeight="1">
      <c r="A88" s="36"/>
      <c r="B88" s="37"/>
      <c r="C88" s="31" t="s">
        <v>121</v>
      </c>
      <c r="D88" s="38"/>
      <c r="E88" s="38"/>
      <c r="F88" s="38"/>
      <c r="G88" s="38"/>
      <c r="H88" s="38"/>
      <c r="I88" s="38"/>
      <c r="J88" s="38"/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s="2" customFormat="1" ht="16.5" customHeight="1">
      <c r="A89" s="36"/>
      <c r="B89" s="37"/>
      <c r="C89" s="38"/>
      <c r="D89" s="38"/>
      <c r="E89" s="348" t="str">
        <f>E11</f>
        <v>SO 02 - 01 - lávka km 267,240 - tubus</v>
      </c>
      <c r="F89" s="396"/>
      <c r="G89" s="396"/>
      <c r="H89" s="396"/>
      <c r="I89" s="38"/>
      <c r="J89" s="38"/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6.95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12" customHeight="1">
      <c r="A91" s="36"/>
      <c r="B91" s="37"/>
      <c r="C91" s="31" t="s">
        <v>21</v>
      </c>
      <c r="D91" s="38"/>
      <c r="E91" s="38"/>
      <c r="F91" s="29" t="str">
        <f>F14</f>
        <v>OŘ Ostrava</v>
      </c>
      <c r="G91" s="38"/>
      <c r="H91" s="38"/>
      <c r="I91" s="31" t="s">
        <v>23</v>
      </c>
      <c r="J91" s="61" t="str">
        <f>IF(J14="","",J14)</f>
        <v>20. 6. 2022</v>
      </c>
      <c r="K91" s="38"/>
      <c r="L91" s="115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6.95" customHeight="1">
      <c r="A92" s="36"/>
      <c r="B92" s="37"/>
      <c r="C92" s="38"/>
      <c r="D92" s="38"/>
      <c r="E92" s="38"/>
      <c r="F92" s="38"/>
      <c r="G92" s="38"/>
      <c r="H92" s="38"/>
      <c r="I92" s="38"/>
      <c r="J92" s="38"/>
      <c r="K92" s="38"/>
      <c r="L92" s="115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15.2" customHeight="1">
      <c r="A93" s="36"/>
      <c r="B93" s="37"/>
      <c r="C93" s="31" t="s">
        <v>25</v>
      </c>
      <c r="D93" s="38"/>
      <c r="E93" s="38"/>
      <c r="F93" s="29" t="str">
        <f>E17</f>
        <v>Správa železnic s.o. OŘ Ostrava</v>
      </c>
      <c r="G93" s="38"/>
      <c r="H93" s="38"/>
      <c r="I93" s="31" t="s">
        <v>33</v>
      </c>
      <c r="J93" s="34" t="str">
        <f>E23</f>
        <v xml:space="preserve"> </v>
      </c>
      <c r="K93" s="38"/>
      <c r="L93" s="115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15.2" customHeight="1">
      <c r="A94" s="36"/>
      <c r="B94" s="37"/>
      <c r="C94" s="31" t="s">
        <v>31</v>
      </c>
      <c r="D94" s="38"/>
      <c r="E94" s="38"/>
      <c r="F94" s="29" t="str">
        <f>IF(E20="","",E20)</f>
        <v>Vyplň údaj</v>
      </c>
      <c r="G94" s="38"/>
      <c r="H94" s="38"/>
      <c r="I94" s="31" t="s">
        <v>36</v>
      </c>
      <c r="J94" s="34" t="str">
        <f>E26</f>
        <v xml:space="preserve"> </v>
      </c>
      <c r="K94" s="38"/>
      <c r="L94" s="115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10.35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115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11" customFormat="1" ht="29.25" customHeight="1">
      <c r="A96" s="153"/>
      <c r="B96" s="154"/>
      <c r="C96" s="155" t="s">
        <v>137</v>
      </c>
      <c r="D96" s="156" t="s">
        <v>58</v>
      </c>
      <c r="E96" s="156" t="s">
        <v>54</v>
      </c>
      <c r="F96" s="156" t="s">
        <v>55</v>
      </c>
      <c r="G96" s="156" t="s">
        <v>138</v>
      </c>
      <c r="H96" s="156" t="s">
        <v>139</v>
      </c>
      <c r="I96" s="156" t="s">
        <v>140</v>
      </c>
      <c r="J96" s="156" t="s">
        <v>125</v>
      </c>
      <c r="K96" s="157" t="s">
        <v>141</v>
      </c>
      <c r="L96" s="158"/>
      <c r="M96" s="70" t="s">
        <v>19</v>
      </c>
      <c r="N96" s="71" t="s">
        <v>43</v>
      </c>
      <c r="O96" s="71" t="s">
        <v>142</v>
      </c>
      <c r="P96" s="71" t="s">
        <v>143</v>
      </c>
      <c r="Q96" s="71" t="s">
        <v>144</v>
      </c>
      <c r="R96" s="71" t="s">
        <v>145</v>
      </c>
      <c r="S96" s="71" t="s">
        <v>146</v>
      </c>
      <c r="T96" s="72" t="s">
        <v>147</v>
      </c>
      <c r="U96" s="153"/>
      <c r="V96" s="153"/>
      <c r="W96" s="153"/>
      <c r="X96" s="153"/>
      <c r="Y96" s="153"/>
      <c r="Z96" s="153"/>
      <c r="AA96" s="153"/>
      <c r="AB96" s="153"/>
      <c r="AC96" s="153"/>
      <c r="AD96" s="153"/>
      <c r="AE96" s="153"/>
    </row>
    <row r="97" spans="1:65" s="2" customFormat="1" ht="22.9" customHeight="1">
      <c r="A97" s="36"/>
      <c r="B97" s="37"/>
      <c r="C97" s="77" t="s">
        <v>148</v>
      </c>
      <c r="D97" s="38"/>
      <c r="E97" s="38"/>
      <c r="F97" s="38"/>
      <c r="G97" s="38"/>
      <c r="H97" s="38"/>
      <c r="I97" s="38"/>
      <c r="J97" s="159">
        <f>BK97</f>
        <v>0</v>
      </c>
      <c r="K97" s="38"/>
      <c r="L97" s="41"/>
      <c r="M97" s="73"/>
      <c r="N97" s="160"/>
      <c r="O97" s="74"/>
      <c r="P97" s="161">
        <f>P98+P223+P277</f>
        <v>0</v>
      </c>
      <c r="Q97" s="74"/>
      <c r="R97" s="161">
        <f>R98+R223+R277</f>
        <v>1.8475791999999998</v>
      </c>
      <c r="S97" s="74"/>
      <c r="T97" s="162">
        <f>T98+T223+T277</f>
        <v>7.9230839999999997E-2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72</v>
      </c>
      <c r="AU97" s="19" t="s">
        <v>126</v>
      </c>
      <c r="BK97" s="163">
        <f>BK98+BK223+BK277</f>
        <v>0</v>
      </c>
    </row>
    <row r="98" spans="1:65" s="12" customFormat="1" ht="25.9" customHeight="1">
      <c r="B98" s="164"/>
      <c r="C98" s="165"/>
      <c r="D98" s="166" t="s">
        <v>72</v>
      </c>
      <c r="E98" s="167" t="s">
        <v>149</v>
      </c>
      <c r="F98" s="167" t="s">
        <v>150</v>
      </c>
      <c r="G98" s="165"/>
      <c r="H98" s="165"/>
      <c r="I98" s="168"/>
      <c r="J98" s="169">
        <f>BK98</f>
        <v>0</v>
      </c>
      <c r="K98" s="165"/>
      <c r="L98" s="170"/>
      <c r="M98" s="171"/>
      <c r="N98" s="172"/>
      <c r="O98" s="172"/>
      <c r="P98" s="173">
        <f>P99+P109+P116+P188+P201+P214</f>
        <v>0</v>
      </c>
      <c r="Q98" s="172"/>
      <c r="R98" s="173">
        <f>R99+R109+R116+R188+R201+R214</f>
        <v>1.5614658399999999</v>
      </c>
      <c r="S98" s="172"/>
      <c r="T98" s="174">
        <f>T99+T109+T116+T188+T201+T214</f>
        <v>0</v>
      </c>
      <c r="AR98" s="175" t="s">
        <v>80</v>
      </c>
      <c r="AT98" s="176" t="s">
        <v>72</v>
      </c>
      <c r="AU98" s="176" t="s">
        <v>73</v>
      </c>
      <c r="AY98" s="175" t="s">
        <v>151</v>
      </c>
      <c r="BK98" s="177">
        <f>BK99+BK109+BK116+BK188+BK201+BK214</f>
        <v>0</v>
      </c>
    </row>
    <row r="99" spans="1:65" s="12" customFormat="1" ht="22.9" customHeight="1">
      <c r="B99" s="164"/>
      <c r="C99" s="165"/>
      <c r="D99" s="166" t="s">
        <v>72</v>
      </c>
      <c r="E99" s="178" t="s">
        <v>80</v>
      </c>
      <c r="F99" s="178" t="s">
        <v>152</v>
      </c>
      <c r="G99" s="165"/>
      <c r="H99" s="165"/>
      <c r="I99" s="168"/>
      <c r="J99" s="179">
        <f>BK99</f>
        <v>0</v>
      </c>
      <c r="K99" s="165"/>
      <c r="L99" s="170"/>
      <c r="M99" s="171"/>
      <c r="N99" s="172"/>
      <c r="O99" s="172"/>
      <c r="P99" s="173">
        <f>SUM(P100:P108)</f>
        <v>0</v>
      </c>
      <c r="Q99" s="172"/>
      <c r="R99" s="173">
        <f>SUM(R100:R108)</f>
        <v>1.3499999999999998E-2</v>
      </c>
      <c r="S99" s="172"/>
      <c r="T99" s="174">
        <f>SUM(T100:T108)</f>
        <v>0</v>
      </c>
      <c r="AR99" s="175" t="s">
        <v>80</v>
      </c>
      <c r="AT99" s="176" t="s">
        <v>72</v>
      </c>
      <c r="AU99" s="176" t="s">
        <v>80</v>
      </c>
      <c r="AY99" s="175" t="s">
        <v>151</v>
      </c>
      <c r="BK99" s="177">
        <f>SUM(BK100:BK108)</f>
        <v>0</v>
      </c>
    </row>
    <row r="100" spans="1:65" s="2" customFormat="1" ht="33" customHeight="1">
      <c r="A100" s="36"/>
      <c r="B100" s="37"/>
      <c r="C100" s="180" t="s">
        <v>80</v>
      </c>
      <c r="D100" s="180" t="s">
        <v>153</v>
      </c>
      <c r="E100" s="181" t="s">
        <v>154</v>
      </c>
      <c r="F100" s="182" t="s">
        <v>155</v>
      </c>
      <c r="G100" s="183" t="s">
        <v>156</v>
      </c>
      <c r="H100" s="184">
        <v>90</v>
      </c>
      <c r="I100" s="185"/>
      <c r="J100" s="186">
        <f>ROUND(I100*H100,2)</f>
        <v>0</v>
      </c>
      <c r="K100" s="182" t="s">
        <v>157</v>
      </c>
      <c r="L100" s="41"/>
      <c r="M100" s="187" t="s">
        <v>19</v>
      </c>
      <c r="N100" s="188" t="s">
        <v>44</v>
      </c>
      <c r="O100" s="66"/>
      <c r="P100" s="189">
        <f>O100*H100</f>
        <v>0</v>
      </c>
      <c r="Q100" s="189">
        <v>1.4999999999999999E-4</v>
      </c>
      <c r="R100" s="189">
        <f>Q100*H100</f>
        <v>1.3499999999999998E-2</v>
      </c>
      <c r="S100" s="189">
        <v>0</v>
      </c>
      <c r="T100" s="190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191" t="s">
        <v>158</v>
      </c>
      <c r="AT100" s="191" t="s">
        <v>153</v>
      </c>
      <c r="AU100" s="191" t="s">
        <v>82</v>
      </c>
      <c r="AY100" s="19" t="s">
        <v>151</v>
      </c>
      <c r="BE100" s="192">
        <f>IF(N100="základní",J100,0)</f>
        <v>0</v>
      </c>
      <c r="BF100" s="192">
        <f>IF(N100="snížená",J100,0)</f>
        <v>0</v>
      </c>
      <c r="BG100" s="192">
        <f>IF(N100="zákl. přenesená",J100,0)</f>
        <v>0</v>
      </c>
      <c r="BH100" s="192">
        <f>IF(N100="sníž. přenesená",J100,0)</f>
        <v>0</v>
      </c>
      <c r="BI100" s="192">
        <f>IF(N100="nulová",J100,0)</f>
        <v>0</v>
      </c>
      <c r="BJ100" s="19" t="s">
        <v>80</v>
      </c>
      <c r="BK100" s="192">
        <f>ROUND(I100*H100,2)</f>
        <v>0</v>
      </c>
      <c r="BL100" s="19" t="s">
        <v>158</v>
      </c>
      <c r="BM100" s="191" t="s">
        <v>349</v>
      </c>
    </row>
    <row r="101" spans="1:65" s="2" customFormat="1" ht="19.5">
      <c r="A101" s="36"/>
      <c r="B101" s="37"/>
      <c r="C101" s="38"/>
      <c r="D101" s="193" t="s">
        <v>160</v>
      </c>
      <c r="E101" s="38"/>
      <c r="F101" s="194" t="s">
        <v>161</v>
      </c>
      <c r="G101" s="38"/>
      <c r="H101" s="38"/>
      <c r="I101" s="195"/>
      <c r="J101" s="38"/>
      <c r="K101" s="38"/>
      <c r="L101" s="41"/>
      <c r="M101" s="196"/>
      <c r="N101" s="197"/>
      <c r="O101" s="66"/>
      <c r="P101" s="66"/>
      <c r="Q101" s="66"/>
      <c r="R101" s="66"/>
      <c r="S101" s="66"/>
      <c r="T101" s="67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9" t="s">
        <v>160</v>
      </c>
      <c r="AU101" s="19" t="s">
        <v>82</v>
      </c>
    </row>
    <row r="102" spans="1:65" s="2" customFormat="1" ht="11.25">
      <c r="A102" s="36"/>
      <c r="B102" s="37"/>
      <c r="C102" s="38"/>
      <c r="D102" s="198" t="s">
        <v>162</v>
      </c>
      <c r="E102" s="38"/>
      <c r="F102" s="199" t="s">
        <v>163</v>
      </c>
      <c r="G102" s="38"/>
      <c r="H102" s="38"/>
      <c r="I102" s="195"/>
      <c r="J102" s="38"/>
      <c r="K102" s="38"/>
      <c r="L102" s="41"/>
      <c r="M102" s="196"/>
      <c r="N102" s="197"/>
      <c r="O102" s="66"/>
      <c r="P102" s="66"/>
      <c r="Q102" s="66"/>
      <c r="R102" s="66"/>
      <c r="S102" s="66"/>
      <c r="T102" s="67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9" t="s">
        <v>162</v>
      </c>
      <c r="AU102" s="19" t="s">
        <v>82</v>
      </c>
    </row>
    <row r="103" spans="1:65" s="13" customFormat="1" ht="22.5">
      <c r="B103" s="200"/>
      <c r="C103" s="201"/>
      <c r="D103" s="193" t="s">
        <v>164</v>
      </c>
      <c r="E103" s="202" t="s">
        <v>19</v>
      </c>
      <c r="F103" s="203" t="s">
        <v>350</v>
      </c>
      <c r="G103" s="201"/>
      <c r="H103" s="202" t="s">
        <v>19</v>
      </c>
      <c r="I103" s="204"/>
      <c r="J103" s="201"/>
      <c r="K103" s="201"/>
      <c r="L103" s="205"/>
      <c r="M103" s="206"/>
      <c r="N103" s="207"/>
      <c r="O103" s="207"/>
      <c r="P103" s="207"/>
      <c r="Q103" s="207"/>
      <c r="R103" s="207"/>
      <c r="S103" s="207"/>
      <c r="T103" s="208"/>
      <c r="AT103" s="209" t="s">
        <v>164</v>
      </c>
      <c r="AU103" s="209" t="s">
        <v>82</v>
      </c>
      <c r="AV103" s="13" t="s">
        <v>80</v>
      </c>
      <c r="AW103" s="13" t="s">
        <v>35</v>
      </c>
      <c r="AX103" s="13" t="s">
        <v>73</v>
      </c>
      <c r="AY103" s="209" t="s">
        <v>151</v>
      </c>
    </row>
    <row r="104" spans="1:65" s="14" customFormat="1" ht="11.25">
      <c r="B104" s="210"/>
      <c r="C104" s="211"/>
      <c r="D104" s="193" t="s">
        <v>164</v>
      </c>
      <c r="E104" s="212" t="s">
        <v>19</v>
      </c>
      <c r="F104" s="213" t="s">
        <v>351</v>
      </c>
      <c r="G104" s="211"/>
      <c r="H104" s="214">
        <v>90</v>
      </c>
      <c r="I104" s="215"/>
      <c r="J104" s="211"/>
      <c r="K104" s="211"/>
      <c r="L104" s="216"/>
      <c r="M104" s="217"/>
      <c r="N104" s="218"/>
      <c r="O104" s="218"/>
      <c r="P104" s="218"/>
      <c r="Q104" s="218"/>
      <c r="R104" s="218"/>
      <c r="S104" s="218"/>
      <c r="T104" s="219"/>
      <c r="AT104" s="220" t="s">
        <v>164</v>
      </c>
      <c r="AU104" s="220" t="s">
        <v>82</v>
      </c>
      <c r="AV104" s="14" t="s">
        <v>82</v>
      </c>
      <c r="AW104" s="14" t="s">
        <v>35</v>
      </c>
      <c r="AX104" s="14" t="s">
        <v>73</v>
      </c>
      <c r="AY104" s="220" t="s">
        <v>151</v>
      </c>
    </row>
    <row r="105" spans="1:65" s="15" customFormat="1" ht="11.25">
      <c r="B105" s="221"/>
      <c r="C105" s="222"/>
      <c r="D105" s="193" t="s">
        <v>164</v>
      </c>
      <c r="E105" s="223" t="s">
        <v>19</v>
      </c>
      <c r="F105" s="224" t="s">
        <v>167</v>
      </c>
      <c r="G105" s="222"/>
      <c r="H105" s="225">
        <v>90</v>
      </c>
      <c r="I105" s="226"/>
      <c r="J105" s="222"/>
      <c r="K105" s="222"/>
      <c r="L105" s="227"/>
      <c r="M105" s="228"/>
      <c r="N105" s="229"/>
      <c r="O105" s="229"/>
      <c r="P105" s="229"/>
      <c r="Q105" s="229"/>
      <c r="R105" s="229"/>
      <c r="S105" s="229"/>
      <c r="T105" s="230"/>
      <c r="AT105" s="231" t="s">
        <v>164</v>
      </c>
      <c r="AU105" s="231" t="s">
        <v>82</v>
      </c>
      <c r="AV105" s="15" t="s">
        <v>158</v>
      </c>
      <c r="AW105" s="15" t="s">
        <v>35</v>
      </c>
      <c r="AX105" s="15" t="s">
        <v>80</v>
      </c>
      <c r="AY105" s="231" t="s">
        <v>151</v>
      </c>
    </row>
    <row r="106" spans="1:65" s="2" customFormat="1" ht="33" customHeight="1">
      <c r="A106" s="36"/>
      <c r="B106" s="37"/>
      <c r="C106" s="180" t="s">
        <v>82</v>
      </c>
      <c r="D106" s="180" t="s">
        <v>153</v>
      </c>
      <c r="E106" s="181" t="s">
        <v>168</v>
      </c>
      <c r="F106" s="182" t="s">
        <v>169</v>
      </c>
      <c r="G106" s="183" t="s">
        <v>156</v>
      </c>
      <c r="H106" s="184">
        <v>90</v>
      </c>
      <c r="I106" s="185"/>
      <c r="J106" s="186">
        <f>ROUND(I106*H106,2)</f>
        <v>0</v>
      </c>
      <c r="K106" s="182" t="s">
        <v>157</v>
      </c>
      <c r="L106" s="41"/>
      <c r="M106" s="187" t="s">
        <v>19</v>
      </c>
      <c r="N106" s="188" t="s">
        <v>44</v>
      </c>
      <c r="O106" s="66"/>
      <c r="P106" s="189">
        <f>O106*H106</f>
        <v>0</v>
      </c>
      <c r="Q106" s="189">
        <v>0</v>
      </c>
      <c r="R106" s="189">
        <f>Q106*H106</f>
        <v>0</v>
      </c>
      <c r="S106" s="189">
        <v>0</v>
      </c>
      <c r="T106" s="190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191" t="s">
        <v>158</v>
      </c>
      <c r="AT106" s="191" t="s">
        <v>153</v>
      </c>
      <c r="AU106" s="191" t="s">
        <v>82</v>
      </c>
      <c r="AY106" s="19" t="s">
        <v>151</v>
      </c>
      <c r="BE106" s="192">
        <f>IF(N106="základní",J106,0)</f>
        <v>0</v>
      </c>
      <c r="BF106" s="192">
        <f>IF(N106="snížená",J106,0)</f>
        <v>0</v>
      </c>
      <c r="BG106" s="192">
        <f>IF(N106="zákl. přenesená",J106,0)</f>
        <v>0</v>
      </c>
      <c r="BH106" s="192">
        <f>IF(N106="sníž. přenesená",J106,0)</f>
        <v>0</v>
      </c>
      <c r="BI106" s="192">
        <f>IF(N106="nulová",J106,0)</f>
        <v>0</v>
      </c>
      <c r="BJ106" s="19" t="s">
        <v>80</v>
      </c>
      <c r="BK106" s="192">
        <f>ROUND(I106*H106,2)</f>
        <v>0</v>
      </c>
      <c r="BL106" s="19" t="s">
        <v>158</v>
      </c>
      <c r="BM106" s="191" t="s">
        <v>352</v>
      </c>
    </row>
    <row r="107" spans="1:65" s="2" customFormat="1" ht="29.25">
      <c r="A107" s="36"/>
      <c r="B107" s="37"/>
      <c r="C107" s="38"/>
      <c r="D107" s="193" t="s">
        <v>160</v>
      </c>
      <c r="E107" s="38"/>
      <c r="F107" s="194" t="s">
        <v>171</v>
      </c>
      <c r="G107" s="38"/>
      <c r="H107" s="38"/>
      <c r="I107" s="195"/>
      <c r="J107" s="38"/>
      <c r="K107" s="38"/>
      <c r="L107" s="41"/>
      <c r="M107" s="196"/>
      <c r="N107" s="197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160</v>
      </c>
      <c r="AU107" s="19" t="s">
        <v>82</v>
      </c>
    </row>
    <row r="108" spans="1:65" s="2" customFormat="1" ht="11.25">
      <c r="A108" s="36"/>
      <c r="B108" s="37"/>
      <c r="C108" s="38"/>
      <c r="D108" s="198" t="s">
        <v>162</v>
      </c>
      <c r="E108" s="38"/>
      <c r="F108" s="199" t="s">
        <v>172</v>
      </c>
      <c r="G108" s="38"/>
      <c r="H108" s="38"/>
      <c r="I108" s="195"/>
      <c r="J108" s="38"/>
      <c r="K108" s="38"/>
      <c r="L108" s="41"/>
      <c r="M108" s="196"/>
      <c r="N108" s="197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162</v>
      </c>
      <c r="AU108" s="19" t="s">
        <v>82</v>
      </c>
    </row>
    <row r="109" spans="1:65" s="12" customFormat="1" ht="22.9" customHeight="1">
      <c r="B109" s="164"/>
      <c r="C109" s="165"/>
      <c r="D109" s="166" t="s">
        <v>72</v>
      </c>
      <c r="E109" s="178" t="s">
        <v>191</v>
      </c>
      <c r="F109" s="178" t="s">
        <v>353</v>
      </c>
      <c r="G109" s="165"/>
      <c r="H109" s="165"/>
      <c r="I109" s="168"/>
      <c r="J109" s="179">
        <f>BK109</f>
        <v>0</v>
      </c>
      <c r="K109" s="165"/>
      <c r="L109" s="170"/>
      <c r="M109" s="171"/>
      <c r="N109" s="172"/>
      <c r="O109" s="172"/>
      <c r="P109" s="173">
        <f>SUM(P110:P115)</f>
        <v>0</v>
      </c>
      <c r="Q109" s="172"/>
      <c r="R109" s="173">
        <f>SUM(R110:R115)</f>
        <v>3.3999999999999996E-2</v>
      </c>
      <c r="S109" s="172"/>
      <c r="T109" s="174">
        <f>SUM(T110:T115)</f>
        <v>0</v>
      </c>
      <c r="AR109" s="175" t="s">
        <v>80</v>
      </c>
      <c r="AT109" s="176" t="s">
        <v>72</v>
      </c>
      <c r="AU109" s="176" t="s">
        <v>80</v>
      </c>
      <c r="AY109" s="175" t="s">
        <v>151</v>
      </c>
      <c r="BK109" s="177">
        <f>SUM(BK110:BK115)</f>
        <v>0</v>
      </c>
    </row>
    <row r="110" spans="1:65" s="2" customFormat="1" ht="21.75" customHeight="1">
      <c r="A110" s="36"/>
      <c r="B110" s="37"/>
      <c r="C110" s="180" t="s">
        <v>175</v>
      </c>
      <c r="D110" s="180" t="s">
        <v>153</v>
      </c>
      <c r="E110" s="181" t="s">
        <v>354</v>
      </c>
      <c r="F110" s="182" t="s">
        <v>355</v>
      </c>
      <c r="G110" s="183" t="s">
        <v>156</v>
      </c>
      <c r="H110" s="184">
        <v>40</v>
      </c>
      <c r="I110" s="185"/>
      <c r="J110" s="186">
        <f>ROUND(I110*H110,2)</f>
        <v>0</v>
      </c>
      <c r="K110" s="182" t="s">
        <v>157</v>
      </c>
      <c r="L110" s="41"/>
      <c r="M110" s="187" t="s">
        <v>19</v>
      </c>
      <c r="N110" s="188" t="s">
        <v>44</v>
      </c>
      <c r="O110" s="66"/>
      <c r="P110" s="189">
        <f>O110*H110</f>
        <v>0</v>
      </c>
      <c r="Q110" s="189">
        <v>8.4999999999999995E-4</v>
      </c>
      <c r="R110" s="189">
        <f>Q110*H110</f>
        <v>3.3999999999999996E-2</v>
      </c>
      <c r="S110" s="189">
        <v>0</v>
      </c>
      <c r="T110" s="190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191" t="s">
        <v>158</v>
      </c>
      <c r="AT110" s="191" t="s">
        <v>153</v>
      </c>
      <c r="AU110" s="191" t="s">
        <v>82</v>
      </c>
      <c r="AY110" s="19" t="s">
        <v>151</v>
      </c>
      <c r="BE110" s="192">
        <f>IF(N110="základní",J110,0)</f>
        <v>0</v>
      </c>
      <c r="BF110" s="192">
        <f>IF(N110="snížená",J110,0)</f>
        <v>0</v>
      </c>
      <c r="BG110" s="192">
        <f>IF(N110="zákl. přenesená",J110,0)</f>
        <v>0</v>
      </c>
      <c r="BH110" s="192">
        <f>IF(N110="sníž. přenesená",J110,0)</f>
        <v>0</v>
      </c>
      <c r="BI110" s="192">
        <f>IF(N110="nulová",J110,0)</f>
        <v>0</v>
      </c>
      <c r="BJ110" s="19" t="s">
        <v>80</v>
      </c>
      <c r="BK110" s="192">
        <f>ROUND(I110*H110,2)</f>
        <v>0</v>
      </c>
      <c r="BL110" s="19" t="s">
        <v>158</v>
      </c>
      <c r="BM110" s="191" t="s">
        <v>356</v>
      </c>
    </row>
    <row r="111" spans="1:65" s="2" customFormat="1" ht="19.5">
      <c r="A111" s="36"/>
      <c r="B111" s="37"/>
      <c r="C111" s="38"/>
      <c r="D111" s="193" t="s">
        <v>160</v>
      </c>
      <c r="E111" s="38"/>
      <c r="F111" s="194" t="s">
        <v>357</v>
      </c>
      <c r="G111" s="38"/>
      <c r="H111" s="38"/>
      <c r="I111" s="195"/>
      <c r="J111" s="38"/>
      <c r="K111" s="38"/>
      <c r="L111" s="41"/>
      <c r="M111" s="196"/>
      <c r="N111" s="197"/>
      <c r="O111" s="66"/>
      <c r="P111" s="66"/>
      <c r="Q111" s="66"/>
      <c r="R111" s="66"/>
      <c r="S111" s="66"/>
      <c r="T111" s="67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9" t="s">
        <v>160</v>
      </c>
      <c r="AU111" s="19" t="s">
        <v>82</v>
      </c>
    </row>
    <row r="112" spans="1:65" s="2" customFormat="1" ht="11.25">
      <c r="A112" s="36"/>
      <c r="B112" s="37"/>
      <c r="C112" s="38"/>
      <c r="D112" s="198" t="s">
        <v>162</v>
      </c>
      <c r="E112" s="38"/>
      <c r="F112" s="199" t="s">
        <v>358</v>
      </c>
      <c r="G112" s="38"/>
      <c r="H112" s="38"/>
      <c r="I112" s="195"/>
      <c r="J112" s="38"/>
      <c r="K112" s="38"/>
      <c r="L112" s="41"/>
      <c r="M112" s="196"/>
      <c r="N112" s="197"/>
      <c r="O112" s="66"/>
      <c r="P112" s="66"/>
      <c r="Q112" s="66"/>
      <c r="R112" s="66"/>
      <c r="S112" s="66"/>
      <c r="T112" s="67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T112" s="19" t="s">
        <v>162</v>
      </c>
      <c r="AU112" s="19" t="s">
        <v>82</v>
      </c>
    </row>
    <row r="113" spans="1:65" s="13" customFormat="1" ht="11.25">
      <c r="B113" s="200"/>
      <c r="C113" s="201"/>
      <c r="D113" s="193" t="s">
        <v>164</v>
      </c>
      <c r="E113" s="202" t="s">
        <v>19</v>
      </c>
      <c r="F113" s="203" t="s">
        <v>359</v>
      </c>
      <c r="G113" s="201"/>
      <c r="H113" s="202" t="s">
        <v>19</v>
      </c>
      <c r="I113" s="204"/>
      <c r="J113" s="201"/>
      <c r="K113" s="201"/>
      <c r="L113" s="205"/>
      <c r="M113" s="206"/>
      <c r="N113" s="207"/>
      <c r="O113" s="207"/>
      <c r="P113" s="207"/>
      <c r="Q113" s="207"/>
      <c r="R113" s="207"/>
      <c r="S113" s="207"/>
      <c r="T113" s="208"/>
      <c r="AT113" s="209" t="s">
        <v>164</v>
      </c>
      <c r="AU113" s="209" t="s">
        <v>82</v>
      </c>
      <c r="AV113" s="13" t="s">
        <v>80</v>
      </c>
      <c r="AW113" s="13" t="s">
        <v>35</v>
      </c>
      <c r="AX113" s="13" t="s">
        <v>73</v>
      </c>
      <c r="AY113" s="209" t="s">
        <v>151</v>
      </c>
    </row>
    <row r="114" spans="1:65" s="14" customFormat="1" ht="11.25">
      <c r="B114" s="210"/>
      <c r="C114" s="211"/>
      <c r="D114" s="193" t="s">
        <v>164</v>
      </c>
      <c r="E114" s="212" t="s">
        <v>19</v>
      </c>
      <c r="F114" s="213" t="s">
        <v>221</v>
      </c>
      <c r="G114" s="211"/>
      <c r="H114" s="214">
        <v>40</v>
      </c>
      <c r="I114" s="215"/>
      <c r="J114" s="211"/>
      <c r="K114" s="211"/>
      <c r="L114" s="216"/>
      <c r="M114" s="217"/>
      <c r="N114" s="218"/>
      <c r="O114" s="218"/>
      <c r="P114" s="218"/>
      <c r="Q114" s="218"/>
      <c r="R114" s="218"/>
      <c r="S114" s="218"/>
      <c r="T114" s="219"/>
      <c r="AT114" s="220" t="s">
        <v>164</v>
      </c>
      <c r="AU114" s="220" t="s">
        <v>82</v>
      </c>
      <c r="AV114" s="14" t="s">
        <v>82</v>
      </c>
      <c r="AW114" s="14" t="s">
        <v>35</v>
      </c>
      <c r="AX114" s="14" t="s">
        <v>73</v>
      </c>
      <c r="AY114" s="220" t="s">
        <v>151</v>
      </c>
    </row>
    <row r="115" spans="1:65" s="15" customFormat="1" ht="11.25">
      <c r="B115" s="221"/>
      <c r="C115" s="222"/>
      <c r="D115" s="193" t="s">
        <v>164</v>
      </c>
      <c r="E115" s="223" t="s">
        <v>19</v>
      </c>
      <c r="F115" s="224" t="s">
        <v>167</v>
      </c>
      <c r="G115" s="222"/>
      <c r="H115" s="225">
        <v>40</v>
      </c>
      <c r="I115" s="226"/>
      <c r="J115" s="222"/>
      <c r="K115" s="222"/>
      <c r="L115" s="227"/>
      <c r="M115" s="228"/>
      <c r="N115" s="229"/>
      <c r="O115" s="229"/>
      <c r="P115" s="229"/>
      <c r="Q115" s="229"/>
      <c r="R115" s="229"/>
      <c r="S115" s="229"/>
      <c r="T115" s="230"/>
      <c r="AT115" s="231" t="s">
        <v>164</v>
      </c>
      <c r="AU115" s="231" t="s">
        <v>82</v>
      </c>
      <c r="AV115" s="15" t="s">
        <v>158</v>
      </c>
      <c r="AW115" s="15" t="s">
        <v>35</v>
      </c>
      <c r="AX115" s="15" t="s">
        <v>80</v>
      </c>
      <c r="AY115" s="231" t="s">
        <v>151</v>
      </c>
    </row>
    <row r="116" spans="1:65" s="12" customFormat="1" ht="22.9" customHeight="1">
      <c r="B116" s="164"/>
      <c r="C116" s="165"/>
      <c r="D116" s="166" t="s">
        <v>72</v>
      </c>
      <c r="E116" s="178" t="s">
        <v>173</v>
      </c>
      <c r="F116" s="178" t="s">
        <v>174</v>
      </c>
      <c r="G116" s="165"/>
      <c r="H116" s="165"/>
      <c r="I116" s="168"/>
      <c r="J116" s="179">
        <f>BK116</f>
        <v>0</v>
      </c>
      <c r="K116" s="165"/>
      <c r="L116" s="170"/>
      <c r="M116" s="171"/>
      <c r="N116" s="172"/>
      <c r="O116" s="172"/>
      <c r="P116" s="173">
        <f>SUM(P117:P187)</f>
        <v>0</v>
      </c>
      <c r="Q116" s="172"/>
      <c r="R116" s="173">
        <f>SUM(R117:R187)</f>
        <v>1.4329658399999998</v>
      </c>
      <c r="S116" s="172"/>
      <c r="T116" s="174">
        <f>SUM(T117:T187)</f>
        <v>0</v>
      </c>
      <c r="AR116" s="175" t="s">
        <v>80</v>
      </c>
      <c r="AT116" s="176" t="s">
        <v>72</v>
      </c>
      <c r="AU116" s="176" t="s">
        <v>80</v>
      </c>
      <c r="AY116" s="175" t="s">
        <v>151</v>
      </c>
      <c r="BK116" s="177">
        <f>SUM(BK117:BK187)</f>
        <v>0</v>
      </c>
    </row>
    <row r="117" spans="1:65" s="2" customFormat="1" ht="24.2" customHeight="1">
      <c r="A117" s="36"/>
      <c r="B117" s="37"/>
      <c r="C117" s="180" t="s">
        <v>158</v>
      </c>
      <c r="D117" s="180" t="s">
        <v>153</v>
      </c>
      <c r="E117" s="181" t="s">
        <v>360</v>
      </c>
      <c r="F117" s="182" t="s">
        <v>361</v>
      </c>
      <c r="G117" s="183" t="s">
        <v>178</v>
      </c>
      <c r="H117" s="184">
        <v>158.16399999999999</v>
      </c>
      <c r="I117" s="185"/>
      <c r="J117" s="186">
        <f>ROUND(I117*H117,2)</f>
        <v>0</v>
      </c>
      <c r="K117" s="182" t="s">
        <v>157</v>
      </c>
      <c r="L117" s="41"/>
      <c r="M117" s="187" t="s">
        <v>19</v>
      </c>
      <c r="N117" s="188" t="s">
        <v>44</v>
      </c>
      <c r="O117" s="66"/>
      <c r="P117" s="189">
        <f>O117*H117</f>
        <v>0</v>
      </c>
      <c r="Q117" s="189">
        <v>4.3800000000000002E-3</v>
      </c>
      <c r="R117" s="189">
        <f>Q117*H117</f>
        <v>0.69275831999999993</v>
      </c>
      <c r="S117" s="189">
        <v>0</v>
      </c>
      <c r="T117" s="190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91" t="s">
        <v>158</v>
      </c>
      <c r="AT117" s="191" t="s">
        <v>153</v>
      </c>
      <c r="AU117" s="191" t="s">
        <v>82</v>
      </c>
      <c r="AY117" s="19" t="s">
        <v>151</v>
      </c>
      <c r="BE117" s="192">
        <f>IF(N117="základní",J117,0)</f>
        <v>0</v>
      </c>
      <c r="BF117" s="192">
        <f>IF(N117="snížená",J117,0)</f>
        <v>0</v>
      </c>
      <c r="BG117" s="192">
        <f>IF(N117="zákl. přenesená",J117,0)</f>
        <v>0</v>
      </c>
      <c r="BH117" s="192">
        <f>IF(N117="sníž. přenesená",J117,0)</f>
        <v>0</v>
      </c>
      <c r="BI117" s="192">
        <f>IF(N117="nulová",J117,0)</f>
        <v>0</v>
      </c>
      <c r="BJ117" s="19" t="s">
        <v>80</v>
      </c>
      <c r="BK117" s="192">
        <f>ROUND(I117*H117,2)</f>
        <v>0</v>
      </c>
      <c r="BL117" s="19" t="s">
        <v>158</v>
      </c>
      <c r="BM117" s="191" t="s">
        <v>362</v>
      </c>
    </row>
    <row r="118" spans="1:65" s="2" customFormat="1" ht="19.5">
      <c r="A118" s="36"/>
      <c r="B118" s="37"/>
      <c r="C118" s="38"/>
      <c r="D118" s="193" t="s">
        <v>160</v>
      </c>
      <c r="E118" s="38"/>
      <c r="F118" s="194" t="s">
        <v>363</v>
      </c>
      <c r="G118" s="38"/>
      <c r="H118" s="38"/>
      <c r="I118" s="195"/>
      <c r="J118" s="38"/>
      <c r="K118" s="38"/>
      <c r="L118" s="41"/>
      <c r="M118" s="196"/>
      <c r="N118" s="197"/>
      <c r="O118" s="66"/>
      <c r="P118" s="66"/>
      <c r="Q118" s="66"/>
      <c r="R118" s="66"/>
      <c r="S118" s="66"/>
      <c r="T118" s="67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9" t="s">
        <v>160</v>
      </c>
      <c r="AU118" s="19" t="s">
        <v>82</v>
      </c>
    </row>
    <row r="119" spans="1:65" s="2" customFormat="1" ht="11.25">
      <c r="A119" s="36"/>
      <c r="B119" s="37"/>
      <c r="C119" s="38"/>
      <c r="D119" s="198" t="s">
        <v>162</v>
      </c>
      <c r="E119" s="38"/>
      <c r="F119" s="199" t="s">
        <v>364</v>
      </c>
      <c r="G119" s="38"/>
      <c r="H119" s="38"/>
      <c r="I119" s="195"/>
      <c r="J119" s="38"/>
      <c r="K119" s="38"/>
      <c r="L119" s="41"/>
      <c r="M119" s="196"/>
      <c r="N119" s="197"/>
      <c r="O119" s="66"/>
      <c r="P119" s="66"/>
      <c r="Q119" s="66"/>
      <c r="R119" s="66"/>
      <c r="S119" s="66"/>
      <c r="T119" s="67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9" t="s">
        <v>162</v>
      </c>
      <c r="AU119" s="19" t="s">
        <v>82</v>
      </c>
    </row>
    <row r="120" spans="1:65" s="13" customFormat="1" ht="22.5">
      <c r="B120" s="200"/>
      <c r="C120" s="201"/>
      <c r="D120" s="193" t="s">
        <v>164</v>
      </c>
      <c r="E120" s="202" t="s">
        <v>19</v>
      </c>
      <c r="F120" s="203" t="s">
        <v>365</v>
      </c>
      <c r="G120" s="201"/>
      <c r="H120" s="202" t="s">
        <v>19</v>
      </c>
      <c r="I120" s="204"/>
      <c r="J120" s="201"/>
      <c r="K120" s="201"/>
      <c r="L120" s="205"/>
      <c r="M120" s="206"/>
      <c r="N120" s="207"/>
      <c r="O120" s="207"/>
      <c r="P120" s="207"/>
      <c r="Q120" s="207"/>
      <c r="R120" s="207"/>
      <c r="S120" s="207"/>
      <c r="T120" s="208"/>
      <c r="AT120" s="209" t="s">
        <v>164</v>
      </c>
      <c r="AU120" s="209" t="s">
        <v>82</v>
      </c>
      <c r="AV120" s="13" t="s">
        <v>80</v>
      </c>
      <c r="AW120" s="13" t="s">
        <v>35</v>
      </c>
      <c r="AX120" s="13" t="s">
        <v>73</v>
      </c>
      <c r="AY120" s="209" t="s">
        <v>151</v>
      </c>
    </row>
    <row r="121" spans="1:65" s="13" customFormat="1" ht="11.25">
      <c r="B121" s="200"/>
      <c r="C121" s="201"/>
      <c r="D121" s="193" t="s">
        <v>164</v>
      </c>
      <c r="E121" s="202" t="s">
        <v>19</v>
      </c>
      <c r="F121" s="203" t="s">
        <v>366</v>
      </c>
      <c r="G121" s="201"/>
      <c r="H121" s="202" t="s">
        <v>19</v>
      </c>
      <c r="I121" s="204"/>
      <c r="J121" s="201"/>
      <c r="K121" s="201"/>
      <c r="L121" s="205"/>
      <c r="M121" s="206"/>
      <c r="N121" s="207"/>
      <c r="O121" s="207"/>
      <c r="P121" s="207"/>
      <c r="Q121" s="207"/>
      <c r="R121" s="207"/>
      <c r="S121" s="207"/>
      <c r="T121" s="208"/>
      <c r="AT121" s="209" t="s">
        <v>164</v>
      </c>
      <c r="AU121" s="209" t="s">
        <v>82</v>
      </c>
      <c r="AV121" s="13" t="s">
        <v>80</v>
      </c>
      <c r="AW121" s="13" t="s">
        <v>35</v>
      </c>
      <c r="AX121" s="13" t="s">
        <v>73</v>
      </c>
      <c r="AY121" s="209" t="s">
        <v>151</v>
      </c>
    </row>
    <row r="122" spans="1:65" s="14" customFormat="1" ht="22.5">
      <c r="B122" s="210"/>
      <c r="C122" s="211"/>
      <c r="D122" s="193" t="s">
        <v>164</v>
      </c>
      <c r="E122" s="212" t="s">
        <v>19</v>
      </c>
      <c r="F122" s="213" t="s">
        <v>367</v>
      </c>
      <c r="G122" s="211"/>
      <c r="H122" s="214">
        <v>6.1779999999999999</v>
      </c>
      <c r="I122" s="215"/>
      <c r="J122" s="211"/>
      <c r="K122" s="211"/>
      <c r="L122" s="216"/>
      <c r="M122" s="217"/>
      <c r="N122" s="218"/>
      <c r="O122" s="218"/>
      <c r="P122" s="218"/>
      <c r="Q122" s="218"/>
      <c r="R122" s="218"/>
      <c r="S122" s="218"/>
      <c r="T122" s="219"/>
      <c r="AT122" s="220" t="s">
        <v>164</v>
      </c>
      <c r="AU122" s="220" t="s">
        <v>82</v>
      </c>
      <c r="AV122" s="14" t="s">
        <v>82</v>
      </c>
      <c r="AW122" s="14" t="s">
        <v>35</v>
      </c>
      <c r="AX122" s="14" t="s">
        <v>73</v>
      </c>
      <c r="AY122" s="220" t="s">
        <v>151</v>
      </c>
    </row>
    <row r="123" spans="1:65" s="14" customFormat="1" ht="11.25">
      <c r="B123" s="210"/>
      <c r="C123" s="211"/>
      <c r="D123" s="193" t="s">
        <v>164</v>
      </c>
      <c r="E123" s="212" t="s">
        <v>19</v>
      </c>
      <c r="F123" s="213" t="s">
        <v>368</v>
      </c>
      <c r="G123" s="211"/>
      <c r="H123" s="214">
        <v>6.8879999999999999</v>
      </c>
      <c r="I123" s="215"/>
      <c r="J123" s="211"/>
      <c r="K123" s="211"/>
      <c r="L123" s="216"/>
      <c r="M123" s="217"/>
      <c r="N123" s="218"/>
      <c r="O123" s="218"/>
      <c r="P123" s="218"/>
      <c r="Q123" s="218"/>
      <c r="R123" s="218"/>
      <c r="S123" s="218"/>
      <c r="T123" s="219"/>
      <c r="AT123" s="220" t="s">
        <v>164</v>
      </c>
      <c r="AU123" s="220" t="s">
        <v>82</v>
      </c>
      <c r="AV123" s="14" t="s">
        <v>82</v>
      </c>
      <c r="AW123" s="14" t="s">
        <v>35</v>
      </c>
      <c r="AX123" s="14" t="s">
        <v>73</v>
      </c>
      <c r="AY123" s="220" t="s">
        <v>151</v>
      </c>
    </row>
    <row r="124" spans="1:65" s="14" customFormat="1" ht="11.25">
      <c r="B124" s="210"/>
      <c r="C124" s="211"/>
      <c r="D124" s="193" t="s">
        <v>164</v>
      </c>
      <c r="E124" s="212" t="s">
        <v>19</v>
      </c>
      <c r="F124" s="213" t="s">
        <v>369</v>
      </c>
      <c r="G124" s="211"/>
      <c r="H124" s="214">
        <v>6.8879999999999999</v>
      </c>
      <c r="I124" s="215"/>
      <c r="J124" s="211"/>
      <c r="K124" s="211"/>
      <c r="L124" s="216"/>
      <c r="M124" s="217"/>
      <c r="N124" s="218"/>
      <c r="O124" s="218"/>
      <c r="P124" s="218"/>
      <c r="Q124" s="218"/>
      <c r="R124" s="218"/>
      <c r="S124" s="218"/>
      <c r="T124" s="219"/>
      <c r="AT124" s="220" t="s">
        <v>164</v>
      </c>
      <c r="AU124" s="220" t="s">
        <v>82</v>
      </c>
      <c r="AV124" s="14" t="s">
        <v>82</v>
      </c>
      <c r="AW124" s="14" t="s">
        <v>35</v>
      </c>
      <c r="AX124" s="14" t="s">
        <v>73</v>
      </c>
      <c r="AY124" s="220" t="s">
        <v>151</v>
      </c>
    </row>
    <row r="125" spans="1:65" s="14" customFormat="1" ht="11.25">
      <c r="B125" s="210"/>
      <c r="C125" s="211"/>
      <c r="D125" s="193" t="s">
        <v>164</v>
      </c>
      <c r="E125" s="212" t="s">
        <v>19</v>
      </c>
      <c r="F125" s="213" t="s">
        <v>370</v>
      </c>
      <c r="G125" s="211"/>
      <c r="H125" s="214">
        <v>2.1640000000000001</v>
      </c>
      <c r="I125" s="215"/>
      <c r="J125" s="211"/>
      <c r="K125" s="211"/>
      <c r="L125" s="216"/>
      <c r="M125" s="217"/>
      <c r="N125" s="218"/>
      <c r="O125" s="218"/>
      <c r="P125" s="218"/>
      <c r="Q125" s="218"/>
      <c r="R125" s="218"/>
      <c r="S125" s="218"/>
      <c r="T125" s="219"/>
      <c r="AT125" s="220" t="s">
        <v>164</v>
      </c>
      <c r="AU125" s="220" t="s">
        <v>82</v>
      </c>
      <c r="AV125" s="14" t="s">
        <v>82</v>
      </c>
      <c r="AW125" s="14" t="s">
        <v>35</v>
      </c>
      <c r="AX125" s="14" t="s">
        <v>73</v>
      </c>
      <c r="AY125" s="220" t="s">
        <v>151</v>
      </c>
    </row>
    <row r="126" spans="1:65" s="16" customFormat="1" ht="11.25">
      <c r="B126" s="246"/>
      <c r="C126" s="247"/>
      <c r="D126" s="193" t="s">
        <v>164</v>
      </c>
      <c r="E126" s="248" t="s">
        <v>19</v>
      </c>
      <c r="F126" s="249" t="s">
        <v>371</v>
      </c>
      <c r="G126" s="247"/>
      <c r="H126" s="250">
        <v>22.117999999999999</v>
      </c>
      <c r="I126" s="251"/>
      <c r="J126" s="247"/>
      <c r="K126" s="247"/>
      <c r="L126" s="252"/>
      <c r="M126" s="253"/>
      <c r="N126" s="254"/>
      <c r="O126" s="254"/>
      <c r="P126" s="254"/>
      <c r="Q126" s="254"/>
      <c r="R126" s="254"/>
      <c r="S126" s="254"/>
      <c r="T126" s="255"/>
      <c r="AT126" s="256" t="s">
        <v>164</v>
      </c>
      <c r="AU126" s="256" t="s">
        <v>82</v>
      </c>
      <c r="AV126" s="16" t="s">
        <v>175</v>
      </c>
      <c r="AW126" s="16" t="s">
        <v>35</v>
      </c>
      <c r="AX126" s="16" t="s">
        <v>73</v>
      </c>
      <c r="AY126" s="256" t="s">
        <v>151</v>
      </c>
    </row>
    <row r="127" spans="1:65" s="13" customFormat="1" ht="11.25">
      <c r="B127" s="200"/>
      <c r="C127" s="201"/>
      <c r="D127" s="193" t="s">
        <v>164</v>
      </c>
      <c r="E127" s="202" t="s">
        <v>19</v>
      </c>
      <c r="F127" s="203" t="s">
        <v>372</v>
      </c>
      <c r="G127" s="201"/>
      <c r="H127" s="202" t="s">
        <v>19</v>
      </c>
      <c r="I127" s="204"/>
      <c r="J127" s="201"/>
      <c r="K127" s="201"/>
      <c r="L127" s="205"/>
      <c r="M127" s="206"/>
      <c r="N127" s="207"/>
      <c r="O127" s="207"/>
      <c r="P127" s="207"/>
      <c r="Q127" s="207"/>
      <c r="R127" s="207"/>
      <c r="S127" s="207"/>
      <c r="T127" s="208"/>
      <c r="AT127" s="209" t="s">
        <v>164</v>
      </c>
      <c r="AU127" s="209" t="s">
        <v>82</v>
      </c>
      <c r="AV127" s="13" t="s">
        <v>80</v>
      </c>
      <c r="AW127" s="13" t="s">
        <v>35</v>
      </c>
      <c r="AX127" s="13" t="s">
        <v>73</v>
      </c>
      <c r="AY127" s="209" t="s">
        <v>151</v>
      </c>
    </row>
    <row r="128" spans="1:65" s="14" customFormat="1" ht="11.25">
      <c r="B128" s="210"/>
      <c r="C128" s="211"/>
      <c r="D128" s="193" t="s">
        <v>164</v>
      </c>
      <c r="E128" s="212" t="s">
        <v>19</v>
      </c>
      <c r="F128" s="213" t="s">
        <v>373</v>
      </c>
      <c r="G128" s="211"/>
      <c r="H128" s="214">
        <v>11.335000000000001</v>
      </c>
      <c r="I128" s="215"/>
      <c r="J128" s="211"/>
      <c r="K128" s="211"/>
      <c r="L128" s="216"/>
      <c r="M128" s="217"/>
      <c r="N128" s="218"/>
      <c r="O128" s="218"/>
      <c r="P128" s="218"/>
      <c r="Q128" s="218"/>
      <c r="R128" s="218"/>
      <c r="S128" s="218"/>
      <c r="T128" s="219"/>
      <c r="AT128" s="220" t="s">
        <v>164</v>
      </c>
      <c r="AU128" s="220" t="s">
        <v>82</v>
      </c>
      <c r="AV128" s="14" t="s">
        <v>82</v>
      </c>
      <c r="AW128" s="14" t="s">
        <v>35</v>
      </c>
      <c r="AX128" s="14" t="s">
        <v>73</v>
      </c>
      <c r="AY128" s="220" t="s">
        <v>151</v>
      </c>
    </row>
    <row r="129" spans="2:51" s="14" customFormat="1" ht="11.25">
      <c r="B129" s="210"/>
      <c r="C129" s="211"/>
      <c r="D129" s="193" t="s">
        <v>164</v>
      </c>
      <c r="E129" s="212" t="s">
        <v>19</v>
      </c>
      <c r="F129" s="213" t="s">
        <v>374</v>
      </c>
      <c r="G129" s="211"/>
      <c r="H129" s="214">
        <v>6.8879999999999999</v>
      </c>
      <c r="I129" s="215"/>
      <c r="J129" s="211"/>
      <c r="K129" s="211"/>
      <c r="L129" s="216"/>
      <c r="M129" s="217"/>
      <c r="N129" s="218"/>
      <c r="O129" s="218"/>
      <c r="P129" s="218"/>
      <c r="Q129" s="218"/>
      <c r="R129" s="218"/>
      <c r="S129" s="218"/>
      <c r="T129" s="219"/>
      <c r="AT129" s="220" t="s">
        <v>164</v>
      </c>
      <c r="AU129" s="220" t="s">
        <v>82</v>
      </c>
      <c r="AV129" s="14" t="s">
        <v>82</v>
      </c>
      <c r="AW129" s="14" t="s">
        <v>35</v>
      </c>
      <c r="AX129" s="14" t="s">
        <v>73</v>
      </c>
      <c r="AY129" s="220" t="s">
        <v>151</v>
      </c>
    </row>
    <row r="130" spans="2:51" s="14" customFormat="1" ht="11.25">
      <c r="B130" s="210"/>
      <c r="C130" s="211"/>
      <c r="D130" s="193" t="s">
        <v>164</v>
      </c>
      <c r="E130" s="212" t="s">
        <v>19</v>
      </c>
      <c r="F130" s="213" t="s">
        <v>375</v>
      </c>
      <c r="G130" s="211"/>
      <c r="H130" s="214">
        <v>6.8879999999999999</v>
      </c>
      <c r="I130" s="215"/>
      <c r="J130" s="211"/>
      <c r="K130" s="211"/>
      <c r="L130" s="216"/>
      <c r="M130" s="217"/>
      <c r="N130" s="218"/>
      <c r="O130" s="218"/>
      <c r="P130" s="218"/>
      <c r="Q130" s="218"/>
      <c r="R130" s="218"/>
      <c r="S130" s="218"/>
      <c r="T130" s="219"/>
      <c r="AT130" s="220" t="s">
        <v>164</v>
      </c>
      <c r="AU130" s="220" t="s">
        <v>82</v>
      </c>
      <c r="AV130" s="14" t="s">
        <v>82</v>
      </c>
      <c r="AW130" s="14" t="s">
        <v>35</v>
      </c>
      <c r="AX130" s="14" t="s">
        <v>73</v>
      </c>
      <c r="AY130" s="220" t="s">
        <v>151</v>
      </c>
    </row>
    <row r="131" spans="2:51" s="14" customFormat="1" ht="11.25">
      <c r="B131" s="210"/>
      <c r="C131" s="211"/>
      <c r="D131" s="193" t="s">
        <v>164</v>
      </c>
      <c r="E131" s="212" t="s">
        <v>19</v>
      </c>
      <c r="F131" s="213" t="s">
        <v>376</v>
      </c>
      <c r="G131" s="211"/>
      <c r="H131" s="214">
        <v>6.8879999999999999</v>
      </c>
      <c r="I131" s="215"/>
      <c r="J131" s="211"/>
      <c r="K131" s="211"/>
      <c r="L131" s="216"/>
      <c r="M131" s="217"/>
      <c r="N131" s="218"/>
      <c r="O131" s="218"/>
      <c r="P131" s="218"/>
      <c r="Q131" s="218"/>
      <c r="R131" s="218"/>
      <c r="S131" s="218"/>
      <c r="T131" s="219"/>
      <c r="AT131" s="220" t="s">
        <v>164</v>
      </c>
      <c r="AU131" s="220" t="s">
        <v>82</v>
      </c>
      <c r="AV131" s="14" t="s">
        <v>82</v>
      </c>
      <c r="AW131" s="14" t="s">
        <v>35</v>
      </c>
      <c r="AX131" s="14" t="s">
        <v>73</v>
      </c>
      <c r="AY131" s="220" t="s">
        <v>151</v>
      </c>
    </row>
    <row r="132" spans="2:51" s="14" customFormat="1" ht="11.25">
      <c r="B132" s="210"/>
      <c r="C132" s="211"/>
      <c r="D132" s="193" t="s">
        <v>164</v>
      </c>
      <c r="E132" s="212" t="s">
        <v>19</v>
      </c>
      <c r="F132" s="213" t="s">
        <v>377</v>
      </c>
      <c r="G132" s="211"/>
      <c r="H132" s="214">
        <v>6.8879999999999999</v>
      </c>
      <c r="I132" s="215"/>
      <c r="J132" s="211"/>
      <c r="K132" s="211"/>
      <c r="L132" s="216"/>
      <c r="M132" s="217"/>
      <c r="N132" s="218"/>
      <c r="O132" s="218"/>
      <c r="P132" s="218"/>
      <c r="Q132" s="218"/>
      <c r="R132" s="218"/>
      <c r="S132" s="218"/>
      <c r="T132" s="219"/>
      <c r="AT132" s="220" t="s">
        <v>164</v>
      </c>
      <c r="AU132" s="220" t="s">
        <v>82</v>
      </c>
      <c r="AV132" s="14" t="s">
        <v>82</v>
      </c>
      <c r="AW132" s="14" t="s">
        <v>35</v>
      </c>
      <c r="AX132" s="14" t="s">
        <v>73</v>
      </c>
      <c r="AY132" s="220" t="s">
        <v>151</v>
      </c>
    </row>
    <row r="133" spans="2:51" s="14" customFormat="1" ht="11.25">
      <c r="B133" s="210"/>
      <c r="C133" s="211"/>
      <c r="D133" s="193" t="s">
        <v>164</v>
      </c>
      <c r="E133" s="212" t="s">
        <v>19</v>
      </c>
      <c r="F133" s="213" t="s">
        <v>378</v>
      </c>
      <c r="G133" s="211"/>
      <c r="H133" s="214">
        <v>6.8879999999999999</v>
      </c>
      <c r="I133" s="215"/>
      <c r="J133" s="211"/>
      <c r="K133" s="211"/>
      <c r="L133" s="216"/>
      <c r="M133" s="217"/>
      <c r="N133" s="218"/>
      <c r="O133" s="218"/>
      <c r="P133" s="218"/>
      <c r="Q133" s="218"/>
      <c r="R133" s="218"/>
      <c r="S133" s="218"/>
      <c r="T133" s="219"/>
      <c r="AT133" s="220" t="s">
        <v>164</v>
      </c>
      <c r="AU133" s="220" t="s">
        <v>82</v>
      </c>
      <c r="AV133" s="14" t="s">
        <v>82</v>
      </c>
      <c r="AW133" s="14" t="s">
        <v>35</v>
      </c>
      <c r="AX133" s="14" t="s">
        <v>73</v>
      </c>
      <c r="AY133" s="220" t="s">
        <v>151</v>
      </c>
    </row>
    <row r="134" spans="2:51" s="14" customFormat="1" ht="11.25">
      <c r="B134" s="210"/>
      <c r="C134" s="211"/>
      <c r="D134" s="193" t="s">
        <v>164</v>
      </c>
      <c r="E134" s="212" t="s">
        <v>19</v>
      </c>
      <c r="F134" s="213" t="s">
        <v>379</v>
      </c>
      <c r="G134" s="211"/>
      <c r="H134" s="214">
        <v>4.1219999999999999</v>
      </c>
      <c r="I134" s="215"/>
      <c r="J134" s="211"/>
      <c r="K134" s="211"/>
      <c r="L134" s="216"/>
      <c r="M134" s="217"/>
      <c r="N134" s="218"/>
      <c r="O134" s="218"/>
      <c r="P134" s="218"/>
      <c r="Q134" s="218"/>
      <c r="R134" s="218"/>
      <c r="S134" s="218"/>
      <c r="T134" s="219"/>
      <c r="AT134" s="220" t="s">
        <v>164</v>
      </c>
      <c r="AU134" s="220" t="s">
        <v>82</v>
      </c>
      <c r="AV134" s="14" t="s">
        <v>82</v>
      </c>
      <c r="AW134" s="14" t="s">
        <v>35</v>
      </c>
      <c r="AX134" s="14" t="s">
        <v>73</v>
      </c>
      <c r="AY134" s="220" t="s">
        <v>151</v>
      </c>
    </row>
    <row r="135" spans="2:51" s="16" customFormat="1" ht="11.25">
      <c r="B135" s="246"/>
      <c r="C135" s="247"/>
      <c r="D135" s="193" t="s">
        <v>164</v>
      </c>
      <c r="E135" s="248" t="s">
        <v>19</v>
      </c>
      <c r="F135" s="249" t="s">
        <v>371</v>
      </c>
      <c r="G135" s="247"/>
      <c r="H135" s="250">
        <v>49.896999999999998</v>
      </c>
      <c r="I135" s="251"/>
      <c r="J135" s="247"/>
      <c r="K135" s="247"/>
      <c r="L135" s="252"/>
      <c r="M135" s="253"/>
      <c r="N135" s="254"/>
      <c r="O135" s="254"/>
      <c r="P135" s="254"/>
      <c r="Q135" s="254"/>
      <c r="R135" s="254"/>
      <c r="S135" s="254"/>
      <c r="T135" s="255"/>
      <c r="AT135" s="256" t="s">
        <v>164</v>
      </c>
      <c r="AU135" s="256" t="s">
        <v>82</v>
      </c>
      <c r="AV135" s="16" t="s">
        <v>175</v>
      </c>
      <c r="AW135" s="16" t="s">
        <v>35</v>
      </c>
      <c r="AX135" s="16" t="s">
        <v>73</v>
      </c>
      <c r="AY135" s="256" t="s">
        <v>151</v>
      </c>
    </row>
    <row r="136" spans="2:51" s="13" customFormat="1" ht="11.25">
      <c r="B136" s="200"/>
      <c r="C136" s="201"/>
      <c r="D136" s="193" t="s">
        <v>164</v>
      </c>
      <c r="E136" s="202" t="s">
        <v>19</v>
      </c>
      <c r="F136" s="203" t="s">
        <v>380</v>
      </c>
      <c r="G136" s="201"/>
      <c r="H136" s="202" t="s">
        <v>19</v>
      </c>
      <c r="I136" s="204"/>
      <c r="J136" s="201"/>
      <c r="K136" s="201"/>
      <c r="L136" s="205"/>
      <c r="M136" s="206"/>
      <c r="N136" s="207"/>
      <c r="O136" s="207"/>
      <c r="P136" s="207"/>
      <c r="Q136" s="207"/>
      <c r="R136" s="207"/>
      <c r="S136" s="207"/>
      <c r="T136" s="208"/>
      <c r="AT136" s="209" t="s">
        <v>164</v>
      </c>
      <c r="AU136" s="209" t="s">
        <v>82</v>
      </c>
      <c r="AV136" s="13" t="s">
        <v>80</v>
      </c>
      <c r="AW136" s="13" t="s">
        <v>35</v>
      </c>
      <c r="AX136" s="13" t="s">
        <v>73</v>
      </c>
      <c r="AY136" s="209" t="s">
        <v>151</v>
      </c>
    </row>
    <row r="137" spans="2:51" s="14" customFormat="1" ht="22.5">
      <c r="B137" s="210"/>
      <c r="C137" s="211"/>
      <c r="D137" s="193" t="s">
        <v>164</v>
      </c>
      <c r="E137" s="212" t="s">
        <v>19</v>
      </c>
      <c r="F137" s="213" t="s">
        <v>381</v>
      </c>
      <c r="G137" s="211"/>
      <c r="H137" s="214">
        <v>5.1120000000000001</v>
      </c>
      <c r="I137" s="215"/>
      <c r="J137" s="211"/>
      <c r="K137" s="211"/>
      <c r="L137" s="216"/>
      <c r="M137" s="217"/>
      <c r="N137" s="218"/>
      <c r="O137" s="218"/>
      <c r="P137" s="218"/>
      <c r="Q137" s="218"/>
      <c r="R137" s="218"/>
      <c r="S137" s="218"/>
      <c r="T137" s="219"/>
      <c r="AT137" s="220" t="s">
        <v>164</v>
      </c>
      <c r="AU137" s="220" t="s">
        <v>82</v>
      </c>
      <c r="AV137" s="14" t="s">
        <v>82</v>
      </c>
      <c r="AW137" s="14" t="s">
        <v>35</v>
      </c>
      <c r="AX137" s="14" t="s">
        <v>73</v>
      </c>
      <c r="AY137" s="220" t="s">
        <v>151</v>
      </c>
    </row>
    <row r="138" spans="2:51" s="14" customFormat="1" ht="22.5">
      <c r="B138" s="210"/>
      <c r="C138" s="211"/>
      <c r="D138" s="193" t="s">
        <v>164</v>
      </c>
      <c r="E138" s="212" t="s">
        <v>19</v>
      </c>
      <c r="F138" s="213" t="s">
        <v>382</v>
      </c>
      <c r="G138" s="211"/>
      <c r="H138" s="214">
        <v>5.3620000000000001</v>
      </c>
      <c r="I138" s="215"/>
      <c r="J138" s="211"/>
      <c r="K138" s="211"/>
      <c r="L138" s="216"/>
      <c r="M138" s="217"/>
      <c r="N138" s="218"/>
      <c r="O138" s="218"/>
      <c r="P138" s="218"/>
      <c r="Q138" s="218"/>
      <c r="R138" s="218"/>
      <c r="S138" s="218"/>
      <c r="T138" s="219"/>
      <c r="AT138" s="220" t="s">
        <v>164</v>
      </c>
      <c r="AU138" s="220" t="s">
        <v>82</v>
      </c>
      <c r="AV138" s="14" t="s">
        <v>82</v>
      </c>
      <c r="AW138" s="14" t="s">
        <v>35</v>
      </c>
      <c r="AX138" s="14" t="s">
        <v>73</v>
      </c>
      <c r="AY138" s="220" t="s">
        <v>151</v>
      </c>
    </row>
    <row r="139" spans="2:51" s="16" customFormat="1" ht="11.25">
      <c r="B139" s="246"/>
      <c r="C139" s="247"/>
      <c r="D139" s="193" t="s">
        <v>164</v>
      </c>
      <c r="E139" s="248" t="s">
        <v>19</v>
      </c>
      <c r="F139" s="249" t="s">
        <v>371</v>
      </c>
      <c r="G139" s="247"/>
      <c r="H139" s="250">
        <v>10.474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AT139" s="256" t="s">
        <v>164</v>
      </c>
      <c r="AU139" s="256" t="s">
        <v>82</v>
      </c>
      <c r="AV139" s="16" t="s">
        <v>175</v>
      </c>
      <c r="AW139" s="16" t="s">
        <v>35</v>
      </c>
      <c r="AX139" s="16" t="s">
        <v>73</v>
      </c>
      <c r="AY139" s="256" t="s">
        <v>151</v>
      </c>
    </row>
    <row r="140" spans="2:51" s="13" customFormat="1" ht="11.25">
      <c r="B140" s="200"/>
      <c r="C140" s="201"/>
      <c r="D140" s="193" t="s">
        <v>164</v>
      </c>
      <c r="E140" s="202" t="s">
        <v>19</v>
      </c>
      <c r="F140" s="203" t="s">
        <v>380</v>
      </c>
      <c r="G140" s="201"/>
      <c r="H140" s="202" t="s">
        <v>19</v>
      </c>
      <c r="I140" s="204"/>
      <c r="J140" s="201"/>
      <c r="K140" s="201"/>
      <c r="L140" s="205"/>
      <c r="M140" s="206"/>
      <c r="N140" s="207"/>
      <c r="O140" s="207"/>
      <c r="P140" s="207"/>
      <c r="Q140" s="207"/>
      <c r="R140" s="207"/>
      <c r="S140" s="207"/>
      <c r="T140" s="208"/>
      <c r="AT140" s="209" t="s">
        <v>164</v>
      </c>
      <c r="AU140" s="209" t="s">
        <v>82</v>
      </c>
      <c r="AV140" s="13" t="s">
        <v>80</v>
      </c>
      <c r="AW140" s="13" t="s">
        <v>35</v>
      </c>
      <c r="AX140" s="13" t="s">
        <v>73</v>
      </c>
      <c r="AY140" s="209" t="s">
        <v>151</v>
      </c>
    </row>
    <row r="141" spans="2:51" s="14" customFormat="1" ht="11.25">
      <c r="B141" s="210"/>
      <c r="C141" s="211"/>
      <c r="D141" s="193" t="s">
        <v>164</v>
      </c>
      <c r="E141" s="212" t="s">
        <v>19</v>
      </c>
      <c r="F141" s="213" t="s">
        <v>383</v>
      </c>
      <c r="G141" s="211"/>
      <c r="H141" s="214">
        <v>5.3620000000000001</v>
      </c>
      <c r="I141" s="215"/>
      <c r="J141" s="211"/>
      <c r="K141" s="211"/>
      <c r="L141" s="216"/>
      <c r="M141" s="217"/>
      <c r="N141" s="218"/>
      <c r="O141" s="218"/>
      <c r="P141" s="218"/>
      <c r="Q141" s="218"/>
      <c r="R141" s="218"/>
      <c r="S141" s="218"/>
      <c r="T141" s="219"/>
      <c r="AT141" s="220" t="s">
        <v>164</v>
      </c>
      <c r="AU141" s="220" t="s">
        <v>82</v>
      </c>
      <c r="AV141" s="14" t="s">
        <v>82</v>
      </c>
      <c r="AW141" s="14" t="s">
        <v>35</v>
      </c>
      <c r="AX141" s="14" t="s">
        <v>73</v>
      </c>
      <c r="AY141" s="220" t="s">
        <v>151</v>
      </c>
    </row>
    <row r="142" spans="2:51" s="14" customFormat="1" ht="11.25">
      <c r="B142" s="210"/>
      <c r="C142" s="211"/>
      <c r="D142" s="193" t="s">
        <v>164</v>
      </c>
      <c r="E142" s="212" t="s">
        <v>19</v>
      </c>
      <c r="F142" s="213" t="s">
        <v>384</v>
      </c>
      <c r="G142" s="211"/>
      <c r="H142" s="214">
        <v>7.4820000000000002</v>
      </c>
      <c r="I142" s="215"/>
      <c r="J142" s="211"/>
      <c r="K142" s="211"/>
      <c r="L142" s="216"/>
      <c r="M142" s="217"/>
      <c r="N142" s="218"/>
      <c r="O142" s="218"/>
      <c r="P142" s="218"/>
      <c r="Q142" s="218"/>
      <c r="R142" s="218"/>
      <c r="S142" s="218"/>
      <c r="T142" s="219"/>
      <c r="AT142" s="220" t="s">
        <v>164</v>
      </c>
      <c r="AU142" s="220" t="s">
        <v>82</v>
      </c>
      <c r="AV142" s="14" t="s">
        <v>82</v>
      </c>
      <c r="AW142" s="14" t="s">
        <v>35</v>
      </c>
      <c r="AX142" s="14" t="s">
        <v>73</v>
      </c>
      <c r="AY142" s="220" t="s">
        <v>151</v>
      </c>
    </row>
    <row r="143" spans="2:51" s="16" customFormat="1" ht="11.25">
      <c r="B143" s="246"/>
      <c r="C143" s="247"/>
      <c r="D143" s="193" t="s">
        <v>164</v>
      </c>
      <c r="E143" s="248" t="s">
        <v>19</v>
      </c>
      <c r="F143" s="249" t="s">
        <v>371</v>
      </c>
      <c r="G143" s="247"/>
      <c r="H143" s="250">
        <v>12.843999999999999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AT143" s="256" t="s">
        <v>164</v>
      </c>
      <c r="AU143" s="256" t="s">
        <v>82</v>
      </c>
      <c r="AV143" s="16" t="s">
        <v>175</v>
      </c>
      <c r="AW143" s="16" t="s">
        <v>35</v>
      </c>
      <c r="AX143" s="16" t="s">
        <v>73</v>
      </c>
      <c r="AY143" s="256" t="s">
        <v>151</v>
      </c>
    </row>
    <row r="144" spans="2:51" s="13" customFormat="1" ht="11.25">
      <c r="B144" s="200"/>
      <c r="C144" s="201"/>
      <c r="D144" s="193" t="s">
        <v>164</v>
      </c>
      <c r="E144" s="202" t="s">
        <v>19</v>
      </c>
      <c r="F144" s="203" t="s">
        <v>385</v>
      </c>
      <c r="G144" s="201"/>
      <c r="H144" s="202" t="s">
        <v>19</v>
      </c>
      <c r="I144" s="204"/>
      <c r="J144" s="201"/>
      <c r="K144" s="201"/>
      <c r="L144" s="205"/>
      <c r="M144" s="206"/>
      <c r="N144" s="207"/>
      <c r="O144" s="207"/>
      <c r="P144" s="207"/>
      <c r="Q144" s="207"/>
      <c r="R144" s="207"/>
      <c r="S144" s="207"/>
      <c r="T144" s="208"/>
      <c r="AT144" s="209" t="s">
        <v>164</v>
      </c>
      <c r="AU144" s="209" t="s">
        <v>82</v>
      </c>
      <c r="AV144" s="13" t="s">
        <v>80</v>
      </c>
      <c r="AW144" s="13" t="s">
        <v>35</v>
      </c>
      <c r="AX144" s="13" t="s">
        <v>73</v>
      </c>
      <c r="AY144" s="209" t="s">
        <v>151</v>
      </c>
    </row>
    <row r="145" spans="1:65" s="14" customFormat="1" ht="11.25">
      <c r="B145" s="210"/>
      <c r="C145" s="211"/>
      <c r="D145" s="193" t="s">
        <v>164</v>
      </c>
      <c r="E145" s="212" t="s">
        <v>19</v>
      </c>
      <c r="F145" s="213" t="s">
        <v>386</v>
      </c>
      <c r="G145" s="211"/>
      <c r="H145" s="214">
        <v>2.5609999999999999</v>
      </c>
      <c r="I145" s="215"/>
      <c r="J145" s="211"/>
      <c r="K145" s="211"/>
      <c r="L145" s="216"/>
      <c r="M145" s="217"/>
      <c r="N145" s="218"/>
      <c r="O145" s="218"/>
      <c r="P145" s="218"/>
      <c r="Q145" s="218"/>
      <c r="R145" s="218"/>
      <c r="S145" s="218"/>
      <c r="T145" s="219"/>
      <c r="AT145" s="220" t="s">
        <v>164</v>
      </c>
      <c r="AU145" s="220" t="s">
        <v>82</v>
      </c>
      <c r="AV145" s="14" t="s">
        <v>82</v>
      </c>
      <c r="AW145" s="14" t="s">
        <v>35</v>
      </c>
      <c r="AX145" s="14" t="s">
        <v>73</v>
      </c>
      <c r="AY145" s="220" t="s">
        <v>151</v>
      </c>
    </row>
    <row r="146" spans="1:65" s="14" customFormat="1" ht="11.25">
      <c r="B146" s="210"/>
      <c r="C146" s="211"/>
      <c r="D146" s="193" t="s">
        <v>164</v>
      </c>
      <c r="E146" s="212" t="s">
        <v>19</v>
      </c>
      <c r="F146" s="213" t="s">
        <v>387</v>
      </c>
      <c r="G146" s="211"/>
      <c r="H146" s="214">
        <v>6.8879999999999999</v>
      </c>
      <c r="I146" s="215"/>
      <c r="J146" s="211"/>
      <c r="K146" s="211"/>
      <c r="L146" s="216"/>
      <c r="M146" s="217"/>
      <c r="N146" s="218"/>
      <c r="O146" s="218"/>
      <c r="P146" s="218"/>
      <c r="Q146" s="218"/>
      <c r="R146" s="218"/>
      <c r="S146" s="218"/>
      <c r="T146" s="219"/>
      <c r="AT146" s="220" t="s">
        <v>164</v>
      </c>
      <c r="AU146" s="220" t="s">
        <v>82</v>
      </c>
      <c r="AV146" s="14" t="s">
        <v>82</v>
      </c>
      <c r="AW146" s="14" t="s">
        <v>35</v>
      </c>
      <c r="AX146" s="14" t="s">
        <v>73</v>
      </c>
      <c r="AY146" s="220" t="s">
        <v>151</v>
      </c>
    </row>
    <row r="147" spans="1:65" s="14" customFormat="1" ht="11.25">
      <c r="B147" s="210"/>
      <c r="C147" s="211"/>
      <c r="D147" s="193" t="s">
        <v>164</v>
      </c>
      <c r="E147" s="212" t="s">
        <v>19</v>
      </c>
      <c r="F147" s="213" t="s">
        <v>388</v>
      </c>
      <c r="G147" s="211"/>
      <c r="H147" s="214">
        <v>6.8879999999999999</v>
      </c>
      <c r="I147" s="215"/>
      <c r="J147" s="211"/>
      <c r="K147" s="211"/>
      <c r="L147" s="216"/>
      <c r="M147" s="217"/>
      <c r="N147" s="218"/>
      <c r="O147" s="218"/>
      <c r="P147" s="218"/>
      <c r="Q147" s="218"/>
      <c r="R147" s="218"/>
      <c r="S147" s="218"/>
      <c r="T147" s="219"/>
      <c r="AT147" s="220" t="s">
        <v>164</v>
      </c>
      <c r="AU147" s="220" t="s">
        <v>82</v>
      </c>
      <c r="AV147" s="14" t="s">
        <v>82</v>
      </c>
      <c r="AW147" s="14" t="s">
        <v>35</v>
      </c>
      <c r="AX147" s="14" t="s">
        <v>73</v>
      </c>
      <c r="AY147" s="220" t="s">
        <v>151</v>
      </c>
    </row>
    <row r="148" spans="1:65" s="14" customFormat="1" ht="11.25">
      <c r="B148" s="210"/>
      <c r="C148" s="211"/>
      <c r="D148" s="193" t="s">
        <v>164</v>
      </c>
      <c r="E148" s="212" t="s">
        <v>19</v>
      </c>
      <c r="F148" s="213" t="s">
        <v>375</v>
      </c>
      <c r="G148" s="211"/>
      <c r="H148" s="214">
        <v>6.8879999999999999</v>
      </c>
      <c r="I148" s="215"/>
      <c r="J148" s="211"/>
      <c r="K148" s="211"/>
      <c r="L148" s="216"/>
      <c r="M148" s="217"/>
      <c r="N148" s="218"/>
      <c r="O148" s="218"/>
      <c r="P148" s="218"/>
      <c r="Q148" s="218"/>
      <c r="R148" s="218"/>
      <c r="S148" s="218"/>
      <c r="T148" s="219"/>
      <c r="AT148" s="220" t="s">
        <v>164</v>
      </c>
      <c r="AU148" s="220" t="s">
        <v>82</v>
      </c>
      <c r="AV148" s="14" t="s">
        <v>82</v>
      </c>
      <c r="AW148" s="14" t="s">
        <v>35</v>
      </c>
      <c r="AX148" s="14" t="s">
        <v>73</v>
      </c>
      <c r="AY148" s="220" t="s">
        <v>151</v>
      </c>
    </row>
    <row r="149" spans="1:65" s="14" customFormat="1" ht="11.25">
      <c r="B149" s="210"/>
      <c r="C149" s="211"/>
      <c r="D149" s="193" t="s">
        <v>164</v>
      </c>
      <c r="E149" s="212" t="s">
        <v>19</v>
      </c>
      <c r="F149" s="213" t="s">
        <v>389</v>
      </c>
      <c r="G149" s="211"/>
      <c r="H149" s="214">
        <v>6.8879999999999999</v>
      </c>
      <c r="I149" s="215"/>
      <c r="J149" s="211"/>
      <c r="K149" s="211"/>
      <c r="L149" s="216"/>
      <c r="M149" s="217"/>
      <c r="N149" s="218"/>
      <c r="O149" s="218"/>
      <c r="P149" s="218"/>
      <c r="Q149" s="218"/>
      <c r="R149" s="218"/>
      <c r="S149" s="218"/>
      <c r="T149" s="219"/>
      <c r="AT149" s="220" t="s">
        <v>164</v>
      </c>
      <c r="AU149" s="220" t="s">
        <v>82</v>
      </c>
      <c r="AV149" s="14" t="s">
        <v>82</v>
      </c>
      <c r="AW149" s="14" t="s">
        <v>35</v>
      </c>
      <c r="AX149" s="14" t="s">
        <v>73</v>
      </c>
      <c r="AY149" s="220" t="s">
        <v>151</v>
      </c>
    </row>
    <row r="150" spans="1:65" s="14" customFormat="1" ht="11.25">
      <c r="B150" s="210"/>
      <c r="C150" s="211"/>
      <c r="D150" s="193" t="s">
        <v>164</v>
      </c>
      <c r="E150" s="212" t="s">
        <v>19</v>
      </c>
      <c r="F150" s="213" t="s">
        <v>377</v>
      </c>
      <c r="G150" s="211"/>
      <c r="H150" s="214">
        <v>6.8879999999999999</v>
      </c>
      <c r="I150" s="215"/>
      <c r="J150" s="211"/>
      <c r="K150" s="211"/>
      <c r="L150" s="216"/>
      <c r="M150" s="217"/>
      <c r="N150" s="218"/>
      <c r="O150" s="218"/>
      <c r="P150" s="218"/>
      <c r="Q150" s="218"/>
      <c r="R150" s="218"/>
      <c r="S150" s="218"/>
      <c r="T150" s="219"/>
      <c r="AT150" s="220" t="s">
        <v>164</v>
      </c>
      <c r="AU150" s="220" t="s">
        <v>82</v>
      </c>
      <c r="AV150" s="14" t="s">
        <v>82</v>
      </c>
      <c r="AW150" s="14" t="s">
        <v>35</v>
      </c>
      <c r="AX150" s="14" t="s">
        <v>73</v>
      </c>
      <c r="AY150" s="220" t="s">
        <v>151</v>
      </c>
    </row>
    <row r="151" spans="1:65" s="14" customFormat="1" ht="11.25">
      <c r="B151" s="210"/>
      <c r="C151" s="211"/>
      <c r="D151" s="193" t="s">
        <v>164</v>
      </c>
      <c r="E151" s="212" t="s">
        <v>19</v>
      </c>
      <c r="F151" s="213" t="s">
        <v>390</v>
      </c>
      <c r="G151" s="211"/>
      <c r="H151" s="214">
        <v>5.1660000000000004</v>
      </c>
      <c r="I151" s="215"/>
      <c r="J151" s="211"/>
      <c r="K151" s="211"/>
      <c r="L151" s="216"/>
      <c r="M151" s="217"/>
      <c r="N151" s="218"/>
      <c r="O151" s="218"/>
      <c r="P151" s="218"/>
      <c r="Q151" s="218"/>
      <c r="R151" s="218"/>
      <c r="S151" s="218"/>
      <c r="T151" s="219"/>
      <c r="AT151" s="220" t="s">
        <v>164</v>
      </c>
      <c r="AU151" s="220" t="s">
        <v>82</v>
      </c>
      <c r="AV151" s="14" t="s">
        <v>82</v>
      </c>
      <c r="AW151" s="14" t="s">
        <v>35</v>
      </c>
      <c r="AX151" s="14" t="s">
        <v>73</v>
      </c>
      <c r="AY151" s="220" t="s">
        <v>151</v>
      </c>
    </row>
    <row r="152" spans="1:65" s="16" customFormat="1" ht="11.25">
      <c r="B152" s="246"/>
      <c r="C152" s="247"/>
      <c r="D152" s="193" t="s">
        <v>164</v>
      </c>
      <c r="E152" s="248" t="s">
        <v>19</v>
      </c>
      <c r="F152" s="249" t="s">
        <v>371</v>
      </c>
      <c r="G152" s="247"/>
      <c r="H152" s="250">
        <v>42.167000000000002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5"/>
      <c r="AT152" s="256" t="s">
        <v>164</v>
      </c>
      <c r="AU152" s="256" t="s">
        <v>82</v>
      </c>
      <c r="AV152" s="16" t="s">
        <v>175</v>
      </c>
      <c r="AW152" s="16" t="s">
        <v>35</v>
      </c>
      <c r="AX152" s="16" t="s">
        <v>73</v>
      </c>
      <c r="AY152" s="256" t="s">
        <v>151</v>
      </c>
    </row>
    <row r="153" spans="1:65" s="13" customFormat="1" ht="11.25">
      <c r="B153" s="200"/>
      <c r="C153" s="201"/>
      <c r="D153" s="193" t="s">
        <v>164</v>
      </c>
      <c r="E153" s="202" t="s">
        <v>19</v>
      </c>
      <c r="F153" s="203" t="s">
        <v>391</v>
      </c>
      <c r="G153" s="201"/>
      <c r="H153" s="202" t="s">
        <v>19</v>
      </c>
      <c r="I153" s="204"/>
      <c r="J153" s="201"/>
      <c r="K153" s="201"/>
      <c r="L153" s="205"/>
      <c r="M153" s="206"/>
      <c r="N153" s="207"/>
      <c r="O153" s="207"/>
      <c r="P153" s="207"/>
      <c r="Q153" s="207"/>
      <c r="R153" s="207"/>
      <c r="S153" s="207"/>
      <c r="T153" s="208"/>
      <c r="AT153" s="209" t="s">
        <v>164</v>
      </c>
      <c r="AU153" s="209" t="s">
        <v>82</v>
      </c>
      <c r="AV153" s="13" t="s">
        <v>80</v>
      </c>
      <c r="AW153" s="13" t="s">
        <v>35</v>
      </c>
      <c r="AX153" s="13" t="s">
        <v>73</v>
      </c>
      <c r="AY153" s="209" t="s">
        <v>151</v>
      </c>
    </row>
    <row r="154" spans="1:65" s="14" customFormat="1" ht="11.25">
      <c r="B154" s="210"/>
      <c r="C154" s="211"/>
      <c r="D154" s="193" t="s">
        <v>164</v>
      </c>
      <c r="E154" s="212" t="s">
        <v>19</v>
      </c>
      <c r="F154" s="213" t="s">
        <v>392</v>
      </c>
      <c r="G154" s="211"/>
      <c r="H154" s="214">
        <v>6.8879999999999999</v>
      </c>
      <c r="I154" s="215"/>
      <c r="J154" s="211"/>
      <c r="K154" s="211"/>
      <c r="L154" s="216"/>
      <c r="M154" s="217"/>
      <c r="N154" s="218"/>
      <c r="O154" s="218"/>
      <c r="P154" s="218"/>
      <c r="Q154" s="218"/>
      <c r="R154" s="218"/>
      <c r="S154" s="218"/>
      <c r="T154" s="219"/>
      <c r="AT154" s="220" t="s">
        <v>164</v>
      </c>
      <c r="AU154" s="220" t="s">
        <v>82</v>
      </c>
      <c r="AV154" s="14" t="s">
        <v>82</v>
      </c>
      <c r="AW154" s="14" t="s">
        <v>35</v>
      </c>
      <c r="AX154" s="14" t="s">
        <v>73</v>
      </c>
      <c r="AY154" s="220" t="s">
        <v>151</v>
      </c>
    </row>
    <row r="155" spans="1:65" s="14" customFormat="1" ht="11.25">
      <c r="B155" s="210"/>
      <c r="C155" s="211"/>
      <c r="D155" s="193" t="s">
        <v>164</v>
      </c>
      <c r="E155" s="212" t="s">
        <v>19</v>
      </c>
      <c r="F155" s="213" t="s">
        <v>393</v>
      </c>
      <c r="G155" s="211"/>
      <c r="H155" s="214">
        <v>6.8879999999999999</v>
      </c>
      <c r="I155" s="215"/>
      <c r="J155" s="211"/>
      <c r="K155" s="211"/>
      <c r="L155" s="216"/>
      <c r="M155" s="217"/>
      <c r="N155" s="218"/>
      <c r="O155" s="218"/>
      <c r="P155" s="218"/>
      <c r="Q155" s="218"/>
      <c r="R155" s="218"/>
      <c r="S155" s="218"/>
      <c r="T155" s="219"/>
      <c r="AT155" s="220" t="s">
        <v>164</v>
      </c>
      <c r="AU155" s="220" t="s">
        <v>82</v>
      </c>
      <c r="AV155" s="14" t="s">
        <v>82</v>
      </c>
      <c r="AW155" s="14" t="s">
        <v>35</v>
      </c>
      <c r="AX155" s="14" t="s">
        <v>73</v>
      </c>
      <c r="AY155" s="220" t="s">
        <v>151</v>
      </c>
    </row>
    <row r="156" spans="1:65" s="14" customFormat="1" ht="11.25">
      <c r="B156" s="210"/>
      <c r="C156" s="211"/>
      <c r="D156" s="193" t="s">
        <v>164</v>
      </c>
      <c r="E156" s="212" t="s">
        <v>19</v>
      </c>
      <c r="F156" s="213" t="s">
        <v>394</v>
      </c>
      <c r="G156" s="211"/>
      <c r="H156" s="214">
        <v>6.8879999999999999</v>
      </c>
      <c r="I156" s="215"/>
      <c r="J156" s="211"/>
      <c r="K156" s="211"/>
      <c r="L156" s="216"/>
      <c r="M156" s="217"/>
      <c r="N156" s="218"/>
      <c r="O156" s="218"/>
      <c r="P156" s="218"/>
      <c r="Q156" s="218"/>
      <c r="R156" s="218"/>
      <c r="S156" s="218"/>
      <c r="T156" s="219"/>
      <c r="AT156" s="220" t="s">
        <v>164</v>
      </c>
      <c r="AU156" s="220" t="s">
        <v>82</v>
      </c>
      <c r="AV156" s="14" t="s">
        <v>82</v>
      </c>
      <c r="AW156" s="14" t="s">
        <v>35</v>
      </c>
      <c r="AX156" s="14" t="s">
        <v>73</v>
      </c>
      <c r="AY156" s="220" t="s">
        <v>151</v>
      </c>
    </row>
    <row r="157" spans="1:65" s="16" customFormat="1" ht="11.25">
      <c r="B157" s="246"/>
      <c r="C157" s="247"/>
      <c r="D157" s="193" t="s">
        <v>164</v>
      </c>
      <c r="E157" s="248" t="s">
        <v>19</v>
      </c>
      <c r="F157" s="249" t="s">
        <v>371</v>
      </c>
      <c r="G157" s="247"/>
      <c r="H157" s="250">
        <v>20.664000000000001</v>
      </c>
      <c r="I157" s="251"/>
      <c r="J157" s="247"/>
      <c r="K157" s="247"/>
      <c r="L157" s="252"/>
      <c r="M157" s="253"/>
      <c r="N157" s="254"/>
      <c r="O157" s="254"/>
      <c r="P157" s="254"/>
      <c r="Q157" s="254"/>
      <c r="R157" s="254"/>
      <c r="S157" s="254"/>
      <c r="T157" s="255"/>
      <c r="AT157" s="256" t="s">
        <v>164</v>
      </c>
      <c r="AU157" s="256" t="s">
        <v>82</v>
      </c>
      <c r="AV157" s="16" t="s">
        <v>175</v>
      </c>
      <c r="AW157" s="16" t="s">
        <v>35</v>
      </c>
      <c r="AX157" s="16" t="s">
        <v>73</v>
      </c>
      <c r="AY157" s="256" t="s">
        <v>151</v>
      </c>
    </row>
    <row r="158" spans="1:65" s="15" customFormat="1" ht="11.25">
      <c r="B158" s="221"/>
      <c r="C158" s="222"/>
      <c r="D158" s="193" t="s">
        <v>164</v>
      </c>
      <c r="E158" s="223" t="s">
        <v>19</v>
      </c>
      <c r="F158" s="224" t="s">
        <v>167</v>
      </c>
      <c r="G158" s="222"/>
      <c r="H158" s="225">
        <v>158.16399999999999</v>
      </c>
      <c r="I158" s="226"/>
      <c r="J158" s="222"/>
      <c r="K158" s="222"/>
      <c r="L158" s="227"/>
      <c r="M158" s="228"/>
      <c r="N158" s="229"/>
      <c r="O158" s="229"/>
      <c r="P158" s="229"/>
      <c r="Q158" s="229"/>
      <c r="R158" s="229"/>
      <c r="S158" s="229"/>
      <c r="T158" s="230"/>
      <c r="AT158" s="231" t="s">
        <v>164</v>
      </c>
      <c r="AU158" s="231" t="s">
        <v>82</v>
      </c>
      <c r="AV158" s="15" t="s">
        <v>158</v>
      </c>
      <c r="AW158" s="15" t="s">
        <v>35</v>
      </c>
      <c r="AX158" s="15" t="s">
        <v>80</v>
      </c>
      <c r="AY158" s="231" t="s">
        <v>151</v>
      </c>
    </row>
    <row r="159" spans="1:65" s="2" customFormat="1" ht="16.5" customHeight="1">
      <c r="A159" s="36"/>
      <c r="B159" s="37"/>
      <c r="C159" s="180" t="s">
        <v>191</v>
      </c>
      <c r="D159" s="180" t="s">
        <v>153</v>
      </c>
      <c r="E159" s="181" t="s">
        <v>395</v>
      </c>
      <c r="F159" s="182" t="s">
        <v>396</v>
      </c>
      <c r="G159" s="183" t="s">
        <v>178</v>
      </c>
      <c r="H159" s="184">
        <v>158.16399999999999</v>
      </c>
      <c r="I159" s="185"/>
      <c r="J159" s="186">
        <f>ROUND(I159*H159,2)</f>
        <v>0</v>
      </c>
      <c r="K159" s="182" t="s">
        <v>157</v>
      </c>
      <c r="L159" s="41"/>
      <c r="M159" s="187" t="s">
        <v>19</v>
      </c>
      <c r="N159" s="188" t="s">
        <v>44</v>
      </c>
      <c r="O159" s="66"/>
      <c r="P159" s="189">
        <f>O159*H159</f>
        <v>0</v>
      </c>
      <c r="Q159" s="189">
        <v>4.3800000000000002E-3</v>
      </c>
      <c r="R159" s="189">
        <f>Q159*H159</f>
        <v>0.69275831999999993</v>
      </c>
      <c r="S159" s="189">
        <v>0</v>
      </c>
      <c r="T159" s="190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191" t="s">
        <v>158</v>
      </c>
      <c r="AT159" s="191" t="s">
        <v>153</v>
      </c>
      <c r="AU159" s="191" t="s">
        <v>82</v>
      </c>
      <c r="AY159" s="19" t="s">
        <v>151</v>
      </c>
      <c r="BE159" s="192">
        <f>IF(N159="základní",J159,0)</f>
        <v>0</v>
      </c>
      <c r="BF159" s="192">
        <f>IF(N159="snížená",J159,0)</f>
        <v>0</v>
      </c>
      <c r="BG159" s="192">
        <f>IF(N159="zákl. přenesená",J159,0)</f>
        <v>0</v>
      </c>
      <c r="BH159" s="192">
        <f>IF(N159="sníž. přenesená",J159,0)</f>
        <v>0</v>
      </c>
      <c r="BI159" s="192">
        <f>IF(N159="nulová",J159,0)</f>
        <v>0</v>
      </c>
      <c r="BJ159" s="19" t="s">
        <v>80</v>
      </c>
      <c r="BK159" s="192">
        <f>ROUND(I159*H159,2)</f>
        <v>0</v>
      </c>
      <c r="BL159" s="19" t="s">
        <v>158</v>
      </c>
      <c r="BM159" s="191" t="s">
        <v>397</v>
      </c>
    </row>
    <row r="160" spans="1:65" s="2" customFormat="1" ht="11.25">
      <c r="A160" s="36"/>
      <c r="B160" s="37"/>
      <c r="C160" s="38"/>
      <c r="D160" s="193" t="s">
        <v>160</v>
      </c>
      <c r="E160" s="38"/>
      <c r="F160" s="194" t="s">
        <v>396</v>
      </c>
      <c r="G160" s="38"/>
      <c r="H160" s="38"/>
      <c r="I160" s="195"/>
      <c r="J160" s="38"/>
      <c r="K160" s="38"/>
      <c r="L160" s="41"/>
      <c r="M160" s="196"/>
      <c r="N160" s="197"/>
      <c r="O160" s="66"/>
      <c r="P160" s="66"/>
      <c r="Q160" s="66"/>
      <c r="R160" s="66"/>
      <c r="S160" s="66"/>
      <c r="T160" s="67"/>
      <c r="U160" s="36"/>
      <c r="V160" s="36"/>
      <c r="W160" s="36"/>
      <c r="X160" s="36"/>
      <c r="Y160" s="36"/>
      <c r="Z160" s="36"/>
      <c r="AA160" s="36"/>
      <c r="AB160" s="36"/>
      <c r="AC160" s="36"/>
      <c r="AD160" s="36"/>
      <c r="AE160" s="36"/>
      <c r="AT160" s="19" t="s">
        <v>160</v>
      </c>
      <c r="AU160" s="19" t="s">
        <v>82</v>
      </c>
    </row>
    <row r="161" spans="1:65" s="2" customFormat="1" ht="11.25">
      <c r="A161" s="36"/>
      <c r="B161" s="37"/>
      <c r="C161" s="38"/>
      <c r="D161" s="198" t="s">
        <v>162</v>
      </c>
      <c r="E161" s="38"/>
      <c r="F161" s="199" t="s">
        <v>398</v>
      </c>
      <c r="G161" s="38"/>
      <c r="H161" s="38"/>
      <c r="I161" s="195"/>
      <c r="J161" s="38"/>
      <c r="K161" s="38"/>
      <c r="L161" s="41"/>
      <c r="M161" s="196"/>
      <c r="N161" s="197"/>
      <c r="O161" s="66"/>
      <c r="P161" s="66"/>
      <c r="Q161" s="66"/>
      <c r="R161" s="66"/>
      <c r="S161" s="66"/>
      <c r="T161" s="67"/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T161" s="19" t="s">
        <v>162</v>
      </c>
      <c r="AU161" s="19" t="s">
        <v>82</v>
      </c>
    </row>
    <row r="162" spans="1:65" s="13" customFormat="1" ht="11.25">
      <c r="B162" s="200"/>
      <c r="C162" s="201"/>
      <c r="D162" s="193" t="s">
        <v>164</v>
      </c>
      <c r="E162" s="202" t="s">
        <v>19</v>
      </c>
      <c r="F162" s="203" t="s">
        <v>399</v>
      </c>
      <c r="G162" s="201"/>
      <c r="H162" s="202" t="s">
        <v>19</v>
      </c>
      <c r="I162" s="204"/>
      <c r="J162" s="201"/>
      <c r="K162" s="201"/>
      <c r="L162" s="205"/>
      <c r="M162" s="206"/>
      <c r="N162" s="207"/>
      <c r="O162" s="207"/>
      <c r="P162" s="207"/>
      <c r="Q162" s="207"/>
      <c r="R162" s="207"/>
      <c r="S162" s="207"/>
      <c r="T162" s="208"/>
      <c r="AT162" s="209" t="s">
        <v>164</v>
      </c>
      <c r="AU162" s="209" t="s">
        <v>82</v>
      </c>
      <c r="AV162" s="13" t="s">
        <v>80</v>
      </c>
      <c r="AW162" s="13" t="s">
        <v>35</v>
      </c>
      <c r="AX162" s="13" t="s">
        <v>73</v>
      </c>
      <c r="AY162" s="209" t="s">
        <v>151</v>
      </c>
    </row>
    <row r="163" spans="1:65" s="14" customFormat="1" ht="11.25">
      <c r="B163" s="210"/>
      <c r="C163" s="211"/>
      <c r="D163" s="193" t="s">
        <v>164</v>
      </c>
      <c r="E163" s="212" t="s">
        <v>19</v>
      </c>
      <c r="F163" s="213" t="s">
        <v>400</v>
      </c>
      <c r="G163" s="211"/>
      <c r="H163" s="214">
        <v>158.16399999999999</v>
      </c>
      <c r="I163" s="215"/>
      <c r="J163" s="211"/>
      <c r="K163" s="211"/>
      <c r="L163" s="216"/>
      <c r="M163" s="217"/>
      <c r="N163" s="218"/>
      <c r="O163" s="218"/>
      <c r="P163" s="218"/>
      <c r="Q163" s="218"/>
      <c r="R163" s="218"/>
      <c r="S163" s="218"/>
      <c r="T163" s="219"/>
      <c r="AT163" s="220" t="s">
        <v>164</v>
      </c>
      <c r="AU163" s="220" t="s">
        <v>82</v>
      </c>
      <c r="AV163" s="14" t="s">
        <v>82</v>
      </c>
      <c r="AW163" s="14" t="s">
        <v>35</v>
      </c>
      <c r="AX163" s="14" t="s">
        <v>80</v>
      </c>
      <c r="AY163" s="220" t="s">
        <v>151</v>
      </c>
    </row>
    <row r="164" spans="1:65" s="2" customFormat="1" ht="16.5" customHeight="1">
      <c r="A164" s="36"/>
      <c r="B164" s="37"/>
      <c r="C164" s="180" t="s">
        <v>173</v>
      </c>
      <c r="D164" s="180" t="s">
        <v>153</v>
      </c>
      <c r="E164" s="181" t="s">
        <v>192</v>
      </c>
      <c r="F164" s="182" t="s">
        <v>193</v>
      </c>
      <c r="G164" s="183" t="s">
        <v>178</v>
      </c>
      <c r="H164" s="184">
        <v>170</v>
      </c>
      <c r="I164" s="185"/>
      <c r="J164" s="186">
        <f>ROUND(I164*H164,2)</f>
        <v>0</v>
      </c>
      <c r="K164" s="182" t="s">
        <v>157</v>
      </c>
      <c r="L164" s="41"/>
      <c r="M164" s="187" t="s">
        <v>19</v>
      </c>
      <c r="N164" s="188" t="s">
        <v>44</v>
      </c>
      <c r="O164" s="66"/>
      <c r="P164" s="189">
        <f>O164*H164</f>
        <v>0</v>
      </c>
      <c r="Q164" s="189">
        <v>0</v>
      </c>
      <c r="R164" s="189">
        <f>Q164*H164</f>
        <v>0</v>
      </c>
      <c r="S164" s="189">
        <v>0</v>
      </c>
      <c r="T164" s="190">
        <f>S164*H164</f>
        <v>0</v>
      </c>
      <c r="U164" s="36"/>
      <c r="V164" s="36"/>
      <c r="W164" s="36"/>
      <c r="X164" s="36"/>
      <c r="Y164" s="36"/>
      <c r="Z164" s="36"/>
      <c r="AA164" s="36"/>
      <c r="AB164" s="36"/>
      <c r="AC164" s="36"/>
      <c r="AD164" s="36"/>
      <c r="AE164" s="36"/>
      <c r="AR164" s="191" t="s">
        <v>158</v>
      </c>
      <c r="AT164" s="191" t="s">
        <v>153</v>
      </c>
      <c r="AU164" s="191" t="s">
        <v>82</v>
      </c>
      <c r="AY164" s="19" t="s">
        <v>151</v>
      </c>
      <c r="BE164" s="192">
        <f>IF(N164="základní",J164,0)</f>
        <v>0</v>
      </c>
      <c r="BF164" s="192">
        <f>IF(N164="snížená",J164,0)</f>
        <v>0</v>
      </c>
      <c r="BG164" s="192">
        <f>IF(N164="zákl. přenesená",J164,0)</f>
        <v>0</v>
      </c>
      <c r="BH164" s="192">
        <f>IF(N164="sníž. přenesená",J164,0)</f>
        <v>0</v>
      </c>
      <c r="BI164" s="192">
        <f>IF(N164="nulová",J164,0)</f>
        <v>0</v>
      </c>
      <c r="BJ164" s="19" t="s">
        <v>80</v>
      </c>
      <c r="BK164" s="192">
        <f>ROUND(I164*H164,2)</f>
        <v>0</v>
      </c>
      <c r="BL164" s="19" t="s">
        <v>158</v>
      </c>
      <c r="BM164" s="191" t="s">
        <v>401</v>
      </c>
    </row>
    <row r="165" spans="1:65" s="2" customFormat="1" ht="19.5">
      <c r="A165" s="36"/>
      <c r="B165" s="37"/>
      <c r="C165" s="38"/>
      <c r="D165" s="193" t="s">
        <v>160</v>
      </c>
      <c r="E165" s="38"/>
      <c r="F165" s="194" t="s">
        <v>195</v>
      </c>
      <c r="G165" s="38"/>
      <c r="H165" s="38"/>
      <c r="I165" s="195"/>
      <c r="J165" s="38"/>
      <c r="K165" s="38"/>
      <c r="L165" s="41"/>
      <c r="M165" s="196"/>
      <c r="N165" s="197"/>
      <c r="O165" s="66"/>
      <c r="P165" s="66"/>
      <c r="Q165" s="66"/>
      <c r="R165" s="66"/>
      <c r="S165" s="66"/>
      <c r="T165" s="67"/>
      <c r="U165" s="36"/>
      <c r="V165" s="36"/>
      <c r="W165" s="36"/>
      <c r="X165" s="36"/>
      <c r="Y165" s="36"/>
      <c r="Z165" s="36"/>
      <c r="AA165" s="36"/>
      <c r="AB165" s="36"/>
      <c r="AC165" s="36"/>
      <c r="AD165" s="36"/>
      <c r="AE165" s="36"/>
      <c r="AT165" s="19" t="s">
        <v>160</v>
      </c>
      <c r="AU165" s="19" t="s">
        <v>82</v>
      </c>
    </row>
    <row r="166" spans="1:65" s="2" customFormat="1" ht="11.25">
      <c r="A166" s="36"/>
      <c r="B166" s="37"/>
      <c r="C166" s="38"/>
      <c r="D166" s="198" t="s">
        <v>162</v>
      </c>
      <c r="E166" s="38"/>
      <c r="F166" s="199" t="s">
        <v>196</v>
      </c>
      <c r="G166" s="38"/>
      <c r="H166" s="38"/>
      <c r="I166" s="195"/>
      <c r="J166" s="38"/>
      <c r="K166" s="38"/>
      <c r="L166" s="41"/>
      <c r="M166" s="196"/>
      <c r="N166" s="197"/>
      <c r="O166" s="66"/>
      <c r="P166" s="66"/>
      <c r="Q166" s="66"/>
      <c r="R166" s="66"/>
      <c r="S166" s="66"/>
      <c r="T166" s="67"/>
      <c r="U166" s="36"/>
      <c r="V166" s="36"/>
      <c r="W166" s="36"/>
      <c r="X166" s="36"/>
      <c r="Y166" s="36"/>
      <c r="Z166" s="36"/>
      <c r="AA166" s="36"/>
      <c r="AB166" s="36"/>
      <c r="AC166" s="36"/>
      <c r="AD166" s="36"/>
      <c r="AE166" s="36"/>
      <c r="AT166" s="19" t="s">
        <v>162</v>
      </c>
      <c r="AU166" s="19" t="s">
        <v>82</v>
      </c>
    </row>
    <row r="167" spans="1:65" s="13" customFormat="1" ht="22.5">
      <c r="B167" s="200"/>
      <c r="C167" s="201"/>
      <c r="D167" s="193" t="s">
        <v>164</v>
      </c>
      <c r="E167" s="202" t="s">
        <v>19</v>
      </c>
      <c r="F167" s="203" t="s">
        <v>197</v>
      </c>
      <c r="G167" s="201"/>
      <c r="H167" s="202" t="s">
        <v>19</v>
      </c>
      <c r="I167" s="204"/>
      <c r="J167" s="201"/>
      <c r="K167" s="201"/>
      <c r="L167" s="205"/>
      <c r="M167" s="206"/>
      <c r="N167" s="207"/>
      <c r="O167" s="207"/>
      <c r="P167" s="207"/>
      <c r="Q167" s="207"/>
      <c r="R167" s="207"/>
      <c r="S167" s="207"/>
      <c r="T167" s="208"/>
      <c r="AT167" s="209" t="s">
        <v>164</v>
      </c>
      <c r="AU167" s="209" t="s">
        <v>82</v>
      </c>
      <c r="AV167" s="13" t="s">
        <v>80</v>
      </c>
      <c r="AW167" s="13" t="s">
        <v>35</v>
      </c>
      <c r="AX167" s="13" t="s">
        <v>73</v>
      </c>
      <c r="AY167" s="209" t="s">
        <v>151</v>
      </c>
    </row>
    <row r="168" spans="1:65" s="14" customFormat="1" ht="11.25">
      <c r="B168" s="210"/>
      <c r="C168" s="211"/>
      <c r="D168" s="193" t="s">
        <v>164</v>
      </c>
      <c r="E168" s="212" t="s">
        <v>19</v>
      </c>
      <c r="F168" s="213" t="s">
        <v>402</v>
      </c>
      <c r="G168" s="211"/>
      <c r="H168" s="214">
        <v>50</v>
      </c>
      <c r="I168" s="215"/>
      <c r="J168" s="211"/>
      <c r="K168" s="211"/>
      <c r="L168" s="216"/>
      <c r="M168" s="217"/>
      <c r="N168" s="218"/>
      <c r="O168" s="218"/>
      <c r="P168" s="218"/>
      <c r="Q168" s="218"/>
      <c r="R168" s="218"/>
      <c r="S168" s="218"/>
      <c r="T168" s="219"/>
      <c r="AT168" s="220" t="s">
        <v>164</v>
      </c>
      <c r="AU168" s="220" t="s">
        <v>82</v>
      </c>
      <c r="AV168" s="14" t="s">
        <v>82</v>
      </c>
      <c r="AW168" s="14" t="s">
        <v>35</v>
      </c>
      <c r="AX168" s="14" t="s">
        <v>73</v>
      </c>
      <c r="AY168" s="220" t="s">
        <v>151</v>
      </c>
    </row>
    <row r="169" spans="1:65" s="14" customFormat="1" ht="11.25">
      <c r="B169" s="210"/>
      <c r="C169" s="211"/>
      <c r="D169" s="193" t="s">
        <v>164</v>
      </c>
      <c r="E169" s="212" t="s">
        <v>19</v>
      </c>
      <c r="F169" s="213" t="s">
        <v>403</v>
      </c>
      <c r="G169" s="211"/>
      <c r="H169" s="214">
        <v>87</v>
      </c>
      <c r="I169" s="215"/>
      <c r="J169" s="211"/>
      <c r="K169" s="211"/>
      <c r="L169" s="216"/>
      <c r="M169" s="217"/>
      <c r="N169" s="218"/>
      <c r="O169" s="218"/>
      <c r="P169" s="218"/>
      <c r="Q169" s="218"/>
      <c r="R169" s="218"/>
      <c r="S169" s="218"/>
      <c r="T169" s="219"/>
      <c r="AT169" s="220" t="s">
        <v>164</v>
      </c>
      <c r="AU169" s="220" t="s">
        <v>82</v>
      </c>
      <c r="AV169" s="14" t="s">
        <v>82</v>
      </c>
      <c r="AW169" s="14" t="s">
        <v>35</v>
      </c>
      <c r="AX169" s="14" t="s">
        <v>73</v>
      </c>
      <c r="AY169" s="220" t="s">
        <v>151</v>
      </c>
    </row>
    <row r="170" spans="1:65" s="14" customFormat="1" ht="11.25">
      <c r="B170" s="210"/>
      <c r="C170" s="211"/>
      <c r="D170" s="193" t="s">
        <v>164</v>
      </c>
      <c r="E170" s="212" t="s">
        <v>19</v>
      </c>
      <c r="F170" s="213" t="s">
        <v>404</v>
      </c>
      <c r="G170" s="211"/>
      <c r="H170" s="214">
        <v>33</v>
      </c>
      <c r="I170" s="215"/>
      <c r="J170" s="211"/>
      <c r="K170" s="211"/>
      <c r="L170" s="216"/>
      <c r="M170" s="217"/>
      <c r="N170" s="218"/>
      <c r="O170" s="218"/>
      <c r="P170" s="218"/>
      <c r="Q170" s="218"/>
      <c r="R170" s="218"/>
      <c r="S170" s="218"/>
      <c r="T170" s="219"/>
      <c r="AT170" s="220" t="s">
        <v>164</v>
      </c>
      <c r="AU170" s="220" t="s">
        <v>82</v>
      </c>
      <c r="AV170" s="14" t="s">
        <v>82</v>
      </c>
      <c r="AW170" s="14" t="s">
        <v>35</v>
      </c>
      <c r="AX170" s="14" t="s">
        <v>73</v>
      </c>
      <c r="AY170" s="220" t="s">
        <v>151</v>
      </c>
    </row>
    <row r="171" spans="1:65" s="15" customFormat="1" ht="11.25">
      <c r="B171" s="221"/>
      <c r="C171" s="222"/>
      <c r="D171" s="193" t="s">
        <v>164</v>
      </c>
      <c r="E171" s="223" t="s">
        <v>19</v>
      </c>
      <c r="F171" s="224" t="s">
        <v>167</v>
      </c>
      <c r="G171" s="222"/>
      <c r="H171" s="225">
        <v>170</v>
      </c>
      <c r="I171" s="226"/>
      <c r="J171" s="222"/>
      <c r="K171" s="222"/>
      <c r="L171" s="227"/>
      <c r="M171" s="228"/>
      <c r="N171" s="229"/>
      <c r="O171" s="229"/>
      <c r="P171" s="229"/>
      <c r="Q171" s="229"/>
      <c r="R171" s="229"/>
      <c r="S171" s="229"/>
      <c r="T171" s="230"/>
      <c r="AT171" s="231" t="s">
        <v>164</v>
      </c>
      <c r="AU171" s="231" t="s">
        <v>82</v>
      </c>
      <c r="AV171" s="15" t="s">
        <v>158</v>
      </c>
      <c r="AW171" s="15" t="s">
        <v>35</v>
      </c>
      <c r="AX171" s="15" t="s">
        <v>80</v>
      </c>
      <c r="AY171" s="231" t="s">
        <v>151</v>
      </c>
    </row>
    <row r="172" spans="1:65" s="2" customFormat="1" ht="21.75" customHeight="1">
      <c r="A172" s="36"/>
      <c r="B172" s="37"/>
      <c r="C172" s="180" t="s">
        <v>207</v>
      </c>
      <c r="D172" s="180" t="s">
        <v>153</v>
      </c>
      <c r="E172" s="181" t="s">
        <v>200</v>
      </c>
      <c r="F172" s="182" t="s">
        <v>201</v>
      </c>
      <c r="G172" s="183" t="s">
        <v>156</v>
      </c>
      <c r="H172" s="184">
        <v>250</v>
      </c>
      <c r="I172" s="185"/>
      <c r="J172" s="186">
        <f>ROUND(I172*H172,2)</f>
        <v>0</v>
      </c>
      <c r="K172" s="182" t="s">
        <v>157</v>
      </c>
      <c r="L172" s="41"/>
      <c r="M172" s="187" t="s">
        <v>19</v>
      </c>
      <c r="N172" s="188" t="s">
        <v>44</v>
      </c>
      <c r="O172" s="66"/>
      <c r="P172" s="189">
        <f>O172*H172</f>
        <v>0</v>
      </c>
      <c r="Q172" s="189">
        <v>0</v>
      </c>
      <c r="R172" s="189">
        <f>Q172*H172</f>
        <v>0</v>
      </c>
      <c r="S172" s="189">
        <v>0</v>
      </c>
      <c r="T172" s="190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91" t="s">
        <v>158</v>
      </c>
      <c r="AT172" s="191" t="s">
        <v>153</v>
      </c>
      <c r="AU172" s="191" t="s">
        <v>82</v>
      </c>
      <c r="AY172" s="19" t="s">
        <v>151</v>
      </c>
      <c r="BE172" s="192">
        <f>IF(N172="základní",J172,0)</f>
        <v>0</v>
      </c>
      <c r="BF172" s="192">
        <f>IF(N172="snížená",J172,0)</f>
        <v>0</v>
      </c>
      <c r="BG172" s="192">
        <f>IF(N172="zákl. přenesená",J172,0)</f>
        <v>0</v>
      </c>
      <c r="BH172" s="192">
        <f>IF(N172="sníž. přenesená",J172,0)</f>
        <v>0</v>
      </c>
      <c r="BI172" s="192">
        <f>IF(N172="nulová",J172,0)</f>
        <v>0</v>
      </c>
      <c r="BJ172" s="19" t="s">
        <v>80</v>
      </c>
      <c r="BK172" s="192">
        <f>ROUND(I172*H172,2)</f>
        <v>0</v>
      </c>
      <c r="BL172" s="19" t="s">
        <v>158</v>
      </c>
      <c r="BM172" s="191" t="s">
        <v>405</v>
      </c>
    </row>
    <row r="173" spans="1:65" s="2" customFormat="1" ht="19.5">
      <c r="A173" s="36"/>
      <c r="B173" s="37"/>
      <c r="C173" s="38"/>
      <c r="D173" s="193" t="s">
        <v>160</v>
      </c>
      <c r="E173" s="38"/>
      <c r="F173" s="194" t="s">
        <v>203</v>
      </c>
      <c r="G173" s="38"/>
      <c r="H173" s="38"/>
      <c r="I173" s="195"/>
      <c r="J173" s="38"/>
      <c r="K173" s="38"/>
      <c r="L173" s="41"/>
      <c r="M173" s="196"/>
      <c r="N173" s="197"/>
      <c r="O173" s="66"/>
      <c r="P173" s="66"/>
      <c r="Q173" s="66"/>
      <c r="R173" s="66"/>
      <c r="S173" s="66"/>
      <c r="T173" s="67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9" t="s">
        <v>160</v>
      </c>
      <c r="AU173" s="19" t="s">
        <v>82</v>
      </c>
    </row>
    <row r="174" spans="1:65" s="2" customFormat="1" ht="11.25">
      <c r="A174" s="36"/>
      <c r="B174" s="37"/>
      <c r="C174" s="38"/>
      <c r="D174" s="198" t="s">
        <v>162</v>
      </c>
      <c r="E174" s="38"/>
      <c r="F174" s="199" t="s">
        <v>204</v>
      </c>
      <c r="G174" s="38"/>
      <c r="H174" s="38"/>
      <c r="I174" s="195"/>
      <c r="J174" s="38"/>
      <c r="K174" s="38"/>
      <c r="L174" s="41"/>
      <c r="M174" s="196"/>
      <c r="N174" s="197"/>
      <c r="O174" s="66"/>
      <c r="P174" s="66"/>
      <c r="Q174" s="66"/>
      <c r="R174" s="66"/>
      <c r="S174" s="66"/>
      <c r="T174" s="67"/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T174" s="19" t="s">
        <v>162</v>
      </c>
      <c r="AU174" s="19" t="s">
        <v>82</v>
      </c>
    </row>
    <row r="175" spans="1:65" s="13" customFormat="1" ht="22.5">
      <c r="B175" s="200"/>
      <c r="C175" s="201"/>
      <c r="D175" s="193" t="s">
        <v>164</v>
      </c>
      <c r="E175" s="202" t="s">
        <v>19</v>
      </c>
      <c r="F175" s="203" t="s">
        <v>205</v>
      </c>
      <c r="G175" s="201"/>
      <c r="H175" s="202" t="s">
        <v>19</v>
      </c>
      <c r="I175" s="204"/>
      <c r="J175" s="201"/>
      <c r="K175" s="201"/>
      <c r="L175" s="205"/>
      <c r="M175" s="206"/>
      <c r="N175" s="207"/>
      <c r="O175" s="207"/>
      <c r="P175" s="207"/>
      <c r="Q175" s="207"/>
      <c r="R175" s="207"/>
      <c r="S175" s="207"/>
      <c r="T175" s="208"/>
      <c r="AT175" s="209" t="s">
        <v>164</v>
      </c>
      <c r="AU175" s="209" t="s">
        <v>82</v>
      </c>
      <c r="AV175" s="13" t="s">
        <v>80</v>
      </c>
      <c r="AW175" s="13" t="s">
        <v>35</v>
      </c>
      <c r="AX175" s="13" t="s">
        <v>73</v>
      </c>
      <c r="AY175" s="209" t="s">
        <v>151</v>
      </c>
    </row>
    <row r="176" spans="1:65" s="14" customFormat="1" ht="11.25">
      <c r="B176" s="210"/>
      <c r="C176" s="211"/>
      <c r="D176" s="193" t="s">
        <v>164</v>
      </c>
      <c r="E176" s="212" t="s">
        <v>19</v>
      </c>
      <c r="F176" s="213" t="s">
        <v>406</v>
      </c>
      <c r="G176" s="211"/>
      <c r="H176" s="214">
        <v>244.8</v>
      </c>
      <c r="I176" s="215"/>
      <c r="J176" s="211"/>
      <c r="K176" s="211"/>
      <c r="L176" s="216"/>
      <c r="M176" s="217"/>
      <c r="N176" s="218"/>
      <c r="O176" s="218"/>
      <c r="P176" s="218"/>
      <c r="Q176" s="218"/>
      <c r="R176" s="218"/>
      <c r="S176" s="218"/>
      <c r="T176" s="219"/>
      <c r="AT176" s="220" t="s">
        <v>164</v>
      </c>
      <c r="AU176" s="220" t="s">
        <v>82</v>
      </c>
      <c r="AV176" s="14" t="s">
        <v>82</v>
      </c>
      <c r="AW176" s="14" t="s">
        <v>35</v>
      </c>
      <c r="AX176" s="14" t="s">
        <v>73</v>
      </c>
      <c r="AY176" s="220" t="s">
        <v>151</v>
      </c>
    </row>
    <row r="177" spans="1:65" s="14" customFormat="1" ht="11.25">
      <c r="B177" s="210"/>
      <c r="C177" s="211"/>
      <c r="D177" s="193" t="s">
        <v>164</v>
      </c>
      <c r="E177" s="212" t="s">
        <v>19</v>
      </c>
      <c r="F177" s="213" t="s">
        <v>407</v>
      </c>
      <c r="G177" s="211"/>
      <c r="H177" s="214">
        <v>5.2</v>
      </c>
      <c r="I177" s="215"/>
      <c r="J177" s="211"/>
      <c r="K177" s="211"/>
      <c r="L177" s="216"/>
      <c r="M177" s="217"/>
      <c r="N177" s="218"/>
      <c r="O177" s="218"/>
      <c r="P177" s="218"/>
      <c r="Q177" s="218"/>
      <c r="R177" s="218"/>
      <c r="S177" s="218"/>
      <c r="T177" s="219"/>
      <c r="AT177" s="220" t="s">
        <v>164</v>
      </c>
      <c r="AU177" s="220" t="s">
        <v>82</v>
      </c>
      <c r="AV177" s="14" t="s">
        <v>82</v>
      </c>
      <c r="AW177" s="14" t="s">
        <v>35</v>
      </c>
      <c r="AX177" s="14" t="s">
        <v>73</v>
      </c>
      <c r="AY177" s="220" t="s">
        <v>151</v>
      </c>
    </row>
    <row r="178" spans="1:65" s="15" customFormat="1" ht="11.25">
      <c r="B178" s="221"/>
      <c r="C178" s="222"/>
      <c r="D178" s="193" t="s">
        <v>164</v>
      </c>
      <c r="E178" s="223" t="s">
        <v>19</v>
      </c>
      <c r="F178" s="224" t="s">
        <v>167</v>
      </c>
      <c r="G178" s="222"/>
      <c r="H178" s="225">
        <v>250</v>
      </c>
      <c r="I178" s="226"/>
      <c r="J178" s="222"/>
      <c r="K178" s="222"/>
      <c r="L178" s="227"/>
      <c r="M178" s="228"/>
      <c r="N178" s="229"/>
      <c r="O178" s="229"/>
      <c r="P178" s="229"/>
      <c r="Q178" s="229"/>
      <c r="R178" s="229"/>
      <c r="S178" s="229"/>
      <c r="T178" s="230"/>
      <c r="AT178" s="231" t="s">
        <v>164</v>
      </c>
      <c r="AU178" s="231" t="s">
        <v>82</v>
      </c>
      <c r="AV178" s="15" t="s">
        <v>158</v>
      </c>
      <c r="AW178" s="15" t="s">
        <v>35</v>
      </c>
      <c r="AX178" s="15" t="s">
        <v>80</v>
      </c>
      <c r="AY178" s="231" t="s">
        <v>151</v>
      </c>
    </row>
    <row r="179" spans="1:65" s="2" customFormat="1" ht="24.2" customHeight="1">
      <c r="A179" s="36"/>
      <c r="B179" s="37"/>
      <c r="C179" s="180" t="s">
        <v>214</v>
      </c>
      <c r="D179" s="180" t="s">
        <v>153</v>
      </c>
      <c r="E179" s="181" t="s">
        <v>408</v>
      </c>
      <c r="F179" s="182" t="s">
        <v>409</v>
      </c>
      <c r="G179" s="183" t="s">
        <v>156</v>
      </c>
      <c r="H179" s="184">
        <v>39.08</v>
      </c>
      <c r="I179" s="185"/>
      <c r="J179" s="186">
        <f>ROUND(I179*H179,2)</f>
        <v>0</v>
      </c>
      <c r="K179" s="182" t="s">
        <v>157</v>
      </c>
      <c r="L179" s="41"/>
      <c r="M179" s="187" t="s">
        <v>19</v>
      </c>
      <c r="N179" s="188" t="s">
        <v>44</v>
      </c>
      <c r="O179" s="66"/>
      <c r="P179" s="189">
        <f>O179*H179</f>
        <v>0</v>
      </c>
      <c r="Q179" s="189">
        <v>0</v>
      </c>
      <c r="R179" s="189">
        <f>Q179*H179</f>
        <v>0</v>
      </c>
      <c r="S179" s="189">
        <v>0</v>
      </c>
      <c r="T179" s="190">
        <f>S179*H179</f>
        <v>0</v>
      </c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R179" s="191" t="s">
        <v>158</v>
      </c>
      <c r="AT179" s="191" t="s">
        <v>153</v>
      </c>
      <c r="AU179" s="191" t="s">
        <v>82</v>
      </c>
      <c r="AY179" s="19" t="s">
        <v>151</v>
      </c>
      <c r="BE179" s="192">
        <f>IF(N179="základní",J179,0)</f>
        <v>0</v>
      </c>
      <c r="BF179" s="192">
        <f>IF(N179="snížená",J179,0)</f>
        <v>0</v>
      </c>
      <c r="BG179" s="192">
        <f>IF(N179="zákl. přenesená",J179,0)</f>
        <v>0</v>
      </c>
      <c r="BH179" s="192">
        <f>IF(N179="sníž. přenesená",J179,0)</f>
        <v>0</v>
      </c>
      <c r="BI179" s="192">
        <f>IF(N179="nulová",J179,0)</f>
        <v>0</v>
      </c>
      <c r="BJ179" s="19" t="s">
        <v>80</v>
      </c>
      <c r="BK179" s="192">
        <f>ROUND(I179*H179,2)</f>
        <v>0</v>
      </c>
      <c r="BL179" s="19" t="s">
        <v>158</v>
      </c>
      <c r="BM179" s="191" t="s">
        <v>410</v>
      </c>
    </row>
    <row r="180" spans="1:65" s="2" customFormat="1" ht="39">
      <c r="A180" s="36"/>
      <c r="B180" s="37"/>
      <c r="C180" s="38"/>
      <c r="D180" s="193" t="s">
        <v>160</v>
      </c>
      <c r="E180" s="38"/>
      <c r="F180" s="194" t="s">
        <v>411</v>
      </c>
      <c r="G180" s="38"/>
      <c r="H180" s="38"/>
      <c r="I180" s="195"/>
      <c r="J180" s="38"/>
      <c r="K180" s="38"/>
      <c r="L180" s="41"/>
      <c r="M180" s="196"/>
      <c r="N180" s="197"/>
      <c r="O180" s="66"/>
      <c r="P180" s="66"/>
      <c r="Q180" s="66"/>
      <c r="R180" s="66"/>
      <c r="S180" s="66"/>
      <c r="T180" s="67"/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T180" s="19" t="s">
        <v>160</v>
      </c>
      <c r="AU180" s="19" t="s">
        <v>82</v>
      </c>
    </row>
    <row r="181" spans="1:65" s="2" customFormat="1" ht="11.25">
      <c r="A181" s="36"/>
      <c r="B181" s="37"/>
      <c r="C181" s="38"/>
      <c r="D181" s="198" t="s">
        <v>162</v>
      </c>
      <c r="E181" s="38"/>
      <c r="F181" s="199" t="s">
        <v>412</v>
      </c>
      <c r="G181" s="38"/>
      <c r="H181" s="38"/>
      <c r="I181" s="195"/>
      <c r="J181" s="38"/>
      <c r="K181" s="38"/>
      <c r="L181" s="41"/>
      <c r="M181" s="196"/>
      <c r="N181" s="197"/>
      <c r="O181" s="66"/>
      <c r="P181" s="66"/>
      <c r="Q181" s="66"/>
      <c r="R181" s="66"/>
      <c r="S181" s="66"/>
      <c r="T181" s="67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9" t="s">
        <v>162</v>
      </c>
      <c r="AU181" s="19" t="s">
        <v>82</v>
      </c>
    </row>
    <row r="182" spans="1:65" s="2" customFormat="1" ht="24.2" customHeight="1">
      <c r="A182" s="36"/>
      <c r="B182" s="37"/>
      <c r="C182" s="180" t="s">
        <v>222</v>
      </c>
      <c r="D182" s="180" t="s">
        <v>153</v>
      </c>
      <c r="E182" s="181" t="s">
        <v>413</v>
      </c>
      <c r="F182" s="182" t="s">
        <v>414</v>
      </c>
      <c r="G182" s="183" t="s">
        <v>178</v>
      </c>
      <c r="H182" s="184">
        <v>158.16399999999999</v>
      </c>
      <c r="I182" s="185"/>
      <c r="J182" s="186">
        <f>ROUND(I182*H182,2)</f>
        <v>0</v>
      </c>
      <c r="K182" s="182" t="s">
        <v>157</v>
      </c>
      <c r="L182" s="41"/>
      <c r="M182" s="187" t="s">
        <v>19</v>
      </c>
      <c r="N182" s="188" t="s">
        <v>44</v>
      </c>
      <c r="O182" s="66"/>
      <c r="P182" s="189">
        <f>O182*H182</f>
        <v>0</v>
      </c>
      <c r="Q182" s="189">
        <v>2.9999999999999997E-4</v>
      </c>
      <c r="R182" s="189">
        <f>Q182*H182</f>
        <v>4.744919999999999E-2</v>
      </c>
      <c r="S182" s="189">
        <v>0</v>
      </c>
      <c r="T182" s="190">
        <f>S182*H182</f>
        <v>0</v>
      </c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R182" s="191" t="s">
        <v>158</v>
      </c>
      <c r="AT182" s="191" t="s">
        <v>153</v>
      </c>
      <c r="AU182" s="191" t="s">
        <v>82</v>
      </c>
      <c r="AY182" s="19" t="s">
        <v>151</v>
      </c>
      <c r="BE182" s="192">
        <f>IF(N182="základní",J182,0)</f>
        <v>0</v>
      </c>
      <c r="BF182" s="192">
        <f>IF(N182="snížená",J182,0)</f>
        <v>0</v>
      </c>
      <c r="BG182" s="192">
        <f>IF(N182="zákl. přenesená",J182,0)</f>
        <v>0</v>
      </c>
      <c r="BH182" s="192">
        <f>IF(N182="sníž. přenesená",J182,0)</f>
        <v>0</v>
      </c>
      <c r="BI182" s="192">
        <f>IF(N182="nulová",J182,0)</f>
        <v>0</v>
      </c>
      <c r="BJ182" s="19" t="s">
        <v>80</v>
      </c>
      <c r="BK182" s="192">
        <f>ROUND(I182*H182,2)</f>
        <v>0</v>
      </c>
      <c r="BL182" s="19" t="s">
        <v>158</v>
      </c>
      <c r="BM182" s="191" t="s">
        <v>415</v>
      </c>
    </row>
    <row r="183" spans="1:65" s="2" customFormat="1" ht="19.5">
      <c r="A183" s="36"/>
      <c r="B183" s="37"/>
      <c r="C183" s="38"/>
      <c r="D183" s="193" t="s">
        <v>160</v>
      </c>
      <c r="E183" s="38"/>
      <c r="F183" s="194" t="s">
        <v>416</v>
      </c>
      <c r="G183" s="38"/>
      <c r="H183" s="38"/>
      <c r="I183" s="195"/>
      <c r="J183" s="38"/>
      <c r="K183" s="38"/>
      <c r="L183" s="41"/>
      <c r="M183" s="196"/>
      <c r="N183" s="197"/>
      <c r="O183" s="66"/>
      <c r="P183" s="66"/>
      <c r="Q183" s="66"/>
      <c r="R183" s="66"/>
      <c r="S183" s="66"/>
      <c r="T183" s="67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9" t="s">
        <v>160</v>
      </c>
      <c r="AU183" s="19" t="s">
        <v>82</v>
      </c>
    </row>
    <row r="184" spans="1:65" s="2" customFormat="1" ht="11.25">
      <c r="A184" s="36"/>
      <c r="B184" s="37"/>
      <c r="C184" s="38"/>
      <c r="D184" s="198" t="s">
        <v>162</v>
      </c>
      <c r="E184" s="38"/>
      <c r="F184" s="199" t="s">
        <v>417</v>
      </c>
      <c r="G184" s="38"/>
      <c r="H184" s="38"/>
      <c r="I184" s="195"/>
      <c r="J184" s="38"/>
      <c r="K184" s="38"/>
      <c r="L184" s="41"/>
      <c r="M184" s="196"/>
      <c r="N184" s="197"/>
      <c r="O184" s="66"/>
      <c r="P184" s="66"/>
      <c r="Q184" s="66"/>
      <c r="R184" s="66"/>
      <c r="S184" s="66"/>
      <c r="T184" s="67"/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T184" s="19" t="s">
        <v>162</v>
      </c>
      <c r="AU184" s="19" t="s">
        <v>82</v>
      </c>
    </row>
    <row r="185" spans="1:65" s="13" customFormat="1" ht="11.25">
      <c r="B185" s="200"/>
      <c r="C185" s="201"/>
      <c r="D185" s="193" t="s">
        <v>164</v>
      </c>
      <c r="E185" s="202" t="s">
        <v>19</v>
      </c>
      <c r="F185" s="203" t="s">
        <v>189</v>
      </c>
      <c r="G185" s="201"/>
      <c r="H185" s="202" t="s">
        <v>19</v>
      </c>
      <c r="I185" s="204"/>
      <c r="J185" s="201"/>
      <c r="K185" s="201"/>
      <c r="L185" s="205"/>
      <c r="M185" s="206"/>
      <c r="N185" s="207"/>
      <c r="O185" s="207"/>
      <c r="P185" s="207"/>
      <c r="Q185" s="207"/>
      <c r="R185" s="207"/>
      <c r="S185" s="207"/>
      <c r="T185" s="208"/>
      <c r="AT185" s="209" t="s">
        <v>164</v>
      </c>
      <c r="AU185" s="209" t="s">
        <v>82</v>
      </c>
      <c r="AV185" s="13" t="s">
        <v>80</v>
      </c>
      <c r="AW185" s="13" t="s">
        <v>35</v>
      </c>
      <c r="AX185" s="13" t="s">
        <v>73</v>
      </c>
      <c r="AY185" s="209" t="s">
        <v>151</v>
      </c>
    </row>
    <row r="186" spans="1:65" s="14" customFormat="1" ht="11.25">
      <c r="B186" s="210"/>
      <c r="C186" s="211"/>
      <c r="D186" s="193" t="s">
        <v>164</v>
      </c>
      <c r="E186" s="212" t="s">
        <v>19</v>
      </c>
      <c r="F186" s="213" t="s">
        <v>400</v>
      </c>
      <c r="G186" s="211"/>
      <c r="H186" s="214">
        <v>158.16399999999999</v>
      </c>
      <c r="I186" s="215"/>
      <c r="J186" s="211"/>
      <c r="K186" s="211"/>
      <c r="L186" s="216"/>
      <c r="M186" s="217"/>
      <c r="N186" s="218"/>
      <c r="O186" s="218"/>
      <c r="P186" s="218"/>
      <c r="Q186" s="218"/>
      <c r="R186" s="218"/>
      <c r="S186" s="218"/>
      <c r="T186" s="219"/>
      <c r="AT186" s="220" t="s">
        <v>164</v>
      </c>
      <c r="AU186" s="220" t="s">
        <v>82</v>
      </c>
      <c r="AV186" s="14" t="s">
        <v>82</v>
      </c>
      <c r="AW186" s="14" t="s">
        <v>35</v>
      </c>
      <c r="AX186" s="14" t="s">
        <v>73</v>
      </c>
      <c r="AY186" s="220" t="s">
        <v>151</v>
      </c>
    </row>
    <row r="187" spans="1:65" s="15" customFormat="1" ht="11.25">
      <c r="B187" s="221"/>
      <c r="C187" s="222"/>
      <c r="D187" s="193" t="s">
        <v>164</v>
      </c>
      <c r="E187" s="223" t="s">
        <v>19</v>
      </c>
      <c r="F187" s="224" t="s">
        <v>167</v>
      </c>
      <c r="G187" s="222"/>
      <c r="H187" s="225">
        <v>158.16399999999999</v>
      </c>
      <c r="I187" s="226"/>
      <c r="J187" s="222"/>
      <c r="K187" s="222"/>
      <c r="L187" s="227"/>
      <c r="M187" s="228"/>
      <c r="N187" s="229"/>
      <c r="O187" s="229"/>
      <c r="P187" s="229"/>
      <c r="Q187" s="229"/>
      <c r="R187" s="229"/>
      <c r="S187" s="229"/>
      <c r="T187" s="230"/>
      <c r="AT187" s="231" t="s">
        <v>164</v>
      </c>
      <c r="AU187" s="231" t="s">
        <v>82</v>
      </c>
      <c r="AV187" s="15" t="s">
        <v>158</v>
      </c>
      <c r="AW187" s="15" t="s">
        <v>35</v>
      </c>
      <c r="AX187" s="15" t="s">
        <v>80</v>
      </c>
      <c r="AY187" s="231" t="s">
        <v>151</v>
      </c>
    </row>
    <row r="188" spans="1:65" s="12" customFormat="1" ht="22.9" customHeight="1">
      <c r="B188" s="164"/>
      <c r="C188" s="165"/>
      <c r="D188" s="166" t="s">
        <v>72</v>
      </c>
      <c r="E188" s="178" t="s">
        <v>222</v>
      </c>
      <c r="F188" s="178" t="s">
        <v>230</v>
      </c>
      <c r="G188" s="165"/>
      <c r="H188" s="165"/>
      <c r="I188" s="168"/>
      <c r="J188" s="179">
        <f>BK188</f>
        <v>0</v>
      </c>
      <c r="K188" s="165"/>
      <c r="L188" s="170"/>
      <c r="M188" s="171"/>
      <c r="N188" s="172"/>
      <c r="O188" s="172"/>
      <c r="P188" s="173">
        <f>SUM(P189:P200)</f>
        <v>0</v>
      </c>
      <c r="Q188" s="172"/>
      <c r="R188" s="173">
        <f>SUM(R189:R200)</f>
        <v>8.1000000000000003E-2</v>
      </c>
      <c r="S188" s="172"/>
      <c r="T188" s="174">
        <f>SUM(T189:T200)</f>
        <v>0</v>
      </c>
      <c r="AR188" s="175" t="s">
        <v>80</v>
      </c>
      <c r="AT188" s="176" t="s">
        <v>72</v>
      </c>
      <c r="AU188" s="176" t="s">
        <v>80</v>
      </c>
      <c r="AY188" s="175" t="s">
        <v>151</v>
      </c>
      <c r="BK188" s="177">
        <f>SUM(BK189:BK200)</f>
        <v>0</v>
      </c>
    </row>
    <row r="189" spans="1:65" s="2" customFormat="1" ht="24.2" customHeight="1">
      <c r="A189" s="36"/>
      <c r="B189" s="37"/>
      <c r="C189" s="180" t="s">
        <v>231</v>
      </c>
      <c r="D189" s="180" t="s">
        <v>153</v>
      </c>
      <c r="E189" s="181" t="s">
        <v>232</v>
      </c>
      <c r="F189" s="182" t="s">
        <v>233</v>
      </c>
      <c r="G189" s="183" t="s">
        <v>178</v>
      </c>
      <c r="H189" s="184">
        <v>225</v>
      </c>
      <c r="I189" s="185"/>
      <c r="J189" s="186">
        <f>ROUND(I189*H189,2)</f>
        <v>0</v>
      </c>
      <c r="K189" s="182" t="s">
        <v>157</v>
      </c>
      <c r="L189" s="41"/>
      <c r="M189" s="187" t="s">
        <v>19</v>
      </c>
      <c r="N189" s="188" t="s">
        <v>44</v>
      </c>
      <c r="O189" s="66"/>
      <c r="P189" s="189">
        <f>O189*H189</f>
        <v>0</v>
      </c>
      <c r="Q189" s="189">
        <v>3.6000000000000002E-4</v>
      </c>
      <c r="R189" s="189">
        <f>Q189*H189</f>
        <v>8.1000000000000003E-2</v>
      </c>
      <c r="S189" s="189">
        <v>0</v>
      </c>
      <c r="T189" s="190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191" t="s">
        <v>158</v>
      </c>
      <c r="AT189" s="191" t="s">
        <v>153</v>
      </c>
      <c r="AU189" s="191" t="s">
        <v>82</v>
      </c>
      <c r="AY189" s="19" t="s">
        <v>151</v>
      </c>
      <c r="BE189" s="192">
        <f>IF(N189="základní",J189,0)</f>
        <v>0</v>
      </c>
      <c r="BF189" s="192">
        <f>IF(N189="snížená",J189,0)</f>
        <v>0</v>
      </c>
      <c r="BG189" s="192">
        <f>IF(N189="zákl. přenesená",J189,0)</f>
        <v>0</v>
      </c>
      <c r="BH189" s="192">
        <f>IF(N189="sníž. přenesená",J189,0)</f>
        <v>0</v>
      </c>
      <c r="BI189" s="192">
        <f>IF(N189="nulová",J189,0)</f>
        <v>0</v>
      </c>
      <c r="BJ189" s="19" t="s">
        <v>80</v>
      </c>
      <c r="BK189" s="192">
        <f>ROUND(I189*H189,2)</f>
        <v>0</v>
      </c>
      <c r="BL189" s="19" t="s">
        <v>158</v>
      </c>
      <c r="BM189" s="191" t="s">
        <v>418</v>
      </c>
    </row>
    <row r="190" spans="1:65" s="2" customFormat="1" ht="19.5">
      <c r="A190" s="36"/>
      <c r="B190" s="37"/>
      <c r="C190" s="38"/>
      <c r="D190" s="193" t="s">
        <v>160</v>
      </c>
      <c r="E190" s="38"/>
      <c r="F190" s="194" t="s">
        <v>235</v>
      </c>
      <c r="G190" s="38"/>
      <c r="H190" s="38"/>
      <c r="I190" s="195"/>
      <c r="J190" s="38"/>
      <c r="K190" s="38"/>
      <c r="L190" s="41"/>
      <c r="M190" s="196"/>
      <c r="N190" s="197"/>
      <c r="O190" s="66"/>
      <c r="P190" s="66"/>
      <c r="Q190" s="66"/>
      <c r="R190" s="66"/>
      <c r="S190" s="66"/>
      <c r="T190" s="67"/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T190" s="19" t="s">
        <v>160</v>
      </c>
      <c r="AU190" s="19" t="s">
        <v>82</v>
      </c>
    </row>
    <row r="191" spans="1:65" s="2" customFormat="1" ht="11.25">
      <c r="A191" s="36"/>
      <c r="B191" s="37"/>
      <c r="C191" s="38"/>
      <c r="D191" s="198" t="s">
        <v>162</v>
      </c>
      <c r="E191" s="38"/>
      <c r="F191" s="199" t="s">
        <v>236</v>
      </c>
      <c r="G191" s="38"/>
      <c r="H191" s="38"/>
      <c r="I191" s="195"/>
      <c r="J191" s="38"/>
      <c r="K191" s="38"/>
      <c r="L191" s="41"/>
      <c r="M191" s="196"/>
      <c r="N191" s="197"/>
      <c r="O191" s="66"/>
      <c r="P191" s="66"/>
      <c r="Q191" s="66"/>
      <c r="R191" s="66"/>
      <c r="S191" s="66"/>
      <c r="T191" s="67"/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T191" s="19" t="s">
        <v>162</v>
      </c>
      <c r="AU191" s="19" t="s">
        <v>82</v>
      </c>
    </row>
    <row r="192" spans="1:65" s="13" customFormat="1" ht="11.25">
      <c r="B192" s="200"/>
      <c r="C192" s="201"/>
      <c r="D192" s="193" t="s">
        <v>164</v>
      </c>
      <c r="E192" s="202" t="s">
        <v>19</v>
      </c>
      <c r="F192" s="203" t="s">
        <v>419</v>
      </c>
      <c r="G192" s="201"/>
      <c r="H192" s="202" t="s">
        <v>19</v>
      </c>
      <c r="I192" s="204"/>
      <c r="J192" s="201"/>
      <c r="K192" s="201"/>
      <c r="L192" s="205"/>
      <c r="M192" s="206"/>
      <c r="N192" s="207"/>
      <c r="O192" s="207"/>
      <c r="P192" s="207"/>
      <c r="Q192" s="207"/>
      <c r="R192" s="207"/>
      <c r="S192" s="207"/>
      <c r="T192" s="208"/>
      <c r="AT192" s="209" t="s">
        <v>164</v>
      </c>
      <c r="AU192" s="209" t="s">
        <v>82</v>
      </c>
      <c r="AV192" s="13" t="s">
        <v>80</v>
      </c>
      <c r="AW192" s="13" t="s">
        <v>35</v>
      </c>
      <c r="AX192" s="13" t="s">
        <v>73</v>
      </c>
      <c r="AY192" s="209" t="s">
        <v>151</v>
      </c>
    </row>
    <row r="193" spans="1:65" s="14" customFormat="1" ht="11.25">
      <c r="B193" s="210"/>
      <c r="C193" s="211"/>
      <c r="D193" s="193" t="s">
        <v>164</v>
      </c>
      <c r="E193" s="212" t="s">
        <v>19</v>
      </c>
      <c r="F193" s="213" t="s">
        <v>420</v>
      </c>
      <c r="G193" s="211"/>
      <c r="H193" s="214">
        <v>225</v>
      </c>
      <c r="I193" s="215"/>
      <c r="J193" s="211"/>
      <c r="K193" s="211"/>
      <c r="L193" s="216"/>
      <c r="M193" s="217"/>
      <c r="N193" s="218"/>
      <c r="O193" s="218"/>
      <c r="P193" s="218"/>
      <c r="Q193" s="218"/>
      <c r="R193" s="218"/>
      <c r="S193" s="218"/>
      <c r="T193" s="219"/>
      <c r="AT193" s="220" t="s">
        <v>164</v>
      </c>
      <c r="AU193" s="220" t="s">
        <v>82</v>
      </c>
      <c r="AV193" s="14" t="s">
        <v>82</v>
      </c>
      <c r="AW193" s="14" t="s">
        <v>35</v>
      </c>
      <c r="AX193" s="14" t="s">
        <v>73</v>
      </c>
      <c r="AY193" s="220" t="s">
        <v>151</v>
      </c>
    </row>
    <row r="194" spans="1:65" s="15" customFormat="1" ht="11.25">
      <c r="B194" s="221"/>
      <c r="C194" s="222"/>
      <c r="D194" s="193" t="s">
        <v>164</v>
      </c>
      <c r="E194" s="223" t="s">
        <v>19</v>
      </c>
      <c r="F194" s="224" t="s">
        <v>167</v>
      </c>
      <c r="G194" s="222"/>
      <c r="H194" s="225">
        <v>225</v>
      </c>
      <c r="I194" s="226"/>
      <c r="J194" s="222"/>
      <c r="K194" s="222"/>
      <c r="L194" s="227"/>
      <c r="M194" s="228"/>
      <c r="N194" s="229"/>
      <c r="O194" s="229"/>
      <c r="P194" s="229"/>
      <c r="Q194" s="229"/>
      <c r="R194" s="229"/>
      <c r="S194" s="229"/>
      <c r="T194" s="230"/>
      <c r="AT194" s="231" t="s">
        <v>164</v>
      </c>
      <c r="AU194" s="231" t="s">
        <v>82</v>
      </c>
      <c r="AV194" s="15" t="s">
        <v>158</v>
      </c>
      <c r="AW194" s="15" t="s">
        <v>35</v>
      </c>
      <c r="AX194" s="15" t="s">
        <v>80</v>
      </c>
      <c r="AY194" s="231" t="s">
        <v>151</v>
      </c>
    </row>
    <row r="195" spans="1:65" s="2" customFormat="1" ht="16.5" customHeight="1">
      <c r="A195" s="36"/>
      <c r="B195" s="37"/>
      <c r="C195" s="180" t="s">
        <v>239</v>
      </c>
      <c r="D195" s="180" t="s">
        <v>153</v>
      </c>
      <c r="E195" s="181" t="s">
        <v>421</v>
      </c>
      <c r="F195" s="182" t="s">
        <v>422</v>
      </c>
      <c r="G195" s="183" t="s">
        <v>156</v>
      </c>
      <c r="H195" s="184">
        <v>40</v>
      </c>
      <c r="I195" s="185"/>
      <c r="J195" s="186">
        <f>ROUND(I195*H195,2)</f>
        <v>0</v>
      </c>
      <c r="K195" s="182" t="s">
        <v>157</v>
      </c>
      <c r="L195" s="41"/>
      <c r="M195" s="187" t="s">
        <v>19</v>
      </c>
      <c r="N195" s="188" t="s">
        <v>44</v>
      </c>
      <c r="O195" s="66"/>
      <c r="P195" s="189">
        <f>O195*H195</f>
        <v>0</v>
      </c>
      <c r="Q195" s="189">
        <v>0</v>
      </c>
      <c r="R195" s="189">
        <f>Q195*H195</f>
        <v>0</v>
      </c>
      <c r="S195" s="189">
        <v>0</v>
      </c>
      <c r="T195" s="190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191" t="s">
        <v>158</v>
      </c>
      <c r="AT195" s="191" t="s">
        <v>153</v>
      </c>
      <c r="AU195" s="191" t="s">
        <v>82</v>
      </c>
      <c r="AY195" s="19" t="s">
        <v>151</v>
      </c>
      <c r="BE195" s="192">
        <f>IF(N195="základní",J195,0)</f>
        <v>0</v>
      </c>
      <c r="BF195" s="192">
        <f>IF(N195="snížená",J195,0)</f>
        <v>0</v>
      </c>
      <c r="BG195" s="192">
        <f>IF(N195="zákl. přenesená",J195,0)</f>
        <v>0</v>
      </c>
      <c r="BH195" s="192">
        <f>IF(N195="sníž. přenesená",J195,0)</f>
        <v>0</v>
      </c>
      <c r="BI195" s="192">
        <f>IF(N195="nulová",J195,0)</f>
        <v>0</v>
      </c>
      <c r="BJ195" s="19" t="s">
        <v>80</v>
      </c>
      <c r="BK195" s="192">
        <f>ROUND(I195*H195,2)</f>
        <v>0</v>
      </c>
      <c r="BL195" s="19" t="s">
        <v>158</v>
      </c>
      <c r="BM195" s="191" t="s">
        <v>423</v>
      </c>
    </row>
    <row r="196" spans="1:65" s="2" customFormat="1" ht="19.5">
      <c r="A196" s="36"/>
      <c r="B196" s="37"/>
      <c r="C196" s="38"/>
      <c r="D196" s="193" t="s">
        <v>160</v>
      </c>
      <c r="E196" s="38"/>
      <c r="F196" s="194" t="s">
        <v>424</v>
      </c>
      <c r="G196" s="38"/>
      <c r="H196" s="38"/>
      <c r="I196" s="195"/>
      <c r="J196" s="38"/>
      <c r="K196" s="38"/>
      <c r="L196" s="41"/>
      <c r="M196" s="196"/>
      <c r="N196" s="197"/>
      <c r="O196" s="66"/>
      <c r="P196" s="66"/>
      <c r="Q196" s="66"/>
      <c r="R196" s="66"/>
      <c r="S196" s="66"/>
      <c r="T196" s="67"/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T196" s="19" t="s">
        <v>160</v>
      </c>
      <c r="AU196" s="19" t="s">
        <v>82</v>
      </c>
    </row>
    <row r="197" spans="1:65" s="2" customFormat="1" ht="11.25">
      <c r="A197" s="36"/>
      <c r="B197" s="37"/>
      <c r="C197" s="38"/>
      <c r="D197" s="198" t="s">
        <v>162</v>
      </c>
      <c r="E197" s="38"/>
      <c r="F197" s="199" t="s">
        <v>425</v>
      </c>
      <c r="G197" s="38"/>
      <c r="H197" s="38"/>
      <c r="I197" s="195"/>
      <c r="J197" s="38"/>
      <c r="K197" s="38"/>
      <c r="L197" s="41"/>
      <c r="M197" s="196"/>
      <c r="N197" s="197"/>
      <c r="O197" s="66"/>
      <c r="P197" s="66"/>
      <c r="Q197" s="66"/>
      <c r="R197" s="66"/>
      <c r="S197" s="66"/>
      <c r="T197" s="67"/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T197" s="19" t="s">
        <v>162</v>
      </c>
      <c r="AU197" s="19" t="s">
        <v>82</v>
      </c>
    </row>
    <row r="198" spans="1:65" s="13" customFormat="1" ht="11.25">
      <c r="B198" s="200"/>
      <c r="C198" s="201"/>
      <c r="D198" s="193" t="s">
        <v>164</v>
      </c>
      <c r="E198" s="202" t="s">
        <v>19</v>
      </c>
      <c r="F198" s="203" t="s">
        <v>426</v>
      </c>
      <c r="G198" s="201"/>
      <c r="H198" s="202" t="s">
        <v>19</v>
      </c>
      <c r="I198" s="204"/>
      <c r="J198" s="201"/>
      <c r="K198" s="201"/>
      <c r="L198" s="205"/>
      <c r="M198" s="206"/>
      <c r="N198" s="207"/>
      <c r="O198" s="207"/>
      <c r="P198" s="207"/>
      <c r="Q198" s="207"/>
      <c r="R198" s="207"/>
      <c r="S198" s="207"/>
      <c r="T198" s="208"/>
      <c r="AT198" s="209" t="s">
        <v>164</v>
      </c>
      <c r="AU198" s="209" t="s">
        <v>82</v>
      </c>
      <c r="AV198" s="13" t="s">
        <v>80</v>
      </c>
      <c r="AW198" s="13" t="s">
        <v>35</v>
      </c>
      <c r="AX198" s="13" t="s">
        <v>73</v>
      </c>
      <c r="AY198" s="209" t="s">
        <v>151</v>
      </c>
    </row>
    <row r="199" spans="1:65" s="14" customFormat="1" ht="11.25">
      <c r="B199" s="210"/>
      <c r="C199" s="211"/>
      <c r="D199" s="193" t="s">
        <v>164</v>
      </c>
      <c r="E199" s="212" t="s">
        <v>19</v>
      </c>
      <c r="F199" s="213" t="s">
        <v>221</v>
      </c>
      <c r="G199" s="211"/>
      <c r="H199" s="214">
        <v>40</v>
      </c>
      <c r="I199" s="215"/>
      <c r="J199" s="211"/>
      <c r="K199" s="211"/>
      <c r="L199" s="216"/>
      <c r="M199" s="217"/>
      <c r="N199" s="218"/>
      <c r="O199" s="218"/>
      <c r="P199" s="218"/>
      <c r="Q199" s="218"/>
      <c r="R199" s="218"/>
      <c r="S199" s="218"/>
      <c r="T199" s="219"/>
      <c r="AT199" s="220" t="s">
        <v>164</v>
      </c>
      <c r="AU199" s="220" t="s">
        <v>82</v>
      </c>
      <c r="AV199" s="14" t="s">
        <v>82</v>
      </c>
      <c r="AW199" s="14" t="s">
        <v>35</v>
      </c>
      <c r="AX199" s="14" t="s">
        <v>73</v>
      </c>
      <c r="AY199" s="220" t="s">
        <v>151</v>
      </c>
    </row>
    <row r="200" spans="1:65" s="15" customFormat="1" ht="11.25">
      <c r="B200" s="221"/>
      <c r="C200" s="222"/>
      <c r="D200" s="193" t="s">
        <v>164</v>
      </c>
      <c r="E200" s="223" t="s">
        <v>19</v>
      </c>
      <c r="F200" s="224" t="s">
        <v>167</v>
      </c>
      <c r="G200" s="222"/>
      <c r="H200" s="225">
        <v>40</v>
      </c>
      <c r="I200" s="226"/>
      <c r="J200" s="222"/>
      <c r="K200" s="222"/>
      <c r="L200" s="227"/>
      <c r="M200" s="228"/>
      <c r="N200" s="229"/>
      <c r="O200" s="229"/>
      <c r="P200" s="229"/>
      <c r="Q200" s="229"/>
      <c r="R200" s="229"/>
      <c r="S200" s="229"/>
      <c r="T200" s="230"/>
      <c r="AT200" s="231" t="s">
        <v>164</v>
      </c>
      <c r="AU200" s="231" t="s">
        <v>82</v>
      </c>
      <c r="AV200" s="15" t="s">
        <v>158</v>
      </c>
      <c r="AW200" s="15" t="s">
        <v>35</v>
      </c>
      <c r="AX200" s="15" t="s">
        <v>80</v>
      </c>
      <c r="AY200" s="231" t="s">
        <v>151</v>
      </c>
    </row>
    <row r="201" spans="1:65" s="12" customFormat="1" ht="22.9" customHeight="1">
      <c r="B201" s="164"/>
      <c r="C201" s="165"/>
      <c r="D201" s="166" t="s">
        <v>72</v>
      </c>
      <c r="E201" s="178" t="s">
        <v>274</v>
      </c>
      <c r="F201" s="178" t="s">
        <v>275</v>
      </c>
      <c r="G201" s="165"/>
      <c r="H201" s="165"/>
      <c r="I201" s="168"/>
      <c r="J201" s="179">
        <f>BK201</f>
        <v>0</v>
      </c>
      <c r="K201" s="165"/>
      <c r="L201" s="170"/>
      <c r="M201" s="171"/>
      <c r="N201" s="172"/>
      <c r="O201" s="172"/>
      <c r="P201" s="173">
        <f>SUM(P202:P213)</f>
        <v>0</v>
      </c>
      <c r="Q201" s="172"/>
      <c r="R201" s="173">
        <f>SUM(R202:R213)</f>
        <v>0</v>
      </c>
      <c r="S201" s="172"/>
      <c r="T201" s="174">
        <f>SUM(T202:T213)</f>
        <v>0</v>
      </c>
      <c r="AR201" s="175" t="s">
        <v>80</v>
      </c>
      <c r="AT201" s="176" t="s">
        <v>72</v>
      </c>
      <c r="AU201" s="176" t="s">
        <v>80</v>
      </c>
      <c r="AY201" s="175" t="s">
        <v>151</v>
      </c>
      <c r="BK201" s="177">
        <f>SUM(BK202:BK213)</f>
        <v>0</v>
      </c>
    </row>
    <row r="202" spans="1:65" s="2" customFormat="1" ht="24.2" customHeight="1">
      <c r="A202" s="36"/>
      <c r="B202" s="37"/>
      <c r="C202" s="180" t="s">
        <v>247</v>
      </c>
      <c r="D202" s="180" t="s">
        <v>153</v>
      </c>
      <c r="E202" s="181" t="s">
        <v>277</v>
      </c>
      <c r="F202" s="182" t="s">
        <v>278</v>
      </c>
      <c r="G202" s="183" t="s">
        <v>279</v>
      </c>
      <c r="H202" s="184">
        <v>4.9000000000000002E-2</v>
      </c>
      <c r="I202" s="185"/>
      <c r="J202" s="186">
        <f>ROUND(I202*H202,2)</f>
        <v>0</v>
      </c>
      <c r="K202" s="182" t="s">
        <v>157</v>
      </c>
      <c r="L202" s="41"/>
      <c r="M202" s="187" t="s">
        <v>19</v>
      </c>
      <c r="N202" s="188" t="s">
        <v>44</v>
      </c>
      <c r="O202" s="66"/>
      <c r="P202" s="189">
        <f>O202*H202</f>
        <v>0</v>
      </c>
      <c r="Q202" s="189">
        <v>0</v>
      </c>
      <c r="R202" s="189">
        <f>Q202*H202</f>
        <v>0</v>
      </c>
      <c r="S202" s="189">
        <v>0</v>
      </c>
      <c r="T202" s="190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91" t="s">
        <v>158</v>
      </c>
      <c r="AT202" s="191" t="s">
        <v>153</v>
      </c>
      <c r="AU202" s="191" t="s">
        <v>82</v>
      </c>
      <c r="AY202" s="19" t="s">
        <v>151</v>
      </c>
      <c r="BE202" s="192">
        <f>IF(N202="základní",J202,0)</f>
        <v>0</v>
      </c>
      <c r="BF202" s="192">
        <f>IF(N202="snížená",J202,0)</f>
        <v>0</v>
      </c>
      <c r="BG202" s="192">
        <f>IF(N202="zákl. přenesená",J202,0)</f>
        <v>0</v>
      </c>
      <c r="BH202" s="192">
        <f>IF(N202="sníž. přenesená",J202,0)</f>
        <v>0</v>
      </c>
      <c r="BI202" s="192">
        <f>IF(N202="nulová",J202,0)</f>
        <v>0</v>
      </c>
      <c r="BJ202" s="19" t="s">
        <v>80</v>
      </c>
      <c r="BK202" s="192">
        <f>ROUND(I202*H202,2)</f>
        <v>0</v>
      </c>
      <c r="BL202" s="19" t="s">
        <v>158</v>
      </c>
      <c r="BM202" s="191" t="s">
        <v>427</v>
      </c>
    </row>
    <row r="203" spans="1:65" s="2" customFormat="1" ht="19.5">
      <c r="A203" s="36"/>
      <c r="B203" s="37"/>
      <c r="C203" s="38"/>
      <c r="D203" s="193" t="s">
        <v>160</v>
      </c>
      <c r="E203" s="38"/>
      <c r="F203" s="194" t="s">
        <v>281</v>
      </c>
      <c r="G203" s="38"/>
      <c r="H203" s="38"/>
      <c r="I203" s="195"/>
      <c r="J203" s="38"/>
      <c r="K203" s="38"/>
      <c r="L203" s="41"/>
      <c r="M203" s="196"/>
      <c r="N203" s="197"/>
      <c r="O203" s="66"/>
      <c r="P203" s="66"/>
      <c r="Q203" s="66"/>
      <c r="R203" s="66"/>
      <c r="S203" s="66"/>
      <c r="T203" s="67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9" t="s">
        <v>160</v>
      </c>
      <c r="AU203" s="19" t="s">
        <v>82</v>
      </c>
    </row>
    <row r="204" spans="1:65" s="2" customFormat="1" ht="11.25">
      <c r="A204" s="36"/>
      <c r="B204" s="37"/>
      <c r="C204" s="38"/>
      <c r="D204" s="198" t="s">
        <v>162</v>
      </c>
      <c r="E204" s="38"/>
      <c r="F204" s="199" t="s">
        <v>282</v>
      </c>
      <c r="G204" s="38"/>
      <c r="H204" s="38"/>
      <c r="I204" s="195"/>
      <c r="J204" s="38"/>
      <c r="K204" s="38"/>
      <c r="L204" s="41"/>
      <c r="M204" s="196"/>
      <c r="N204" s="197"/>
      <c r="O204" s="66"/>
      <c r="P204" s="66"/>
      <c r="Q204" s="66"/>
      <c r="R204" s="66"/>
      <c r="S204" s="66"/>
      <c r="T204" s="67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9" t="s">
        <v>162</v>
      </c>
      <c r="AU204" s="19" t="s">
        <v>82</v>
      </c>
    </row>
    <row r="205" spans="1:65" s="2" customFormat="1" ht="24.2" customHeight="1">
      <c r="A205" s="36"/>
      <c r="B205" s="37"/>
      <c r="C205" s="180" t="s">
        <v>253</v>
      </c>
      <c r="D205" s="180" t="s">
        <v>153</v>
      </c>
      <c r="E205" s="181" t="s">
        <v>428</v>
      </c>
      <c r="F205" s="182" t="s">
        <v>429</v>
      </c>
      <c r="G205" s="183" t="s">
        <v>279</v>
      </c>
      <c r="H205" s="184">
        <v>0.98</v>
      </c>
      <c r="I205" s="185"/>
      <c r="J205" s="186">
        <f>ROUND(I205*H205,2)</f>
        <v>0</v>
      </c>
      <c r="K205" s="182" t="s">
        <v>157</v>
      </c>
      <c r="L205" s="41"/>
      <c r="M205" s="187" t="s">
        <v>19</v>
      </c>
      <c r="N205" s="188" t="s">
        <v>44</v>
      </c>
      <c r="O205" s="66"/>
      <c r="P205" s="189">
        <f>O205*H205</f>
        <v>0</v>
      </c>
      <c r="Q205" s="189">
        <v>0</v>
      </c>
      <c r="R205" s="189">
        <f>Q205*H205</f>
        <v>0</v>
      </c>
      <c r="S205" s="189">
        <v>0</v>
      </c>
      <c r="T205" s="190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191" t="s">
        <v>158</v>
      </c>
      <c r="AT205" s="191" t="s">
        <v>153</v>
      </c>
      <c r="AU205" s="191" t="s">
        <v>82</v>
      </c>
      <c r="AY205" s="19" t="s">
        <v>151</v>
      </c>
      <c r="BE205" s="192">
        <f>IF(N205="základní",J205,0)</f>
        <v>0</v>
      </c>
      <c r="BF205" s="192">
        <f>IF(N205="snížená",J205,0)</f>
        <v>0</v>
      </c>
      <c r="BG205" s="192">
        <f>IF(N205="zákl. přenesená",J205,0)</f>
        <v>0</v>
      </c>
      <c r="BH205" s="192">
        <f>IF(N205="sníž. přenesená",J205,0)</f>
        <v>0</v>
      </c>
      <c r="BI205" s="192">
        <f>IF(N205="nulová",J205,0)</f>
        <v>0</v>
      </c>
      <c r="BJ205" s="19" t="s">
        <v>80</v>
      </c>
      <c r="BK205" s="192">
        <f>ROUND(I205*H205,2)</f>
        <v>0</v>
      </c>
      <c r="BL205" s="19" t="s">
        <v>158</v>
      </c>
      <c r="BM205" s="191" t="s">
        <v>430</v>
      </c>
    </row>
    <row r="206" spans="1:65" s="2" customFormat="1" ht="29.25">
      <c r="A206" s="36"/>
      <c r="B206" s="37"/>
      <c r="C206" s="38"/>
      <c r="D206" s="193" t="s">
        <v>160</v>
      </c>
      <c r="E206" s="38"/>
      <c r="F206" s="194" t="s">
        <v>431</v>
      </c>
      <c r="G206" s="38"/>
      <c r="H206" s="38"/>
      <c r="I206" s="195"/>
      <c r="J206" s="38"/>
      <c r="K206" s="38"/>
      <c r="L206" s="41"/>
      <c r="M206" s="196"/>
      <c r="N206" s="197"/>
      <c r="O206" s="66"/>
      <c r="P206" s="66"/>
      <c r="Q206" s="66"/>
      <c r="R206" s="66"/>
      <c r="S206" s="66"/>
      <c r="T206" s="67"/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T206" s="19" t="s">
        <v>160</v>
      </c>
      <c r="AU206" s="19" t="s">
        <v>82</v>
      </c>
    </row>
    <row r="207" spans="1:65" s="2" customFormat="1" ht="11.25">
      <c r="A207" s="36"/>
      <c r="B207" s="37"/>
      <c r="C207" s="38"/>
      <c r="D207" s="198" t="s">
        <v>162</v>
      </c>
      <c r="E207" s="38"/>
      <c r="F207" s="199" t="s">
        <v>432</v>
      </c>
      <c r="G207" s="38"/>
      <c r="H207" s="38"/>
      <c r="I207" s="195"/>
      <c r="J207" s="38"/>
      <c r="K207" s="38"/>
      <c r="L207" s="41"/>
      <c r="M207" s="196"/>
      <c r="N207" s="197"/>
      <c r="O207" s="66"/>
      <c r="P207" s="66"/>
      <c r="Q207" s="66"/>
      <c r="R207" s="66"/>
      <c r="S207" s="66"/>
      <c r="T207" s="67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9" t="s">
        <v>162</v>
      </c>
      <c r="AU207" s="19" t="s">
        <v>82</v>
      </c>
    </row>
    <row r="208" spans="1:65" s="13" customFormat="1" ht="11.25">
      <c r="B208" s="200"/>
      <c r="C208" s="201"/>
      <c r="D208" s="193" t="s">
        <v>164</v>
      </c>
      <c r="E208" s="202" t="s">
        <v>19</v>
      </c>
      <c r="F208" s="203" t="s">
        <v>433</v>
      </c>
      <c r="G208" s="201"/>
      <c r="H208" s="202" t="s">
        <v>19</v>
      </c>
      <c r="I208" s="204"/>
      <c r="J208" s="201"/>
      <c r="K208" s="201"/>
      <c r="L208" s="205"/>
      <c r="M208" s="206"/>
      <c r="N208" s="207"/>
      <c r="O208" s="207"/>
      <c r="P208" s="207"/>
      <c r="Q208" s="207"/>
      <c r="R208" s="207"/>
      <c r="S208" s="207"/>
      <c r="T208" s="208"/>
      <c r="AT208" s="209" t="s">
        <v>164</v>
      </c>
      <c r="AU208" s="209" t="s">
        <v>82</v>
      </c>
      <c r="AV208" s="13" t="s">
        <v>80</v>
      </c>
      <c r="AW208" s="13" t="s">
        <v>35</v>
      </c>
      <c r="AX208" s="13" t="s">
        <v>73</v>
      </c>
      <c r="AY208" s="209" t="s">
        <v>151</v>
      </c>
    </row>
    <row r="209" spans="1:65" s="14" customFormat="1" ht="11.25">
      <c r="B209" s="210"/>
      <c r="C209" s="211"/>
      <c r="D209" s="193" t="s">
        <v>164</v>
      </c>
      <c r="E209" s="212" t="s">
        <v>19</v>
      </c>
      <c r="F209" s="213" t="s">
        <v>434</v>
      </c>
      <c r="G209" s="211"/>
      <c r="H209" s="214">
        <v>0.98</v>
      </c>
      <c r="I209" s="215"/>
      <c r="J209" s="211"/>
      <c r="K209" s="211"/>
      <c r="L209" s="216"/>
      <c r="M209" s="217"/>
      <c r="N209" s="218"/>
      <c r="O209" s="218"/>
      <c r="P209" s="218"/>
      <c r="Q209" s="218"/>
      <c r="R209" s="218"/>
      <c r="S209" s="218"/>
      <c r="T209" s="219"/>
      <c r="AT209" s="220" t="s">
        <v>164</v>
      </c>
      <c r="AU209" s="220" t="s">
        <v>82</v>
      </c>
      <c r="AV209" s="14" t="s">
        <v>82</v>
      </c>
      <c r="AW209" s="14" t="s">
        <v>35</v>
      </c>
      <c r="AX209" s="14" t="s">
        <v>73</v>
      </c>
      <c r="AY209" s="220" t="s">
        <v>151</v>
      </c>
    </row>
    <row r="210" spans="1:65" s="15" customFormat="1" ht="11.25">
      <c r="B210" s="221"/>
      <c r="C210" s="222"/>
      <c r="D210" s="193" t="s">
        <v>164</v>
      </c>
      <c r="E210" s="223" t="s">
        <v>19</v>
      </c>
      <c r="F210" s="224" t="s">
        <v>167</v>
      </c>
      <c r="G210" s="222"/>
      <c r="H210" s="225">
        <v>0.98</v>
      </c>
      <c r="I210" s="226"/>
      <c r="J210" s="222"/>
      <c r="K210" s="222"/>
      <c r="L210" s="227"/>
      <c r="M210" s="228"/>
      <c r="N210" s="229"/>
      <c r="O210" s="229"/>
      <c r="P210" s="229"/>
      <c r="Q210" s="229"/>
      <c r="R210" s="229"/>
      <c r="S210" s="229"/>
      <c r="T210" s="230"/>
      <c r="AT210" s="231" t="s">
        <v>164</v>
      </c>
      <c r="AU210" s="231" t="s">
        <v>82</v>
      </c>
      <c r="AV210" s="15" t="s">
        <v>158</v>
      </c>
      <c r="AW210" s="15" t="s">
        <v>35</v>
      </c>
      <c r="AX210" s="15" t="s">
        <v>80</v>
      </c>
      <c r="AY210" s="231" t="s">
        <v>151</v>
      </c>
    </row>
    <row r="211" spans="1:65" s="2" customFormat="1" ht="33" customHeight="1">
      <c r="A211" s="36"/>
      <c r="B211" s="37"/>
      <c r="C211" s="180" t="s">
        <v>261</v>
      </c>
      <c r="D211" s="180" t="s">
        <v>153</v>
      </c>
      <c r="E211" s="181" t="s">
        <v>435</v>
      </c>
      <c r="F211" s="182" t="s">
        <v>436</v>
      </c>
      <c r="G211" s="183" t="s">
        <v>279</v>
      </c>
      <c r="H211" s="184">
        <v>4.9000000000000002E-2</v>
      </c>
      <c r="I211" s="185"/>
      <c r="J211" s="186">
        <f>ROUND(I211*H211,2)</f>
        <v>0</v>
      </c>
      <c r="K211" s="182" t="s">
        <v>157</v>
      </c>
      <c r="L211" s="41"/>
      <c r="M211" s="187" t="s">
        <v>19</v>
      </c>
      <c r="N211" s="188" t="s">
        <v>44</v>
      </c>
      <c r="O211" s="66"/>
      <c r="P211" s="189">
        <f>O211*H211</f>
        <v>0</v>
      </c>
      <c r="Q211" s="189">
        <v>0</v>
      </c>
      <c r="R211" s="189">
        <f>Q211*H211</f>
        <v>0</v>
      </c>
      <c r="S211" s="189">
        <v>0</v>
      </c>
      <c r="T211" s="190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191" t="s">
        <v>158</v>
      </c>
      <c r="AT211" s="191" t="s">
        <v>153</v>
      </c>
      <c r="AU211" s="191" t="s">
        <v>82</v>
      </c>
      <c r="AY211" s="19" t="s">
        <v>151</v>
      </c>
      <c r="BE211" s="192">
        <f>IF(N211="základní",J211,0)</f>
        <v>0</v>
      </c>
      <c r="BF211" s="192">
        <f>IF(N211="snížená",J211,0)</f>
        <v>0</v>
      </c>
      <c r="BG211" s="192">
        <f>IF(N211="zákl. přenesená",J211,0)</f>
        <v>0</v>
      </c>
      <c r="BH211" s="192">
        <f>IF(N211="sníž. přenesená",J211,0)</f>
        <v>0</v>
      </c>
      <c r="BI211" s="192">
        <f>IF(N211="nulová",J211,0)</f>
        <v>0</v>
      </c>
      <c r="BJ211" s="19" t="s">
        <v>80</v>
      </c>
      <c r="BK211" s="192">
        <f>ROUND(I211*H211,2)</f>
        <v>0</v>
      </c>
      <c r="BL211" s="19" t="s">
        <v>158</v>
      </c>
      <c r="BM211" s="191" t="s">
        <v>437</v>
      </c>
    </row>
    <row r="212" spans="1:65" s="2" customFormat="1" ht="29.25">
      <c r="A212" s="36"/>
      <c r="B212" s="37"/>
      <c r="C212" s="38"/>
      <c r="D212" s="193" t="s">
        <v>160</v>
      </c>
      <c r="E212" s="38"/>
      <c r="F212" s="194" t="s">
        <v>438</v>
      </c>
      <c r="G212" s="38"/>
      <c r="H212" s="38"/>
      <c r="I212" s="195"/>
      <c r="J212" s="38"/>
      <c r="K212" s="38"/>
      <c r="L212" s="41"/>
      <c r="M212" s="196"/>
      <c r="N212" s="197"/>
      <c r="O212" s="66"/>
      <c r="P212" s="66"/>
      <c r="Q212" s="66"/>
      <c r="R212" s="66"/>
      <c r="S212" s="66"/>
      <c r="T212" s="67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9" t="s">
        <v>160</v>
      </c>
      <c r="AU212" s="19" t="s">
        <v>82</v>
      </c>
    </row>
    <row r="213" spans="1:65" s="2" customFormat="1" ht="11.25">
      <c r="A213" s="36"/>
      <c r="B213" s="37"/>
      <c r="C213" s="38"/>
      <c r="D213" s="198" t="s">
        <v>162</v>
      </c>
      <c r="E213" s="38"/>
      <c r="F213" s="199" t="s">
        <v>439</v>
      </c>
      <c r="G213" s="38"/>
      <c r="H213" s="38"/>
      <c r="I213" s="195"/>
      <c r="J213" s="38"/>
      <c r="K213" s="38"/>
      <c r="L213" s="41"/>
      <c r="M213" s="196"/>
      <c r="N213" s="197"/>
      <c r="O213" s="66"/>
      <c r="P213" s="66"/>
      <c r="Q213" s="66"/>
      <c r="R213" s="66"/>
      <c r="S213" s="66"/>
      <c r="T213" s="67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9" t="s">
        <v>162</v>
      </c>
      <c r="AU213" s="19" t="s">
        <v>82</v>
      </c>
    </row>
    <row r="214" spans="1:65" s="12" customFormat="1" ht="22.9" customHeight="1">
      <c r="B214" s="164"/>
      <c r="C214" s="165"/>
      <c r="D214" s="166" t="s">
        <v>72</v>
      </c>
      <c r="E214" s="178" t="s">
        <v>290</v>
      </c>
      <c r="F214" s="178" t="s">
        <v>291</v>
      </c>
      <c r="G214" s="165"/>
      <c r="H214" s="165"/>
      <c r="I214" s="168"/>
      <c r="J214" s="179">
        <f>BK214</f>
        <v>0</v>
      </c>
      <c r="K214" s="165"/>
      <c r="L214" s="170"/>
      <c r="M214" s="171"/>
      <c r="N214" s="172"/>
      <c r="O214" s="172"/>
      <c r="P214" s="173">
        <f>SUM(P215:P222)</f>
        <v>0</v>
      </c>
      <c r="Q214" s="172"/>
      <c r="R214" s="173">
        <f>SUM(R215:R222)</f>
        <v>0</v>
      </c>
      <c r="S214" s="172"/>
      <c r="T214" s="174">
        <f>SUM(T215:T222)</f>
        <v>0</v>
      </c>
      <c r="AR214" s="175" t="s">
        <v>80</v>
      </c>
      <c r="AT214" s="176" t="s">
        <v>72</v>
      </c>
      <c r="AU214" s="176" t="s">
        <v>80</v>
      </c>
      <c r="AY214" s="175" t="s">
        <v>151</v>
      </c>
      <c r="BK214" s="177">
        <f>SUM(BK215:BK222)</f>
        <v>0</v>
      </c>
    </row>
    <row r="215" spans="1:65" s="2" customFormat="1" ht="16.5" customHeight="1">
      <c r="A215" s="36"/>
      <c r="B215" s="37"/>
      <c r="C215" s="180" t="s">
        <v>8</v>
      </c>
      <c r="D215" s="180" t="s">
        <v>153</v>
      </c>
      <c r="E215" s="181" t="s">
        <v>293</v>
      </c>
      <c r="F215" s="182" t="s">
        <v>294</v>
      </c>
      <c r="G215" s="183" t="s">
        <v>279</v>
      </c>
      <c r="H215" s="184">
        <v>1.5609999999999999</v>
      </c>
      <c r="I215" s="185"/>
      <c r="J215" s="186">
        <f>ROUND(I215*H215,2)</f>
        <v>0</v>
      </c>
      <c r="K215" s="182" t="s">
        <v>157</v>
      </c>
      <c r="L215" s="41"/>
      <c r="M215" s="187" t="s">
        <v>19</v>
      </c>
      <c r="N215" s="188" t="s">
        <v>44</v>
      </c>
      <c r="O215" s="66"/>
      <c r="P215" s="189">
        <f>O215*H215</f>
        <v>0</v>
      </c>
      <c r="Q215" s="189">
        <v>0</v>
      </c>
      <c r="R215" s="189">
        <f>Q215*H215</f>
        <v>0</v>
      </c>
      <c r="S215" s="189">
        <v>0</v>
      </c>
      <c r="T215" s="190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191" t="s">
        <v>158</v>
      </c>
      <c r="AT215" s="191" t="s">
        <v>153</v>
      </c>
      <c r="AU215" s="191" t="s">
        <v>82</v>
      </c>
      <c r="AY215" s="19" t="s">
        <v>151</v>
      </c>
      <c r="BE215" s="192">
        <f>IF(N215="základní",J215,0)</f>
        <v>0</v>
      </c>
      <c r="BF215" s="192">
        <f>IF(N215="snížená",J215,0)</f>
        <v>0</v>
      </c>
      <c r="BG215" s="192">
        <f>IF(N215="zákl. přenesená",J215,0)</f>
        <v>0</v>
      </c>
      <c r="BH215" s="192">
        <f>IF(N215="sníž. přenesená",J215,0)</f>
        <v>0</v>
      </c>
      <c r="BI215" s="192">
        <f>IF(N215="nulová",J215,0)</f>
        <v>0</v>
      </c>
      <c r="BJ215" s="19" t="s">
        <v>80</v>
      </c>
      <c r="BK215" s="192">
        <f>ROUND(I215*H215,2)</f>
        <v>0</v>
      </c>
      <c r="BL215" s="19" t="s">
        <v>158</v>
      </c>
      <c r="BM215" s="191" t="s">
        <v>440</v>
      </c>
    </row>
    <row r="216" spans="1:65" s="2" customFormat="1" ht="29.25">
      <c r="A216" s="36"/>
      <c r="B216" s="37"/>
      <c r="C216" s="38"/>
      <c r="D216" s="193" t="s">
        <v>160</v>
      </c>
      <c r="E216" s="38"/>
      <c r="F216" s="194" t="s">
        <v>296</v>
      </c>
      <c r="G216" s="38"/>
      <c r="H216" s="38"/>
      <c r="I216" s="195"/>
      <c r="J216" s="38"/>
      <c r="K216" s="38"/>
      <c r="L216" s="41"/>
      <c r="M216" s="196"/>
      <c r="N216" s="197"/>
      <c r="O216" s="66"/>
      <c r="P216" s="66"/>
      <c r="Q216" s="66"/>
      <c r="R216" s="66"/>
      <c r="S216" s="66"/>
      <c r="T216" s="67"/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T216" s="19" t="s">
        <v>160</v>
      </c>
      <c r="AU216" s="19" t="s">
        <v>82</v>
      </c>
    </row>
    <row r="217" spans="1:65" s="2" customFormat="1" ht="11.25">
      <c r="A217" s="36"/>
      <c r="B217" s="37"/>
      <c r="C217" s="38"/>
      <c r="D217" s="198" t="s">
        <v>162</v>
      </c>
      <c r="E217" s="38"/>
      <c r="F217" s="199" t="s">
        <v>297</v>
      </c>
      <c r="G217" s="38"/>
      <c r="H217" s="38"/>
      <c r="I217" s="195"/>
      <c r="J217" s="38"/>
      <c r="K217" s="38"/>
      <c r="L217" s="41"/>
      <c r="M217" s="196"/>
      <c r="N217" s="197"/>
      <c r="O217" s="66"/>
      <c r="P217" s="66"/>
      <c r="Q217" s="66"/>
      <c r="R217" s="66"/>
      <c r="S217" s="66"/>
      <c r="T217" s="67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9" t="s">
        <v>162</v>
      </c>
      <c r="AU217" s="19" t="s">
        <v>82</v>
      </c>
    </row>
    <row r="218" spans="1:65" s="2" customFormat="1" ht="24.2" customHeight="1">
      <c r="A218" s="36"/>
      <c r="B218" s="37"/>
      <c r="C218" s="180" t="s">
        <v>276</v>
      </c>
      <c r="D218" s="180" t="s">
        <v>153</v>
      </c>
      <c r="E218" s="181" t="s">
        <v>299</v>
      </c>
      <c r="F218" s="182" t="s">
        <v>300</v>
      </c>
      <c r="G218" s="183" t="s">
        <v>279</v>
      </c>
      <c r="H218" s="184">
        <v>7.68</v>
      </c>
      <c r="I218" s="185"/>
      <c r="J218" s="186">
        <f>ROUND(I218*H218,2)</f>
        <v>0</v>
      </c>
      <c r="K218" s="182" t="s">
        <v>157</v>
      </c>
      <c r="L218" s="41"/>
      <c r="M218" s="187" t="s">
        <v>19</v>
      </c>
      <c r="N218" s="188" t="s">
        <v>44</v>
      </c>
      <c r="O218" s="66"/>
      <c r="P218" s="189">
        <f>O218*H218</f>
        <v>0</v>
      </c>
      <c r="Q218" s="189">
        <v>0</v>
      </c>
      <c r="R218" s="189">
        <f>Q218*H218</f>
        <v>0</v>
      </c>
      <c r="S218" s="189">
        <v>0</v>
      </c>
      <c r="T218" s="190">
        <f>S218*H218</f>
        <v>0</v>
      </c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R218" s="191" t="s">
        <v>158</v>
      </c>
      <c r="AT218" s="191" t="s">
        <v>153</v>
      </c>
      <c r="AU218" s="191" t="s">
        <v>82</v>
      </c>
      <c r="AY218" s="19" t="s">
        <v>151</v>
      </c>
      <c r="BE218" s="192">
        <f>IF(N218="základní",J218,0)</f>
        <v>0</v>
      </c>
      <c r="BF218" s="192">
        <f>IF(N218="snížená",J218,0)</f>
        <v>0</v>
      </c>
      <c r="BG218" s="192">
        <f>IF(N218="zákl. přenesená",J218,0)</f>
        <v>0</v>
      </c>
      <c r="BH218" s="192">
        <f>IF(N218="sníž. přenesená",J218,0)</f>
        <v>0</v>
      </c>
      <c r="BI218" s="192">
        <f>IF(N218="nulová",J218,0)</f>
        <v>0</v>
      </c>
      <c r="BJ218" s="19" t="s">
        <v>80</v>
      </c>
      <c r="BK218" s="192">
        <f>ROUND(I218*H218,2)</f>
        <v>0</v>
      </c>
      <c r="BL218" s="19" t="s">
        <v>158</v>
      </c>
      <c r="BM218" s="191" t="s">
        <v>441</v>
      </c>
    </row>
    <row r="219" spans="1:65" s="2" customFormat="1" ht="39">
      <c r="A219" s="36"/>
      <c r="B219" s="37"/>
      <c r="C219" s="38"/>
      <c r="D219" s="193" t="s">
        <v>160</v>
      </c>
      <c r="E219" s="38"/>
      <c r="F219" s="194" t="s">
        <v>302</v>
      </c>
      <c r="G219" s="38"/>
      <c r="H219" s="38"/>
      <c r="I219" s="195"/>
      <c r="J219" s="38"/>
      <c r="K219" s="38"/>
      <c r="L219" s="41"/>
      <c r="M219" s="196"/>
      <c r="N219" s="197"/>
      <c r="O219" s="66"/>
      <c r="P219" s="66"/>
      <c r="Q219" s="66"/>
      <c r="R219" s="66"/>
      <c r="S219" s="66"/>
      <c r="T219" s="67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9" t="s">
        <v>160</v>
      </c>
      <c r="AU219" s="19" t="s">
        <v>82</v>
      </c>
    </row>
    <row r="220" spans="1:65" s="2" customFormat="1" ht="11.25">
      <c r="A220" s="36"/>
      <c r="B220" s="37"/>
      <c r="C220" s="38"/>
      <c r="D220" s="198" t="s">
        <v>162</v>
      </c>
      <c r="E220" s="38"/>
      <c r="F220" s="199" t="s">
        <v>303</v>
      </c>
      <c r="G220" s="38"/>
      <c r="H220" s="38"/>
      <c r="I220" s="195"/>
      <c r="J220" s="38"/>
      <c r="K220" s="38"/>
      <c r="L220" s="41"/>
      <c r="M220" s="196"/>
      <c r="N220" s="197"/>
      <c r="O220" s="66"/>
      <c r="P220" s="66"/>
      <c r="Q220" s="66"/>
      <c r="R220" s="66"/>
      <c r="S220" s="66"/>
      <c r="T220" s="67"/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T220" s="19" t="s">
        <v>162</v>
      </c>
      <c r="AU220" s="19" t="s">
        <v>82</v>
      </c>
    </row>
    <row r="221" spans="1:65" s="14" customFormat="1" ht="11.25">
      <c r="B221" s="210"/>
      <c r="C221" s="211"/>
      <c r="D221" s="193" t="s">
        <v>164</v>
      </c>
      <c r="E221" s="212" t="s">
        <v>19</v>
      </c>
      <c r="F221" s="213" t="s">
        <v>442</v>
      </c>
      <c r="G221" s="211"/>
      <c r="H221" s="214">
        <v>7.68</v>
      </c>
      <c r="I221" s="215"/>
      <c r="J221" s="211"/>
      <c r="K221" s="211"/>
      <c r="L221" s="216"/>
      <c r="M221" s="217"/>
      <c r="N221" s="218"/>
      <c r="O221" s="218"/>
      <c r="P221" s="218"/>
      <c r="Q221" s="218"/>
      <c r="R221" s="218"/>
      <c r="S221" s="218"/>
      <c r="T221" s="219"/>
      <c r="AT221" s="220" t="s">
        <v>164</v>
      </c>
      <c r="AU221" s="220" t="s">
        <v>82</v>
      </c>
      <c r="AV221" s="14" t="s">
        <v>82</v>
      </c>
      <c r="AW221" s="14" t="s">
        <v>35</v>
      </c>
      <c r="AX221" s="14" t="s">
        <v>73</v>
      </c>
      <c r="AY221" s="220" t="s">
        <v>151</v>
      </c>
    </row>
    <row r="222" spans="1:65" s="15" customFormat="1" ht="11.25">
      <c r="B222" s="221"/>
      <c r="C222" s="222"/>
      <c r="D222" s="193" t="s">
        <v>164</v>
      </c>
      <c r="E222" s="223" t="s">
        <v>19</v>
      </c>
      <c r="F222" s="224" t="s">
        <v>167</v>
      </c>
      <c r="G222" s="222"/>
      <c r="H222" s="225">
        <v>7.68</v>
      </c>
      <c r="I222" s="226"/>
      <c r="J222" s="222"/>
      <c r="K222" s="222"/>
      <c r="L222" s="227"/>
      <c r="M222" s="228"/>
      <c r="N222" s="229"/>
      <c r="O222" s="229"/>
      <c r="P222" s="229"/>
      <c r="Q222" s="229"/>
      <c r="R222" s="229"/>
      <c r="S222" s="229"/>
      <c r="T222" s="230"/>
      <c r="AT222" s="231" t="s">
        <v>164</v>
      </c>
      <c r="AU222" s="231" t="s">
        <v>82</v>
      </c>
      <c r="AV222" s="15" t="s">
        <v>158</v>
      </c>
      <c r="AW222" s="15" t="s">
        <v>35</v>
      </c>
      <c r="AX222" s="15" t="s">
        <v>80</v>
      </c>
      <c r="AY222" s="231" t="s">
        <v>151</v>
      </c>
    </row>
    <row r="223" spans="1:65" s="12" customFormat="1" ht="25.9" customHeight="1">
      <c r="B223" s="164"/>
      <c r="C223" s="165"/>
      <c r="D223" s="166" t="s">
        <v>72</v>
      </c>
      <c r="E223" s="167" t="s">
        <v>305</v>
      </c>
      <c r="F223" s="167" t="s">
        <v>306</v>
      </c>
      <c r="G223" s="165"/>
      <c r="H223" s="165"/>
      <c r="I223" s="168"/>
      <c r="J223" s="169">
        <f>BK223</f>
        <v>0</v>
      </c>
      <c r="K223" s="165"/>
      <c r="L223" s="170"/>
      <c r="M223" s="171"/>
      <c r="N223" s="172"/>
      <c r="O223" s="172"/>
      <c r="P223" s="173">
        <f>P224+P250+P257</f>
        <v>0</v>
      </c>
      <c r="Q223" s="172"/>
      <c r="R223" s="173">
        <f>R224+R250+R257</f>
        <v>0.28611335999999998</v>
      </c>
      <c r="S223" s="172"/>
      <c r="T223" s="174">
        <f>T224+T250+T257</f>
        <v>7.9230839999999997E-2</v>
      </c>
      <c r="AR223" s="175" t="s">
        <v>82</v>
      </c>
      <c r="AT223" s="176" t="s">
        <v>72</v>
      </c>
      <c r="AU223" s="176" t="s">
        <v>73</v>
      </c>
      <c r="AY223" s="175" t="s">
        <v>151</v>
      </c>
      <c r="BK223" s="177">
        <f>BK224+BK250+BK257</f>
        <v>0</v>
      </c>
    </row>
    <row r="224" spans="1:65" s="12" customFormat="1" ht="22.9" customHeight="1">
      <c r="B224" s="164"/>
      <c r="C224" s="165"/>
      <c r="D224" s="166" t="s">
        <v>72</v>
      </c>
      <c r="E224" s="178" t="s">
        <v>443</v>
      </c>
      <c r="F224" s="178" t="s">
        <v>444</v>
      </c>
      <c r="G224" s="165"/>
      <c r="H224" s="165"/>
      <c r="I224" s="168"/>
      <c r="J224" s="179">
        <f>BK224</f>
        <v>0</v>
      </c>
      <c r="K224" s="165"/>
      <c r="L224" s="170"/>
      <c r="M224" s="171"/>
      <c r="N224" s="172"/>
      <c r="O224" s="172"/>
      <c r="P224" s="173">
        <f>SUM(P225:P249)</f>
        <v>0</v>
      </c>
      <c r="Q224" s="172"/>
      <c r="R224" s="173">
        <f>SUM(R225:R249)</f>
        <v>3.8235199999999997E-2</v>
      </c>
      <c r="S224" s="172"/>
      <c r="T224" s="174">
        <f>SUM(T225:T249)</f>
        <v>3.0200000000000001E-2</v>
      </c>
      <c r="AR224" s="175" t="s">
        <v>82</v>
      </c>
      <c r="AT224" s="176" t="s">
        <v>72</v>
      </c>
      <c r="AU224" s="176" t="s">
        <v>80</v>
      </c>
      <c r="AY224" s="175" t="s">
        <v>151</v>
      </c>
      <c r="BK224" s="177">
        <f>SUM(BK225:BK249)</f>
        <v>0</v>
      </c>
    </row>
    <row r="225" spans="1:65" s="2" customFormat="1" ht="16.5" customHeight="1">
      <c r="A225" s="36"/>
      <c r="B225" s="37"/>
      <c r="C225" s="180" t="s">
        <v>283</v>
      </c>
      <c r="D225" s="180" t="s">
        <v>153</v>
      </c>
      <c r="E225" s="181" t="s">
        <v>445</v>
      </c>
      <c r="F225" s="182" t="s">
        <v>446</v>
      </c>
      <c r="G225" s="183" t="s">
        <v>447</v>
      </c>
      <c r="H225" s="184">
        <v>76</v>
      </c>
      <c r="I225" s="185"/>
      <c r="J225" s="186">
        <f>ROUND(I225*H225,2)</f>
        <v>0</v>
      </c>
      <c r="K225" s="182" t="s">
        <v>157</v>
      </c>
      <c r="L225" s="41"/>
      <c r="M225" s="187" t="s">
        <v>19</v>
      </c>
      <c r="N225" s="188" t="s">
        <v>44</v>
      </c>
      <c r="O225" s="66"/>
      <c r="P225" s="189">
        <f>O225*H225</f>
        <v>0</v>
      </c>
      <c r="Q225" s="189">
        <v>0</v>
      </c>
      <c r="R225" s="189">
        <f>Q225*H225</f>
        <v>0</v>
      </c>
      <c r="S225" s="189">
        <v>0</v>
      </c>
      <c r="T225" s="190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191" t="s">
        <v>276</v>
      </c>
      <c r="AT225" s="191" t="s">
        <v>153</v>
      </c>
      <c r="AU225" s="191" t="s">
        <v>82</v>
      </c>
      <c r="AY225" s="19" t="s">
        <v>151</v>
      </c>
      <c r="BE225" s="192">
        <f>IF(N225="základní",J225,0)</f>
        <v>0</v>
      </c>
      <c r="BF225" s="192">
        <f>IF(N225="snížená",J225,0)</f>
        <v>0</v>
      </c>
      <c r="BG225" s="192">
        <f>IF(N225="zákl. přenesená",J225,0)</f>
        <v>0</v>
      </c>
      <c r="BH225" s="192">
        <f>IF(N225="sníž. přenesená",J225,0)</f>
        <v>0</v>
      </c>
      <c r="BI225" s="192">
        <f>IF(N225="nulová",J225,0)</f>
        <v>0</v>
      </c>
      <c r="BJ225" s="19" t="s">
        <v>80</v>
      </c>
      <c r="BK225" s="192">
        <f>ROUND(I225*H225,2)</f>
        <v>0</v>
      </c>
      <c r="BL225" s="19" t="s">
        <v>276</v>
      </c>
      <c r="BM225" s="191" t="s">
        <v>448</v>
      </c>
    </row>
    <row r="226" spans="1:65" s="2" customFormat="1" ht="11.25">
      <c r="A226" s="36"/>
      <c r="B226" s="37"/>
      <c r="C226" s="38"/>
      <c r="D226" s="193" t="s">
        <v>160</v>
      </c>
      <c r="E226" s="38"/>
      <c r="F226" s="194" t="s">
        <v>449</v>
      </c>
      <c r="G226" s="38"/>
      <c r="H226" s="38"/>
      <c r="I226" s="195"/>
      <c r="J226" s="38"/>
      <c r="K226" s="38"/>
      <c r="L226" s="41"/>
      <c r="M226" s="196"/>
      <c r="N226" s="197"/>
      <c r="O226" s="66"/>
      <c r="P226" s="66"/>
      <c r="Q226" s="66"/>
      <c r="R226" s="66"/>
      <c r="S226" s="66"/>
      <c r="T226" s="67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9" t="s">
        <v>160</v>
      </c>
      <c r="AU226" s="19" t="s">
        <v>82</v>
      </c>
    </row>
    <row r="227" spans="1:65" s="2" customFormat="1" ht="11.25">
      <c r="A227" s="36"/>
      <c r="B227" s="37"/>
      <c r="C227" s="38"/>
      <c r="D227" s="198" t="s">
        <v>162</v>
      </c>
      <c r="E227" s="38"/>
      <c r="F227" s="199" t="s">
        <v>450</v>
      </c>
      <c r="G227" s="38"/>
      <c r="H227" s="38"/>
      <c r="I227" s="195"/>
      <c r="J227" s="38"/>
      <c r="K227" s="38"/>
      <c r="L227" s="41"/>
      <c r="M227" s="196"/>
      <c r="N227" s="197"/>
      <c r="O227" s="66"/>
      <c r="P227" s="66"/>
      <c r="Q227" s="66"/>
      <c r="R227" s="66"/>
      <c r="S227" s="66"/>
      <c r="T227" s="67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T227" s="19" t="s">
        <v>162</v>
      </c>
      <c r="AU227" s="19" t="s">
        <v>82</v>
      </c>
    </row>
    <row r="228" spans="1:65" s="2" customFormat="1" ht="19.5">
      <c r="A228" s="36"/>
      <c r="B228" s="37"/>
      <c r="C228" s="38"/>
      <c r="D228" s="193" t="s">
        <v>451</v>
      </c>
      <c r="E228" s="38"/>
      <c r="F228" s="257" t="s">
        <v>452</v>
      </c>
      <c r="G228" s="38"/>
      <c r="H228" s="38"/>
      <c r="I228" s="195"/>
      <c r="J228" s="38"/>
      <c r="K228" s="38"/>
      <c r="L228" s="41"/>
      <c r="M228" s="196"/>
      <c r="N228" s="197"/>
      <c r="O228" s="66"/>
      <c r="P228" s="66"/>
      <c r="Q228" s="66"/>
      <c r="R228" s="66"/>
      <c r="S228" s="66"/>
      <c r="T228" s="67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9" t="s">
        <v>451</v>
      </c>
      <c r="AU228" s="19" t="s">
        <v>82</v>
      </c>
    </row>
    <row r="229" spans="1:65" s="13" customFormat="1" ht="22.5">
      <c r="B229" s="200"/>
      <c r="C229" s="201"/>
      <c r="D229" s="193" t="s">
        <v>164</v>
      </c>
      <c r="E229" s="202" t="s">
        <v>19</v>
      </c>
      <c r="F229" s="203" t="s">
        <v>453</v>
      </c>
      <c r="G229" s="201"/>
      <c r="H229" s="202" t="s">
        <v>19</v>
      </c>
      <c r="I229" s="204"/>
      <c r="J229" s="201"/>
      <c r="K229" s="201"/>
      <c r="L229" s="205"/>
      <c r="M229" s="206"/>
      <c r="N229" s="207"/>
      <c r="O229" s="207"/>
      <c r="P229" s="207"/>
      <c r="Q229" s="207"/>
      <c r="R229" s="207"/>
      <c r="S229" s="207"/>
      <c r="T229" s="208"/>
      <c r="AT229" s="209" t="s">
        <v>164</v>
      </c>
      <c r="AU229" s="209" t="s">
        <v>82</v>
      </c>
      <c r="AV229" s="13" t="s">
        <v>80</v>
      </c>
      <c r="AW229" s="13" t="s">
        <v>35</v>
      </c>
      <c r="AX229" s="13" t="s">
        <v>73</v>
      </c>
      <c r="AY229" s="209" t="s">
        <v>151</v>
      </c>
    </row>
    <row r="230" spans="1:65" s="14" customFormat="1" ht="11.25">
      <c r="B230" s="210"/>
      <c r="C230" s="211"/>
      <c r="D230" s="193" t="s">
        <v>164</v>
      </c>
      <c r="E230" s="212" t="s">
        <v>19</v>
      </c>
      <c r="F230" s="213" t="s">
        <v>454</v>
      </c>
      <c r="G230" s="211"/>
      <c r="H230" s="214">
        <v>14</v>
      </c>
      <c r="I230" s="215"/>
      <c r="J230" s="211"/>
      <c r="K230" s="211"/>
      <c r="L230" s="216"/>
      <c r="M230" s="217"/>
      <c r="N230" s="218"/>
      <c r="O230" s="218"/>
      <c r="P230" s="218"/>
      <c r="Q230" s="218"/>
      <c r="R230" s="218"/>
      <c r="S230" s="218"/>
      <c r="T230" s="219"/>
      <c r="AT230" s="220" t="s">
        <v>164</v>
      </c>
      <c r="AU230" s="220" t="s">
        <v>82</v>
      </c>
      <c r="AV230" s="14" t="s">
        <v>82</v>
      </c>
      <c r="AW230" s="14" t="s">
        <v>35</v>
      </c>
      <c r="AX230" s="14" t="s">
        <v>73</v>
      </c>
      <c r="AY230" s="220" t="s">
        <v>151</v>
      </c>
    </row>
    <row r="231" spans="1:65" s="14" customFormat="1" ht="11.25">
      <c r="B231" s="210"/>
      <c r="C231" s="211"/>
      <c r="D231" s="193" t="s">
        <v>164</v>
      </c>
      <c r="E231" s="212" t="s">
        <v>19</v>
      </c>
      <c r="F231" s="213" t="s">
        <v>455</v>
      </c>
      <c r="G231" s="211"/>
      <c r="H231" s="214">
        <v>62</v>
      </c>
      <c r="I231" s="215"/>
      <c r="J231" s="211"/>
      <c r="K231" s="211"/>
      <c r="L231" s="216"/>
      <c r="M231" s="217"/>
      <c r="N231" s="218"/>
      <c r="O231" s="218"/>
      <c r="P231" s="218"/>
      <c r="Q231" s="218"/>
      <c r="R231" s="218"/>
      <c r="S231" s="218"/>
      <c r="T231" s="219"/>
      <c r="AT231" s="220" t="s">
        <v>164</v>
      </c>
      <c r="AU231" s="220" t="s">
        <v>82</v>
      </c>
      <c r="AV231" s="14" t="s">
        <v>82</v>
      </c>
      <c r="AW231" s="14" t="s">
        <v>35</v>
      </c>
      <c r="AX231" s="14" t="s">
        <v>73</v>
      </c>
      <c r="AY231" s="220" t="s">
        <v>151</v>
      </c>
    </row>
    <row r="232" spans="1:65" s="15" customFormat="1" ht="11.25">
      <c r="B232" s="221"/>
      <c r="C232" s="222"/>
      <c r="D232" s="193" t="s">
        <v>164</v>
      </c>
      <c r="E232" s="223" t="s">
        <v>19</v>
      </c>
      <c r="F232" s="224" t="s">
        <v>167</v>
      </c>
      <c r="G232" s="222"/>
      <c r="H232" s="225">
        <v>76</v>
      </c>
      <c r="I232" s="226"/>
      <c r="J232" s="222"/>
      <c r="K232" s="222"/>
      <c r="L232" s="227"/>
      <c r="M232" s="228"/>
      <c r="N232" s="229"/>
      <c r="O232" s="229"/>
      <c r="P232" s="229"/>
      <c r="Q232" s="229"/>
      <c r="R232" s="229"/>
      <c r="S232" s="229"/>
      <c r="T232" s="230"/>
      <c r="AT232" s="231" t="s">
        <v>164</v>
      </c>
      <c r="AU232" s="231" t="s">
        <v>82</v>
      </c>
      <c r="AV232" s="15" t="s">
        <v>158</v>
      </c>
      <c r="AW232" s="15" t="s">
        <v>35</v>
      </c>
      <c r="AX232" s="15" t="s">
        <v>80</v>
      </c>
      <c r="AY232" s="231" t="s">
        <v>151</v>
      </c>
    </row>
    <row r="233" spans="1:65" s="2" customFormat="1" ht="24.2" customHeight="1">
      <c r="A233" s="36"/>
      <c r="B233" s="37"/>
      <c r="C233" s="232" t="s">
        <v>292</v>
      </c>
      <c r="D233" s="232" t="s">
        <v>324</v>
      </c>
      <c r="E233" s="233" t="s">
        <v>456</v>
      </c>
      <c r="F233" s="234" t="s">
        <v>457</v>
      </c>
      <c r="G233" s="235" t="s">
        <v>156</v>
      </c>
      <c r="H233" s="236">
        <v>39.08</v>
      </c>
      <c r="I233" s="237"/>
      <c r="J233" s="238">
        <f>ROUND(I233*H233,2)</f>
        <v>0</v>
      </c>
      <c r="K233" s="234" t="s">
        <v>157</v>
      </c>
      <c r="L233" s="239"/>
      <c r="M233" s="240" t="s">
        <v>19</v>
      </c>
      <c r="N233" s="241" t="s">
        <v>44</v>
      </c>
      <c r="O233" s="66"/>
      <c r="P233" s="189">
        <f>O233*H233</f>
        <v>0</v>
      </c>
      <c r="Q233" s="189">
        <v>8.3000000000000001E-4</v>
      </c>
      <c r="R233" s="189">
        <f>Q233*H233</f>
        <v>3.2436399999999997E-2</v>
      </c>
      <c r="S233" s="189">
        <v>0</v>
      </c>
      <c r="T233" s="190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191" t="s">
        <v>327</v>
      </c>
      <c r="AT233" s="191" t="s">
        <v>324</v>
      </c>
      <c r="AU233" s="191" t="s">
        <v>82</v>
      </c>
      <c r="AY233" s="19" t="s">
        <v>151</v>
      </c>
      <c r="BE233" s="192">
        <f>IF(N233="základní",J233,0)</f>
        <v>0</v>
      </c>
      <c r="BF233" s="192">
        <f>IF(N233="snížená",J233,0)</f>
        <v>0</v>
      </c>
      <c r="BG233" s="192">
        <f>IF(N233="zákl. přenesená",J233,0)</f>
        <v>0</v>
      </c>
      <c r="BH233" s="192">
        <f>IF(N233="sníž. přenesená",J233,0)</f>
        <v>0</v>
      </c>
      <c r="BI233" s="192">
        <f>IF(N233="nulová",J233,0)</f>
        <v>0</v>
      </c>
      <c r="BJ233" s="19" t="s">
        <v>80</v>
      </c>
      <c r="BK233" s="192">
        <f>ROUND(I233*H233,2)</f>
        <v>0</v>
      </c>
      <c r="BL233" s="19" t="s">
        <v>276</v>
      </c>
      <c r="BM233" s="191" t="s">
        <v>458</v>
      </c>
    </row>
    <row r="234" spans="1:65" s="2" customFormat="1" ht="11.25">
      <c r="A234" s="36"/>
      <c r="B234" s="37"/>
      <c r="C234" s="38"/>
      <c r="D234" s="193" t="s">
        <v>160</v>
      </c>
      <c r="E234" s="38"/>
      <c r="F234" s="194" t="s">
        <v>457</v>
      </c>
      <c r="G234" s="38"/>
      <c r="H234" s="38"/>
      <c r="I234" s="195"/>
      <c r="J234" s="38"/>
      <c r="K234" s="38"/>
      <c r="L234" s="41"/>
      <c r="M234" s="196"/>
      <c r="N234" s="197"/>
      <c r="O234" s="66"/>
      <c r="P234" s="66"/>
      <c r="Q234" s="66"/>
      <c r="R234" s="66"/>
      <c r="S234" s="66"/>
      <c r="T234" s="67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9" t="s">
        <v>160</v>
      </c>
      <c r="AU234" s="19" t="s">
        <v>82</v>
      </c>
    </row>
    <row r="235" spans="1:65" s="13" customFormat="1" ht="11.25">
      <c r="B235" s="200"/>
      <c r="C235" s="201"/>
      <c r="D235" s="193" t="s">
        <v>164</v>
      </c>
      <c r="E235" s="202" t="s">
        <v>19</v>
      </c>
      <c r="F235" s="203" t="s">
        <v>459</v>
      </c>
      <c r="G235" s="201"/>
      <c r="H235" s="202" t="s">
        <v>19</v>
      </c>
      <c r="I235" s="204"/>
      <c r="J235" s="201"/>
      <c r="K235" s="201"/>
      <c r="L235" s="205"/>
      <c r="M235" s="206"/>
      <c r="N235" s="207"/>
      <c r="O235" s="207"/>
      <c r="P235" s="207"/>
      <c r="Q235" s="207"/>
      <c r="R235" s="207"/>
      <c r="S235" s="207"/>
      <c r="T235" s="208"/>
      <c r="AT235" s="209" t="s">
        <v>164</v>
      </c>
      <c r="AU235" s="209" t="s">
        <v>82</v>
      </c>
      <c r="AV235" s="13" t="s">
        <v>80</v>
      </c>
      <c r="AW235" s="13" t="s">
        <v>35</v>
      </c>
      <c r="AX235" s="13" t="s">
        <v>73</v>
      </c>
      <c r="AY235" s="209" t="s">
        <v>151</v>
      </c>
    </row>
    <row r="236" spans="1:65" s="14" customFormat="1" ht="11.25">
      <c r="B236" s="210"/>
      <c r="C236" s="211"/>
      <c r="D236" s="193" t="s">
        <v>164</v>
      </c>
      <c r="E236" s="212" t="s">
        <v>19</v>
      </c>
      <c r="F236" s="213" t="s">
        <v>460</v>
      </c>
      <c r="G236" s="211"/>
      <c r="H236" s="214">
        <v>39.08</v>
      </c>
      <c r="I236" s="215"/>
      <c r="J236" s="211"/>
      <c r="K236" s="211"/>
      <c r="L236" s="216"/>
      <c r="M236" s="217"/>
      <c r="N236" s="218"/>
      <c r="O236" s="218"/>
      <c r="P236" s="218"/>
      <c r="Q236" s="218"/>
      <c r="R236" s="218"/>
      <c r="S236" s="218"/>
      <c r="T236" s="219"/>
      <c r="AT236" s="220" t="s">
        <v>164</v>
      </c>
      <c r="AU236" s="220" t="s">
        <v>82</v>
      </c>
      <c r="AV236" s="14" t="s">
        <v>82</v>
      </c>
      <c r="AW236" s="14" t="s">
        <v>35</v>
      </c>
      <c r="AX236" s="14" t="s">
        <v>73</v>
      </c>
      <c r="AY236" s="220" t="s">
        <v>151</v>
      </c>
    </row>
    <row r="237" spans="1:65" s="15" customFormat="1" ht="11.25">
      <c r="B237" s="221"/>
      <c r="C237" s="222"/>
      <c r="D237" s="193" t="s">
        <v>164</v>
      </c>
      <c r="E237" s="223" t="s">
        <v>19</v>
      </c>
      <c r="F237" s="224" t="s">
        <v>167</v>
      </c>
      <c r="G237" s="222"/>
      <c r="H237" s="225">
        <v>39.08</v>
      </c>
      <c r="I237" s="226"/>
      <c r="J237" s="222"/>
      <c r="K237" s="222"/>
      <c r="L237" s="227"/>
      <c r="M237" s="228"/>
      <c r="N237" s="229"/>
      <c r="O237" s="229"/>
      <c r="P237" s="229"/>
      <c r="Q237" s="229"/>
      <c r="R237" s="229"/>
      <c r="S237" s="229"/>
      <c r="T237" s="230"/>
      <c r="AT237" s="231" t="s">
        <v>164</v>
      </c>
      <c r="AU237" s="231" t="s">
        <v>82</v>
      </c>
      <c r="AV237" s="15" t="s">
        <v>158</v>
      </c>
      <c r="AW237" s="15" t="s">
        <v>35</v>
      </c>
      <c r="AX237" s="15" t="s">
        <v>80</v>
      </c>
      <c r="AY237" s="231" t="s">
        <v>151</v>
      </c>
    </row>
    <row r="238" spans="1:65" s="2" customFormat="1" ht="16.5" customHeight="1">
      <c r="A238" s="36"/>
      <c r="B238" s="37"/>
      <c r="C238" s="180" t="s">
        <v>298</v>
      </c>
      <c r="D238" s="180" t="s">
        <v>153</v>
      </c>
      <c r="E238" s="181" t="s">
        <v>461</v>
      </c>
      <c r="F238" s="182" t="s">
        <v>462</v>
      </c>
      <c r="G238" s="183" t="s">
        <v>156</v>
      </c>
      <c r="H238" s="184">
        <v>302</v>
      </c>
      <c r="I238" s="185"/>
      <c r="J238" s="186">
        <f>ROUND(I238*H238,2)</f>
        <v>0</v>
      </c>
      <c r="K238" s="182" t="s">
        <v>19</v>
      </c>
      <c r="L238" s="41"/>
      <c r="M238" s="187" t="s">
        <v>19</v>
      </c>
      <c r="N238" s="188" t="s">
        <v>44</v>
      </c>
      <c r="O238" s="66"/>
      <c r="P238" s="189">
        <f>O238*H238</f>
        <v>0</v>
      </c>
      <c r="Q238" s="189">
        <v>0</v>
      </c>
      <c r="R238" s="189">
        <f>Q238*H238</f>
        <v>0</v>
      </c>
      <c r="S238" s="189">
        <v>0</v>
      </c>
      <c r="T238" s="190">
        <f>S238*H238</f>
        <v>0</v>
      </c>
      <c r="U238" s="36"/>
      <c r="V238" s="36"/>
      <c r="W238" s="36"/>
      <c r="X238" s="36"/>
      <c r="Y238" s="36"/>
      <c r="Z238" s="36"/>
      <c r="AA238" s="36"/>
      <c r="AB238" s="36"/>
      <c r="AC238" s="36"/>
      <c r="AD238" s="36"/>
      <c r="AE238" s="36"/>
      <c r="AR238" s="191" t="s">
        <v>276</v>
      </c>
      <c r="AT238" s="191" t="s">
        <v>153</v>
      </c>
      <c r="AU238" s="191" t="s">
        <v>82</v>
      </c>
      <c r="AY238" s="19" t="s">
        <v>151</v>
      </c>
      <c r="BE238" s="192">
        <f>IF(N238="základní",J238,0)</f>
        <v>0</v>
      </c>
      <c r="BF238" s="192">
        <f>IF(N238="snížená",J238,0)</f>
        <v>0</v>
      </c>
      <c r="BG238" s="192">
        <f>IF(N238="zákl. přenesená",J238,0)</f>
        <v>0</v>
      </c>
      <c r="BH238" s="192">
        <f>IF(N238="sníž. přenesená",J238,0)</f>
        <v>0</v>
      </c>
      <c r="BI238" s="192">
        <f>IF(N238="nulová",J238,0)</f>
        <v>0</v>
      </c>
      <c r="BJ238" s="19" t="s">
        <v>80</v>
      </c>
      <c r="BK238" s="192">
        <f>ROUND(I238*H238,2)</f>
        <v>0</v>
      </c>
      <c r="BL238" s="19" t="s">
        <v>276</v>
      </c>
      <c r="BM238" s="191" t="s">
        <v>463</v>
      </c>
    </row>
    <row r="239" spans="1:65" s="2" customFormat="1" ht="11.25">
      <c r="A239" s="36"/>
      <c r="B239" s="37"/>
      <c r="C239" s="38"/>
      <c r="D239" s="193" t="s">
        <v>160</v>
      </c>
      <c r="E239" s="38"/>
      <c r="F239" s="194" t="s">
        <v>462</v>
      </c>
      <c r="G239" s="38"/>
      <c r="H239" s="38"/>
      <c r="I239" s="195"/>
      <c r="J239" s="38"/>
      <c r="K239" s="38"/>
      <c r="L239" s="41"/>
      <c r="M239" s="196"/>
      <c r="N239" s="197"/>
      <c r="O239" s="66"/>
      <c r="P239" s="66"/>
      <c r="Q239" s="66"/>
      <c r="R239" s="66"/>
      <c r="S239" s="66"/>
      <c r="T239" s="67"/>
      <c r="U239" s="36"/>
      <c r="V239" s="36"/>
      <c r="W239" s="36"/>
      <c r="X239" s="36"/>
      <c r="Y239" s="36"/>
      <c r="Z239" s="36"/>
      <c r="AA239" s="36"/>
      <c r="AB239" s="36"/>
      <c r="AC239" s="36"/>
      <c r="AD239" s="36"/>
      <c r="AE239" s="36"/>
      <c r="AT239" s="19" t="s">
        <v>160</v>
      </c>
      <c r="AU239" s="19" t="s">
        <v>82</v>
      </c>
    </row>
    <row r="240" spans="1:65" s="2" customFormat="1" ht="16.5" customHeight="1">
      <c r="A240" s="36"/>
      <c r="B240" s="37"/>
      <c r="C240" s="180" t="s">
        <v>309</v>
      </c>
      <c r="D240" s="180" t="s">
        <v>153</v>
      </c>
      <c r="E240" s="181" t="s">
        <v>464</v>
      </c>
      <c r="F240" s="182" t="s">
        <v>465</v>
      </c>
      <c r="G240" s="183" t="s">
        <v>156</v>
      </c>
      <c r="H240" s="184">
        <v>302</v>
      </c>
      <c r="I240" s="185"/>
      <c r="J240" s="186">
        <f>ROUND(I240*H240,2)</f>
        <v>0</v>
      </c>
      <c r="K240" s="182" t="s">
        <v>19</v>
      </c>
      <c r="L240" s="41"/>
      <c r="M240" s="187" t="s">
        <v>19</v>
      </c>
      <c r="N240" s="188" t="s">
        <v>44</v>
      </c>
      <c r="O240" s="66"/>
      <c r="P240" s="189">
        <f>O240*H240</f>
        <v>0</v>
      </c>
      <c r="Q240" s="189">
        <v>0</v>
      </c>
      <c r="R240" s="189">
        <f>Q240*H240</f>
        <v>0</v>
      </c>
      <c r="S240" s="189">
        <v>1E-4</v>
      </c>
      <c r="T240" s="190">
        <f>S240*H240</f>
        <v>3.0200000000000001E-2</v>
      </c>
      <c r="U240" s="36"/>
      <c r="V240" s="36"/>
      <c r="W240" s="36"/>
      <c r="X240" s="36"/>
      <c r="Y240" s="36"/>
      <c r="Z240" s="36"/>
      <c r="AA240" s="36"/>
      <c r="AB240" s="36"/>
      <c r="AC240" s="36"/>
      <c r="AD240" s="36"/>
      <c r="AE240" s="36"/>
      <c r="AR240" s="191" t="s">
        <v>276</v>
      </c>
      <c r="AT240" s="191" t="s">
        <v>153</v>
      </c>
      <c r="AU240" s="191" t="s">
        <v>82</v>
      </c>
      <c r="AY240" s="19" t="s">
        <v>151</v>
      </c>
      <c r="BE240" s="192">
        <f>IF(N240="základní",J240,0)</f>
        <v>0</v>
      </c>
      <c r="BF240" s="192">
        <f>IF(N240="snížená",J240,0)</f>
        <v>0</v>
      </c>
      <c r="BG240" s="192">
        <f>IF(N240="zákl. přenesená",J240,0)</f>
        <v>0</v>
      </c>
      <c r="BH240" s="192">
        <f>IF(N240="sníž. přenesená",J240,0)</f>
        <v>0</v>
      </c>
      <c r="BI240" s="192">
        <f>IF(N240="nulová",J240,0)</f>
        <v>0</v>
      </c>
      <c r="BJ240" s="19" t="s">
        <v>80</v>
      </c>
      <c r="BK240" s="192">
        <f>ROUND(I240*H240,2)</f>
        <v>0</v>
      </c>
      <c r="BL240" s="19" t="s">
        <v>276</v>
      </c>
      <c r="BM240" s="191" t="s">
        <v>466</v>
      </c>
    </row>
    <row r="241" spans="1:65" s="2" customFormat="1" ht="11.25">
      <c r="A241" s="36"/>
      <c r="B241" s="37"/>
      <c r="C241" s="38"/>
      <c r="D241" s="193" t="s">
        <v>160</v>
      </c>
      <c r="E241" s="38"/>
      <c r="F241" s="194" t="s">
        <v>465</v>
      </c>
      <c r="G241" s="38"/>
      <c r="H241" s="38"/>
      <c r="I241" s="195"/>
      <c r="J241" s="38"/>
      <c r="K241" s="38"/>
      <c r="L241" s="41"/>
      <c r="M241" s="196"/>
      <c r="N241" s="197"/>
      <c r="O241" s="66"/>
      <c r="P241" s="66"/>
      <c r="Q241" s="66"/>
      <c r="R241" s="66"/>
      <c r="S241" s="66"/>
      <c r="T241" s="67"/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T241" s="19" t="s">
        <v>160</v>
      </c>
      <c r="AU241" s="19" t="s">
        <v>82</v>
      </c>
    </row>
    <row r="242" spans="1:65" s="13" customFormat="1" ht="22.5">
      <c r="B242" s="200"/>
      <c r="C242" s="201"/>
      <c r="D242" s="193" t="s">
        <v>164</v>
      </c>
      <c r="E242" s="202" t="s">
        <v>19</v>
      </c>
      <c r="F242" s="203" t="s">
        <v>467</v>
      </c>
      <c r="G242" s="201"/>
      <c r="H242" s="202" t="s">
        <v>19</v>
      </c>
      <c r="I242" s="204"/>
      <c r="J242" s="201"/>
      <c r="K242" s="201"/>
      <c r="L242" s="205"/>
      <c r="M242" s="206"/>
      <c r="N242" s="207"/>
      <c r="O242" s="207"/>
      <c r="P242" s="207"/>
      <c r="Q242" s="207"/>
      <c r="R242" s="207"/>
      <c r="S242" s="207"/>
      <c r="T242" s="208"/>
      <c r="AT242" s="209" t="s">
        <v>164</v>
      </c>
      <c r="AU242" s="209" t="s">
        <v>82</v>
      </c>
      <c r="AV242" s="13" t="s">
        <v>80</v>
      </c>
      <c r="AW242" s="13" t="s">
        <v>35</v>
      </c>
      <c r="AX242" s="13" t="s">
        <v>73</v>
      </c>
      <c r="AY242" s="209" t="s">
        <v>151</v>
      </c>
    </row>
    <row r="243" spans="1:65" s="14" customFormat="1" ht="11.25">
      <c r="B243" s="210"/>
      <c r="C243" s="211"/>
      <c r="D243" s="193" t="s">
        <v>164</v>
      </c>
      <c r="E243" s="212" t="s">
        <v>19</v>
      </c>
      <c r="F243" s="213" t="s">
        <v>468</v>
      </c>
      <c r="G243" s="211"/>
      <c r="H243" s="214">
        <v>302</v>
      </c>
      <c r="I243" s="215"/>
      <c r="J243" s="211"/>
      <c r="K243" s="211"/>
      <c r="L243" s="216"/>
      <c r="M243" s="217"/>
      <c r="N243" s="218"/>
      <c r="O243" s="218"/>
      <c r="P243" s="218"/>
      <c r="Q243" s="218"/>
      <c r="R243" s="218"/>
      <c r="S243" s="218"/>
      <c r="T243" s="219"/>
      <c r="AT243" s="220" t="s">
        <v>164</v>
      </c>
      <c r="AU243" s="220" t="s">
        <v>82</v>
      </c>
      <c r="AV243" s="14" t="s">
        <v>82</v>
      </c>
      <c r="AW243" s="14" t="s">
        <v>35</v>
      </c>
      <c r="AX243" s="14" t="s">
        <v>73</v>
      </c>
      <c r="AY243" s="220" t="s">
        <v>151</v>
      </c>
    </row>
    <row r="244" spans="1:65" s="15" customFormat="1" ht="11.25">
      <c r="B244" s="221"/>
      <c r="C244" s="222"/>
      <c r="D244" s="193" t="s">
        <v>164</v>
      </c>
      <c r="E244" s="223" t="s">
        <v>19</v>
      </c>
      <c r="F244" s="224" t="s">
        <v>167</v>
      </c>
      <c r="G244" s="222"/>
      <c r="H244" s="225">
        <v>302</v>
      </c>
      <c r="I244" s="226"/>
      <c r="J244" s="222"/>
      <c r="K244" s="222"/>
      <c r="L244" s="227"/>
      <c r="M244" s="228"/>
      <c r="N244" s="229"/>
      <c r="O244" s="229"/>
      <c r="P244" s="229"/>
      <c r="Q244" s="229"/>
      <c r="R244" s="229"/>
      <c r="S244" s="229"/>
      <c r="T244" s="230"/>
      <c r="AT244" s="231" t="s">
        <v>164</v>
      </c>
      <c r="AU244" s="231" t="s">
        <v>82</v>
      </c>
      <c r="AV244" s="15" t="s">
        <v>158</v>
      </c>
      <c r="AW244" s="15" t="s">
        <v>35</v>
      </c>
      <c r="AX244" s="15" t="s">
        <v>80</v>
      </c>
      <c r="AY244" s="231" t="s">
        <v>151</v>
      </c>
    </row>
    <row r="245" spans="1:65" s="2" customFormat="1" ht="24.2" customHeight="1">
      <c r="A245" s="36"/>
      <c r="B245" s="37"/>
      <c r="C245" s="232" t="s">
        <v>7</v>
      </c>
      <c r="D245" s="232" t="s">
        <v>324</v>
      </c>
      <c r="E245" s="233" t="s">
        <v>469</v>
      </c>
      <c r="F245" s="234" t="s">
        <v>470</v>
      </c>
      <c r="G245" s="235" t="s">
        <v>471</v>
      </c>
      <c r="H245" s="236">
        <v>5.32</v>
      </c>
      <c r="I245" s="237"/>
      <c r="J245" s="238">
        <f>ROUND(I245*H245,2)</f>
        <v>0</v>
      </c>
      <c r="K245" s="234" t="s">
        <v>157</v>
      </c>
      <c r="L245" s="239"/>
      <c r="M245" s="240" t="s">
        <v>19</v>
      </c>
      <c r="N245" s="241" t="s">
        <v>44</v>
      </c>
      <c r="O245" s="66"/>
      <c r="P245" s="189">
        <f>O245*H245</f>
        <v>0</v>
      </c>
      <c r="Q245" s="189">
        <v>1.09E-3</v>
      </c>
      <c r="R245" s="189">
        <f>Q245*H245</f>
        <v>5.7988000000000007E-3</v>
      </c>
      <c r="S245" s="189">
        <v>0</v>
      </c>
      <c r="T245" s="190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191" t="s">
        <v>327</v>
      </c>
      <c r="AT245" s="191" t="s">
        <v>324</v>
      </c>
      <c r="AU245" s="191" t="s">
        <v>82</v>
      </c>
      <c r="AY245" s="19" t="s">
        <v>151</v>
      </c>
      <c r="BE245" s="192">
        <f>IF(N245="základní",J245,0)</f>
        <v>0</v>
      </c>
      <c r="BF245" s="192">
        <f>IF(N245="snížená",J245,0)</f>
        <v>0</v>
      </c>
      <c r="BG245" s="192">
        <f>IF(N245="zákl. přenesená",J245,0)</f>
        <v>0</v>
      </c>
      <c r="BH245" s="192">
        <f>IF(N245="sníž. přenesená",J245,0)</f>
        <v>0</v>
      </c>
      <c r="BI245" s="192">
        <f>IF(N245="nulová",J245,0)</f>
        <v>0</v>
      </c>
      <c r="BJ245" s="19" t="s">
        <v>80</v>
      </c>
      <c r="BK245" s="192">
        <f>ROUND(I245*H245,2)</f>
        <v>0</v>
      </c>
      <c r="BL245" s="19" t="s">
        <v>276</v>
      </c>
      <c r="BM245" s="191" t="s">
        <v>472</v>
      </c>
    </row>
    <row r="246" spans="1:65" s="2" customFormat="1" ht="11.25">
      <c r="A246" s="36"/>
      <c r="B246" s="37"/>
      <c r="C246" s="38"/>
      <c r="D246" s="193" t="s">
        <v>160</v>
      </c>
      <c r="E246" s="38"/>
      <c r="F246" s="194" t="s">
        <v>470</v>
      </c>
      <c r="G246" s="38"/>
      <c r="H246" s="38"/>
      <c r="I246" s="195"/>
      <c r="J246" s="38"/>
      <c r="K246" s="38"/>
      <c r="L246" s="41"/>
      <c r="M246" s="196"/>
      <c r="N246" s="197"/>
      <c r="O246" s="66"/>
      <c r="P246" s="66"/>
      <c r="Q246" s="66"/>
      <c r="R246" s="66"/>
      <c r="S246" s="66"/>
      <c r="T246" s="67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T246" s="19" t="s">
        <v>160</v>
      </c>
      <c r="AU246" s="19" t="s">
        <v>82</v>
      </c>
    </row>
    <row r="247" spans="1:65" s="13" customFormat="1" ht="11.25">
      <c r="B247" s="200"/>
      <c r="C247" s="201"/>
      <c r="D247" s="193" t="s">
        <v>164</v>
      </c>
      <c r="E247" s="202" t="s">
        <v>19</v>
      </c>
      <c r="F247" s="203" t="s">
        <v>473</v>
      </c>
      <c r="G247" s="201"/>
      <c r="H247" s="202" t="s">
        <v>19</v>
      </c>
      <c r="I247" s="204"/>
      <c r="J247" s="201"/>
      <c r="K247" s="201"/>
      <c r="L247" s="205"/>
      <c r="M247" s="206"/>
      <c r="N247" s="207"/>
      <c r="O247" s="207"/>
      <c r="P247" s="207"/>
      <c r="Q247" s="207"/>
      <c r="R247" s="207"/>
      <c r="S247" s="207"/>
      <c r="T247" s="208"/>
      <c r="AT247" s="209" t="s">
        <v>164</v>
      </c>
      <c r="AU247" s="209" t="s">
        <v>82</v>
      </c>
      <c r="AV247" s="13" t="s">
        <v>80</v>
      </c>
      <c r="AW247" s="13" t="s">
        <v>35</v>
      </c>
      <c r="AX247" s="13" t="s">
        <v>73</v>
      </c>
      <c r="AY247" s="209" t="s">
        <v>151</v>
      </c>
    </row>
    <row r="248" spans="1:65" s="14" customFormat="1" ht="11.25">
      <c r="B248" s="210"/>
      <c r="C248" s="211"/>
      <c r="D248" s="193" t="s">
        <v>164</v>
      </c>
      <c r="E248" s="212" t="s">
        <v>19</v>
      </c>
      <c r="F248" s="213" t="s">
        <v>474</v>
      </c>
      <c r="G248" s="211"/>
      <c r="H248" s="214">
        <v>5.32</v>
      </c>
      <c r="I248" s="215"/>
      <c r="J248" s="211"/>
      <c r="K248" s="211"/>
      <c r="L248" s="216"/>
      <c r="M248" s="217"/>
      <c r="N248" s="218"/>
      <c r="O248" s="218"/>
      <c r="P248" s="218"/>
      <c r="Q248" s="218"/>
      <c r="R248" s="218"/>
      <c r="S248" s="218"/>
      <c r="T248" s="219"/>
      <c r="AT248" s="220" t="s">
        <v>164</v>
      </c>
      <c r="AU248" s="220" t="s">
        <v>82</v>
      </c>
      <c r="AV248" s="14" t="s">
        <v>82</v>
      </c>
      <c r="AW248" s="14" t="s">
        <v>35</v>
      </c>
      <c r="AX248" s="14" t="s">
        <v>73</v>
      </c>
      <c r="AY248" s="220" t="s">
        <v>151</v>
      </c>
    </row>
    <row r="249" spans="1:65" s="15" customFormat="1" ht="11.25">
      <c r="B249" s="221"/>
      <c r="C249" s="222"/>
      <c r="D249" s="193" t="s">
        <v>164</v>
      </c>
      <c r="E249" s="223" t="s">
        <v>19</v>
      </c>
      <c r="F249" s="224" t="s">
        <v>167</v>
      </c>
      <c r="G249" s="222"/>
      <c r="H249" s="225">
        <v>5.32</v>
      </c>
      <c r="I249" s="226"/>
      <c r="J249" s="222"/>
      <c r="K249" s="222"/>
      <c r="L249" s="227"/>
      <c r="M249" s="228"/>
      <c r="N249" s="229"/>
      <c r="O249" s="229"/>
      <c r="P249" s="229"/>
      <c r="Q249" s="229"/>
      <c r="R249" s="229"/>
      <c r="S249" s="229"/>
      <c r="T249" s="230"/>
      <c r="AT249" s="231" t="s">
        <v>164</v>
      </c>
      <c r="AU249" s="231" t="s">
        <v>82</v>
      </c>
      <c r="AV249" s="15" t="s">
        <v>158</v>
      </c>
      <c r="AW249" s="15" t="s">
        <v>35</v>
      </c>
      <c r="AX249" s="15" t="s">
        <v>80</v>
      </c>
      <c r="AY249" s="231" t="s">
        <v>151</v>
      </c>
    </row>
    <row r="250" spans="1:65" s="12" customFormat="1" ht="22.9" customHeight="1">
      <c r="B250" s="164"/>
      <c r="C250" s="165"/>
      <c r="D250" s="166" t="s">
        <v>72</v>
      </c>
      <c r="E250" s="178" t="s">
        <v>307</v>
      </c>
      <c r="F250" s="178" t="s">
        <v>308</v>
      </c>
      <c r="G250" s="165"/>
      <c r="H250" s="165"/>
      <c r="I250" s="168"/>
      <c r="J250" s="179">
        <f>BK250</f>
        <v>0</v>
      </c>
      <c r="K250" s="165"/>
      <c r="L250" s="170"/>
      <c r="M250" s="171"/>
      <c r="N250" s="172"/>
      <c r="O250" s="172"/>
      <c r="P250" s="173">
        <f>SUM(P251:P256)</f>
        <v>0</v>
      </c>
      <c r="Q250" s="172"/>
      <c r="R250" s="173">
        <f>SUM(R251:R256)</f>
        <v>8.5408559999999994E-2</v>
      </c>
      <c r="S250" s="172"/>
      <c r="T250" s="174">
        <f>SUM(T251:T256)</f>
        <v>0</v>
      </c>
      <c r="AR250" s="175" t="s">
        <v>82</v>
      </c>
      <c r="AT250" s="176" t="s">
        <v>72</v>
      </c>
      <c r="AU250" s="176" t="s">
        <v>80</v>
      </c>
      <c r="AY250" s="175" t="s">
        <v>151</v>
      </c>
      <c r="BK250" s="177">
        <f>SUM(BK251:BK256)</f>
        <v>0</v>
      </c>
    </row>
    <row r="251" spans="1:65" s="2" customFormat="1" ht="24.2" customHeight="1">
      <c r="A251" s="36"/>
      <c r="B251" s="37"/>
      <c r="C251" s="180" t="s">
        <v>323</v>
      </c>
      <c r="D251" s="180" t="s">
        <v>153</v>
      </c>
      <c r="E251" s="181" t="s">
        <v>310</v>
      </c>
      <c r="F251" s="182" t="s">
        <v>311</v>
      </c>
      <c r="G251" s="183" t="s">
        <v>178</v>
      </c>
      <c r="H251" s="184">
        <v>158.16399999999999</v>
      </c>
      <c r="I251" s="185"/>
      <c r="J251" s="186">
        <f>ROUND(I251*H251,2)</f>
        <v>0</v>
      </c>
      <c r="K251" s="182" t="s">
        <v>157</v>
      </c>
      <c r="L251" s="41"/>
      <c r="M251" s="187" t="s">
        <v>19</v>
      </c>
      <c r="N251" s="188" t="s">
        <v>44</v>
      </c>
      <c r="O251" s="66"/>
      <c r="P251" s="189">
        <f>O251*H251</f>
        <v>0</v>
      </c>
      <c r="Q251" s="189">
        <v>5.4000000000000001E-4</v>
      </c>
      <c r="R251" s="189">
        <f>Q251*H251</f>
        <v>8.5408559999999994E-2</v>
      </c>
      <c r="S251" s="189">
        <v>0</v>
      </c>
      <c r="T251" s="190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191" t="s">
        <v>276</v>
      </c>
      <c r="AT251" s="191" t="s">
        <v>153</v>
      </c>
      <c r="AU251" s="191" t="s">
        <v>82</v>
      </c>
      <c r="AY251" s="19" t="s">
        <v>151</v>
      </c>
      <c r="BE251" s="192">
        <f>IF(N251="základní",J251,0)</f>
        <v>0</v>
      </c>
      <c r="BF251" s="192">
        <f>IF(N251="snížená",J251,0)</f>
        <v>0</v>
      </c>
      <c r="BG251" s="192">
        <f>IF(N251="zákl. přenesená",J251,0)</f>
        <v>0</v>
      </c>
      <c r="BH251" s="192">
        <f>IF(N251="sníž. přenesená",J251,0)</f>
        <v>0</v>
      </c>
      <c r="BI251" s="192">
        <f>IF(N251="nulová",J251,0)</f>
        <v>0</v>
      </c>
      <c r="BJ251" s="19" t="s">
        <v>80</v>
      </c>
      <c r="BK251" s="192">
        <f>ROUND(I251*H251,2)</f>
        <v>0</v>
      </c>
      <c r="BL251" s="19" t="s">
        <v>276</v>
      </c>
      <c r="BM251" s="191" t="s">
        <v>475</v>
      </c>
    </row>
    <row r="252" spans="1:65" s="2" customFormat="1" ht="29.25">
      <c r="A252" s="36"/>
      <c r="B252" s="37"/>
      <c r="C252" s="38"/>
      <c r="D252" s="193" t="s">
        <v>160</v>
      </c>
      <c r="E252" s="38"/>
      <c r="F252" s="194" t="s">
        <v>313</v>
      </c>
      <c r="G252" s="38"/>
      <c r="H252" s="38"/>
      <c r="I252" s="195"/>
      <c r="J252" s="38"/>
      <c r="K252" s="38"/>
      <c r="L252" s="41"/>
      <c r="M252" s="196"/>
      <c r="N252" s="197"/>
      <c r="O252" s="66"/>
      <c r="P252" s="66"/>
      <c r="Q252" s="66"/>
      <c r="R252" s="66"/>
      <c r="S252" s="66"/>
      <c r="T252" s="67"/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T252" s="19" t="s">
        <v>160</v>
      </c>
      <c r="AU252" s="19" t="s">
        <v>82</v>
      </c>
    </row>
    <row r="253" spans="1:65" s="2" customFormat="1" ht="11.25">
      <c r="A253" s="36"/>
      <c r="B253" s="37"/>
      <c r="C253" s="38"/>
      <c r="D253" s="198" t="s">
        <v>162</v>
      </c>
      <c r="E253" s="38"/>
      <c r="F253" s="199" t="s">
        <v>314</v>
      </c>
      <c r="G253" s="38"/>
      <c r="H253" s="38"/>
      <c r="I253" s="195"/>
      <c r="J253" s="38"/>
      <c r="K253" s="38"/>
      <c r="L253" s="41"/>
      <c r="M253" s="196"/>
      <c r="N253" s="197"/>
      <c r="O253" s="66"/>
      <c r="P253" s="66"/>
      <c r="Q253" s="66"/>
      <c r="R253" s="66"/>
      <c r="S253" s="66"/>
      <c r="T253" s="67"/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T253" s="19" t="s">
        <v>162</v>
      </c>
      <c r="AU253" s="19" t="s">
        <v>82</v>
      </c>
    </row>
    <row r="254" spans="1:65" s="13" customFormat="1" ht="11.25">
      <c r="B254" s="200"/>
      <c r="C254" s="201"/>
      <c r="D254" s="193" t="s">
        <v>164</v>
      </c>
      <c r="E254" s="202" t="s">
        <v>19</v>
      </c>
      <c r="F254" s="203" t="s">
        <v>476</v>
      </c>
      <c r="G254" s="201"/>
      <c r="H254" s="202" t="s">
        <v>19</v>
      </c>
      <c r="I254" s="204"/>
      <c r="J254" s="201"/>
      <c r="K254" s="201"/>
      <c r="L254" s="205"/>
      <c r="M254" s="206"/>
      <c r="N254" s="207"/>
      <c r="O254" s="207"/>
      <c r="P254" s="207"/>
      <c r="Q254" s="207"/>
      <c r="R254" s="207"/>
      <c r="S254" s="207"/>
      <c r="T254" s="208"/>
      <c r="AT254" s="209" t="s">
        <v>164</v>
      </c>
      <c r="AU254" s="209" t="s">
        <v>82</v>
      </c>
      <c r="AV254" s="13" t="s">
        <v>80</v>
      </c>
      <c r="AW254" s="13" t="s">
        <v>35</v>
      </c>
      <c r="AX254" s="13" t="s">
        <v>73</v>
      </c>
      <c r="AY254" s="209" t="s">
        <v>151</v>
      </c>
    </row>
    <row r="255" spans="1:65" s="14" customFormat="1" ht="11.25">
      <c r="B255" s="210"/>
      <c r="C255" s="211"/>
      <c r="D255" s="193" t="s">
        <v>164</v>
      </c>
      <c r="E255" s="212" t="s">
        <v>19</v>
      </c>
      <c r="F255" s="213" t="s">
        <v>400</v>
      </c>
      <c r="G255" s="211"/>
      <c r="H255" s="214">
        <v>158.16399999999999</v>
      </c>
      <c r="I255" s="215"/>
      <c r="J255" s="211"/>
      <c r="K255" s="211"/>
      <c r="L255" s="216"/>
      <c r="M255" s="217"/>
      <c r="N255" s="218"/>
      <c r="O255" s="218"/>
      <c r="P255" s="218"/>
      <c r="Q255" s="218"/>
      <c r="R255" s="218"/>
      <c r="S255" s="218"/>
      <c r="T255" s="219"/>
      <c r="AT255" s="220" t="s">
        <v>164</v>
      </c>
      <c r="AU255" s="220" t="s">
        <v>82</v>
      </c>
      <c r="AV255" s="14" t="s">
        <v>82</v>
      </c>
      <c r="AW255" s="14" t="s">
        <v>35</v>
      </c>
      <c r="AX255" s="14" t="s">
        <v>73</v>
      </c>
      <c r="AY255" s="220" t="s">
        <v>151</v>
      </c>
    </row>
    <row r="256" spans="1:65" s="15" customFormat="1" ht="11.25">
      <c r="B256" s="221"/>
      <c r="C256" s="222"/>
      <c r="D256" s="193" t="s">
        <v>164</v>
      </c>
      <c r="E256" s="223" t="s">
        <v>19</v>
      </c>
      <c r="F256" s="224" t="s">
        <v>167</v>
      </c>
      <c r="G256" s="222"/>
      <c r="H256" s="225">
        <v>158.16399999999999</v>
      </c>
      <c r="I256" s="226"/>
      <c r="J256" s="222"/>
      <c r="K256" s="222"/>
      <c r="L256" s="227"/>
      <c r="M256" s="228"/>
      <c r="N256" s="229"/>
      <c r="O256" s="229"/>
      <c r="P256" s="229"/>
      <c r="Q256" s="229"/>
      <c r="R256" s="229"/>
      <c r="S256" s="229"/>
      <c r="T256" s="230"/>
      <c r="AT256" s="231" t="s">
        <v>164</v>
      </c>
      <c r="AU256" s="231" t="s">
        <v>82</v>
      </c>
      <c r="AV256" s="15" t="s">
        <v>158</v>
      </c>
      <c r="AW256" s="15" t="s">
        <v>35</v>
      </c>
      <c r="AX256" s="15" t="s">
        <v>80</v>
      </c>
      <c r="AY256" s="231" t="s">
        <v>151</v>
      </c>
    </row>
    <row r="257" spans="1:65" s="12" customFormat="1" ht="22.9" customHeight="1">
      <c r="B257" s="164"/>
      <c r="C257" s="165"/>
      <c r="D257" s="166" t="s">
        <v>72</v>
      </c>
      <c r="E257" s="178" t="s">
        <v>316</v>
      </c>
      <c r="F257" s="178" t="s">
        <v>317</v>
      </c>
      <c r="G257" s="165"/>
      <c r="H257" s="165"/>
      <c r="I257" s="168"/>
      <c r="J257" s="179">
        <f>BK257</f>
        <v>0</v>
      </c>
      <c r="K257" s="165"/>
      <c r="L257" s="170"/>
      <c r="M257" s="171"/>
      <c r="N257" s="172"/>
      <c r="O257" s="172"/>
      <c r="P257" s="173">
        <f>SUM(P258:P276)</f>
        <v>0</v>
      </c>
      <c r="Q257" s="172"/>
      <c r="R257" s="173">
        <f>SUM(R258:R276)</f>
        <v>0.16246959999999999</v>
      </c>
      <c r="S257" s="172"/>
      <c r="T257" s="174">
        <f>SUM(T258:T276)</f>
        <v>4.9030839999999999E-2</v>
      </c>
      <c r="AR257" s="175" t="s">
        <v>82</v>
      </c>
      <c r="AT257" s="176" t="s">
        <v>72</v>
      </c>
      <c r="AU257" s="176" t="s">
        <v>80</v>
      </c>
      <c r="AY257" s="175" t="s">
        <v>151</v>
      </c>
      <c r="BK257" s="177">
        <f>SUM(BK258:BK276)</f>
        <v>0</v>
      </c>
    </row>
    <row r="258" spans="1:65" s="2" customFormat="1" ht="16.5" customHeight="1">
      <c r="A258" s="36"/>
      <c r="B258" s="37"/>
      <c r="C258" s="180" t="s">
        <v>330</v>
      </c>
      <c r="D258" s="180" t="s">
        <v>153</v>
      </c>
      <c r="E258" s="181" t="s">
        <v>477</v>
      </c>
      <c r="F258" s="182" t="s">
        <v>478</v>
      </c>
      <c r="G258" s="183" t="s">
        <v>178</v>
      </c>
      <c r="H258" s="184">
        <v>158.16399999999999</v>
      </c>
      <c r="I258" s="185"/>
      <c r="J258" s="186">
        <f>ROUND(I258*H258,2)</f>
        <v>0</v>
      </c>
      <c r="K258" s="182" t="s">
        <v>157</v>
      </c>
      <c r="L258" s="41"/>
      <c r="M258" s="187" t="s">
        <v>19</v>
      </c>
      <c r="N258" s="188" t="s">
        <v>44</v>
      </c>
      <c r="O258" s="66"/>
      <c r="P258" s="189">
        <f>O258*H258</f>
        <v>0</v>
      </c>
      <c r="Q258" s="189">
        <v>1E-3</v>
      </c>
      <c r="R258" s="189">
        <f>Q258*H258</f>
        <v>0.158164</v>
      </c>
      <c r="S258" s="189">
        <v>3.1E-4</v>
      </c>
      <c r="T258" s="190">
        <f>S258*H258</f>
        <v>4.9030839999999999E-2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191" t="s">
        <v>276</v>
      </c>
      <c r="AT258" s="191" t="s">
        <v>153</v>
      </c>
      <c r="AU258" s="191" t="s">
        <v>82</v>
      </c>
      <c r="AY258" s="19" t="s">
        <v>151</v>
      </c>
      <c r="BE258" s="192">
        <f>IF(N258="základní",J258,0)</f>
        <v>0</v>
      </c>
      <c r="BF258" s="192">
        <f>IF(N258="snížená",J258,0)</f>
        <v>0</v>
      </c>
      <c r="BG258" s="192">
        <f>IF(N258="zákl. přenesená",J258,0)</f>
        <v>0</v>
      </c>
      <c r="BH258" s="192">
        <f>IF(N258="sníž. přenesená",J258,0)</f>
        <v>0</v>
      </c>
      <c r="BI258" s="192">
        <f>IF(N258="nulová",J258,0)</f>
        <v>0</v>
      </c>
      <c r="BJ258" s="19" t="s">
        <v>80</v>
      </c>
      <c r="BK258" s="192">
        <f>ROUND(I258*H258,2)</f>
        <v>0</v>
      </c>
      <c r="BL258" s="19" t="s">
        <v>276</v>
      </c>
      <c r="BM258" s="191" t="s">
        <v>479</v>
      </c>
    </row>
    <row r="259" spans="1:65" s="2" customFormat="1" ht="11.25">
      <c r="A259" s="36"/>
      <c r="B259" s="37"/>
      <c r="C259" s="38"/>
      <c r="D259" s="193" t="s">
        <v>160</v>
      </c>
      <c r="E259" s="38"/>
      <c r="F259" s="194" t="s">
        <v>480</v>
      </c>
      <c r="G259" s="38"/>
      <c r="H259" s="38"/>
      <c r="I259" s="195"/>
      <c r="J259" s="38"/>
      <c r="K259" s="38"/>
      <c r="L259" s="41"/>
      <c r="M259" s="196"/>
      <c r="N259" s="197"/>
      <c r="O259" s="66"/>
      <c r="P259" s="66"/>
      <c r="Q259" s="66"/>
      <c r="R259" s="66"/>
      <c r="S259" s="66"/>
      <c r="T259" s="67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T259" s="19" t="s">
        <v>160</v>
      </c>
      <c r="AU259" s="19" t="s">
        <v>82</v>
      </c>
    </row>
    <row r="260" spans="1:65" s="2" customFormat="1" ht="11.25">
      <c r="A260" s="36"/>
      <c r="B260" s="37"/>
      <c r="C260" s="38"/>
      <c r="D260" s="198" t="s">
        <v>162</v>
      </c>
      <c r="E260" s="38"/>
      <c r="F260" s="199" t="s">
        <v>481</v>
      </c>
      <c r="G260" s="38"/>
      <c r="H260" s="38"/>
      <c r="I260" s="195"/>
      <c r="J260" s="38"/>
      <c r="K260" s="38"/>
      <c r="L260" s="41"/>
      <c r="M260" s="196"/>
      <c r="N260" s="197"/>
      <c r="O260" s="66"/>
      <c r="P260" s="66"/>
      <c r="Q260" s="66"/>
      <c r="R260" s="66"/>
      <c r="S260" s="66"/>
      <c r="T260" s="67"/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T260" s="19" t="s">
        <v>162</v>
      </c>
      <c r="AU260" s="19" t="s">
        <v>82</v>
      </c>
    </row>
    <row r="261" spans="1:65" s="13" customFormat="1" ht="11.25">
      <c r="B261" s="200"/>
      <c r="C261" s="201"/>
      <c r="D261" s="193" t="s">
        <v>164</v>
      </c>
      <c r="E261" s="202" t="s">
        <v>19</v>
      </c>
      <c r="F261" s="203" t="s">
        <v>482</v>
      </c>
      <c r="G261" s="201"/>
      <c r="H261" s="202" t="s">
        <v>19</v>
      </c>
      <c r="I261" s="204"/>
      <c r="J261" s="201"/>
      <c r="K261" s="201"/>
      <c r="L261" s="205"/>
      <c r="M261" s="206"/>
      <c r="N261" s="207"/>
      <c r="O261" s="207"/>
      <c r="P261" s="207"/>
      <c r="Q261" s="207"/>
      <c r="R261" s="207"/>
      <c r="S261" s="207"/>
      <c r="T261" s="208"/>
      <c r="AT261" s="209" t="s">
        <v>164</v>
      </c>
      <c r="AU261" s="209" t="s">
        <v>82</v>
      </c>
      <c r="AV261" s="13" t="s">
        <v>80</v>
      </c>
      <c r="AW261" s="13" t="s">
        <v>35</v>
      </c>
      <c r="AX261" s="13" t="s">
        <v>73</v>
      </c>
      <c r="AY261" s="209" t="s">
        <v>151</v>
      </c>
    </row>
    <row r="262" spans="1:65" s="14" customFormat="1" ht="11.25">
      <c r="B262" s="210"/>
      <c r="C262" s="211"/>
      <c r="D262" s="193" t="s">
        <v>164</v>
      </c>
      <c r="E262" s="212" t="s">
        <v>19</v>
      </c>
      <c r="F262" s="213" t="s">
        <v>400</v>
      </c>
      <c r="G262" s="211"/>
      <c r="H262" s="214">
        <v>158.16399999999999</v>
      </c>
      <c r="I262" s="215"/>
      <c r="J262" s="211"/>
      <c r="K262" s="211"/>
      <c r="L262" s="216"/>
      <c r="M262" s="217"/>
      <c r="N262" s="218"/>
      <c r="O262" s="218"/>
      <c r="P262" s="218"/>
      <c r="Q262" s="218"/>
      <c r="R262" s="218"/>
      <c r="S262" s="218"/>
      <c r="T262" s="219"/>
      <c r="AT262" s="220" t="s">
        <v>164</v>
      </c>
      <c r="AU262" s="220" t="s">
        <v>82</v>
      </c>
      <c r="AV262" s="14" t="s">
        <v>82</v>
      </c>
      <c r="AW262" s="14" t="s">
        <v>35</v>
      </c>
      <c r="AX262" s="14" t="s">
        <v>73</v>
      </c>
      <c r="AY262" s="220" t="s">
        <v>151</v>
      </c>
    </row>
    <row r="263" spans="1:65" s="15" customFormat="1" ht="11.25">
      <c r="B263" s="221"/>
      <c r="C263" s="222"/>
      <c r="D263" s="193" t="s">
        <v>164</v>
      </c>
      <c r="E263" s="223" t="s">
        <v>19</v>
      </c>
      <c r="F263" s="224" t="s">
        <v>167</v>
      </c>
      <c r="G263" s="222"/>
      <c r="H263" s="225">
        <v>158.16399999999999</v>
      </c>
      <c r="I263" s="226"/>
      <c r="J263" s="222"/>
      <c r="K263" s="222"/>
      <c r="L263" s="227"/>
      <c r="M263" s="228"/>
      <c r="N263" s="229"/>
      <c r="O263" s="229"/>
      <c r="P263" s="229"/>
      <c r="Q263" s="229"/>
      <c r="R263" s="229"/>
      <c r="S263" s="229"/>
      <c r="T263" s="230"/>
      <c r="AT263" s="231" t="s">
        <v>164</v>
      </c>
      <c r="AU263" s="231" t="s">
        <v>82</v>
      </c>
      <c r="AV263" s="15" t="s">
        <v>158</v>
      </c>
      <c r="AW263" s="15" t="s">
        <v>35</v>
      </c>
      <c r="AX263" s="15" t="s">
        <v>80</v>
      </c>
      <c r="AY263" s="231" t="s">
        <v>151</v>
      </c>
    </row>
    <row r="264" spans="1:65" s="2" customFormat="1" ht="24.2" customHeight="1">
      <c r="A264" s="36"/>
      <c r="B264" s="37"/>
      <c r="C264" s="180" t="s">
        <v>338</v>
      </c>
      <c r="D264" s="180" t="s">
        <v>153</v>
      </c>
      <c r="E264" s="181" t="s">
        <v>331</v>
      </c>
      <c r="F264" s="182" t="s">
        <v>332</v>
      </c>
      <c r="G264" s="183" t="s">
        <v>178</v>
      </c>
      <c r="H264" s="184">
        <v>125.28</v>
      </c>
      <c r="I264" s="185"/>
      <c r="J264" s="186">
        <f>ROUND(I264*H264,2)</f>
        <v>0</v>
      </c>
      <c r="K264" s="182" t="s">
        <v>157</v>
      </c>
      <c r="L264" s="41"/>
      <c r="M264" s="187" t="s">
        <v>19</v>
      </c>
      <c r="N264" s="188" t="s">
        <v>44</v>
      </c>
      <c r="O264" s="66"/>
      <c r="P264" s="189">
        <f>O264*H264</f>
        <v>0</v>
      </c>
      <c r="Q264" s="189">
        <v>2.0000000000000002E-5</v>
      </c>
      <c r="R264" s="189">
        <f>Q264*H264</f>
        <v>2.5056000000000002E-3</v>
      </c>
      <c r="S264" s="189">
        <v>0</v>
      </c>
      <c r="T264" s="190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191" t="s">
        <v>276</v>
      </c>
      <c r="AT264" s="191" t="s">
        <v>153</v>
      </c>
      <c r="AU264" s="191" t="s">
        <v>82</v>
      </c>
      <c r="AY264" s="19" t="s">
        <v>151</v>
      </c>
      <c r="BE264" s="192">
        <f>IF(N264="základní",J264,0)</f>
        <v>0</v>
      </c>
      <c r="BF264" s="192">
        <f>IF(N264="snížená",J264,0)</f>
        <v>0</v>
      </c>
      <c r="BG264" s="192">
        <f>IF(N264="zákl. přenesená",J264,0)</f>
        <v>0</v>
      </c>
      <c r="BH264" s="192">
        <f>IF(N264="sníž. přenesená",J264,0)</f>
        <v>0</v>
      </c>
      <c r="BI264" s="192">
        <f>IF(N264="nulová",J264,0)</f>
        <v>0</v>
      </c>
      <c r="BJ264" s="19" t="s">
        <v>80</v>
      </c>
      <c r="BK264" s="192">
        <f>ROUND(I264*H264,2)</f>
        <v>0</v>
      </c>
      <c r="BL264" s="19" t="s">
        <v>276</v>
      </c>
      <c r="BM264" s="191" t="s">
        <v>483</v>
      </c>
    </row>
    <row r="265" spans="1:65" s="2" customFormat="1" ht="19.5">
      <c r="A265" s="36"/>
      <c r="B265" s="37"/>
      <c r="C265" s="38"/>
      <c r="D265" s="193" t="s">
        <v>160</v>
      </c>
      <c r="E265" s="38"/>
      <c r="F265" s="194" t="s">
        <v>334</v>
      </c>
      <c r="G265" s="38"/>
      <c r="H265" s="38"/>
      <c r="I265" s="195"/>
      <c r="J265" s="38"/>
      <c r="K265" s="38"/>
      <c r="L265" s="41"/>
      <c r="M265" s="196"/>
      <c r="N265" s="197"/>
      <c r="O265" s="66"/>
      <c r="P265" s="66"/>
      <c r="Q265" s="66"/>
      <c r="R265" s="66"/>
      <c r="S265" s="66"/>
      <c r="T265" s="67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T265" s="19" t="s">
        <v>160</v>
      </c>
      <c r="AU265" s="19" t="s">
        <v>82</v>
      </c>
    </row>
    <row r="266" spans="1:65" s="2" customFormat="1" ht="11.25">
      <c r="A266" s="36"/>
      <c r="B266" s="37"/>
      <c r="C266" s="38"/>
      <c r="D266" s="198" t="s">
        <v>162</v>
      </c>
      <c r="E266" s="38"/>
      <c r="F266" s="199" t="s">
        <v>335</v>
      </c>
      <c r="G266" s="38"/>
      <c r="H266" s="38"/>
      <c r="I266" s="195"/>
      <c r="J266" s="38"/>
      <c r="K266" s="38"/>
      <c r="L266" s="41"/>
      <c r="M266" s="196"/>
      <c r="N266" s="197"/>
      <c r="O266" s="66"/>
      <c r="P266" s="66"/>
      <c r="Q266" s="66"/>
      <c r="R266" s="66"/>
      <c r="S266" s="66"/>
      <c r="T266" s="67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T266" s="19" t="s">
        <v>162</v>
      </c>
      <c r="AU266" s="19" t="s">
        <v>82</v>
      </c>
    </row>
    <row r="267" spans="1:65" s="13" customFormat="1" ht="11.25">
      <c r="B267" s="200"/>
      <c r="C267" s="201"/>
      <c r="D267" s="193" t="s">
        <v>164</v>
      </c>
      <c r="E267" s="202" t="s">
        <v>19</v>
      </c>
      <c r="F267" s="203" t="s">
        <v>336</v>
      </c>
      <c r="G267" s="201"/>
      <c r="H267" s="202" t="s">
        <v>19</v>
      </c>
      <c r="I267" s="204"/>
      <c r="J267" s="201"/>
      <c r="K267" s="201"/>
      <c r="L267" s="205"/>
      <c r="M267" s="206"/>
      <c r="N267" s="207"/>
      <c r="O267" s="207"/>
      <c r="P267" s="207"/>
      <c r="Q267" s="207"/>
      <c r="R267" s="207"/>
      <c r="S267" s="207"/>
      <c r="T267" s="208"/>
      <c r="AT267" s="209" t="s">
        <v>164</v>
      </c>
      <c r="AU267" s="209" t="s">
        <v>82</v>
      </c>
      <c r="AV267" s="13" t="s">
        <v>80</v>
      </c>
      <c r="AW267" s="13" t="s">
        <v>35</v>
      </c>
      <c r="AX267" s="13" t="s">
        <v>73</v>
      </c>
      <c r="AY267" s="209" t="s">
        <v>151</v>
      </c>
    </row>
    <row r="268" spans="1:65" s="14" customFormat="1" ht="11.25">
      <c r="B268" s="210"/>
      <c r="C268" s="211"/>
      <c r="D268" s="193" t="s">
        <v>164</v>
      </c>
      <c r="E268" s="212" t="s">
        <v>19</v>
      </c>
      <c r="F268" s="213" t="s">
        <v>484</v>
      </c>
      <c r="G268" s="211"/>
      <c r="H268" s="214">
        <v>114.48</v>
      </c>
      <c r="I268" s="215"/>
      <c r="J268" s="211"/>
      <c r="K268" s="211"/>
      <c r="L268" s="216"/>
      <c r="M268" s="217"/>
      <c r="N268" s="218"/>
      <c r="O268" s="218"/>
      <c r="P268" s="218"/>
      <c r="Q268" s="218"/>
      <c r="R268" s="218"/>
      <c r="S268" s="218"/>
      <c r="T268" s="219"/>
      <c r="AT268" s="220" t="s">
        <v>164</v>
      </c>
      <c r="AU268" s="220" t="s">
        <v>82</v>
      </c>
      <c r="AV268" s="14" t="s">
        <v>82</v>
      </c>
      <c r="AW268" s="14" t="s">
        <v>35</v>
      </c>
      <c r="AX268" s="14" t="s">
        <v>73</v>
      </c>
      <c r="AY268" s="220" t="s">
        <v>151</v>
      </c>
    </row>
    <row r="269" spans="1:65" s="14" customFormat="1" ht="11.25">
      <c r="B269" s="210"/>
      <c r="C269" s="211"/>
      <c r="D269" s="193" t="s">
        <v>164</v>
      </c>
      <c r="E269" s="212" t="s">
        <v>19</v>
      </c>
      <c r="F269" s="213" t="s">
        <v>485</v>
      </c>
      <c r="G269" s="211"/>
      <c r="H269" s="214">
        <v>10.8</v>
      </c>
      <c r="I269" s="215"/>
      <c r="J269" s="211"/>
      <c r="K269" s="211"/>
      <c r="L269" s="216"/>
      <c r="M269" s="217"/>
      <c r="N269" s="218"/>
      <c r="O269" s="218"/>
      <c r="P269" s="218"/>
      <c r="Q269" s="218"/>
      <c r="R269" s="218"/>
      <c r="S269" s="218"/>
      <c r="T269" s="219"/>
      <c r="AT269" s="220" t="s">
        <v>164</v>
      </c>
      <c r="AU269" s="220" t="s">
        <v>82</v>
      </c>
      <c r="AV269" s="14" t="s">
        <v>82</v>
      </c>
      <c r="AW269" s="14" t="s">
        <v>35</v>
      </c>
      <c r="AX269" s="14" t="s">
        <v>73</v>
      </c>
      <c r="AY269" s="220" t="s">
        <v>151</v>
      </c>
    </row>
    <row r="270" spans="1:65" s="15" customFormat="1" ht="11.25">
      <c r="B270" s="221"/>
      <c r="C270" s="222"/>
      <c r="D270" s="193" t="s">
        <v>164</v>
      </c>
      <c r="E270" s="223" t="s">
        <v>19</v>
      </c>
      <c r="F270" s="224" t="s">
        <v>167</v>
      </c>
      <c r="G270" s="222"/>
      <c r="H270" s="225">
        <v>125.28</v>
      </c>
      <c r="I270" s="226"/>
      <c r="J270" s="222"/>
      <c r="K270" s="222"/>
      <c r="L270" s="227"/>
      <c r="M270" s="228"/>
      <c r="N270" s="229"/>
      <c r="O270" s="229"/>
      <c r="P270" s="229"/>
      <c r="Q270" s="229"/>
      <c r="R270" s="229"/>
      <c r="S270" s="229"/>
      <c r="T270" s="230"/>
      <c r="AT270" s="231" t="s">
        <v>164</v>
      </c>
      <c r="AU270" s="231" t="s">
        <v>82</v>
      </c>
      <c r="AV270" s="15" t="s">
        <v>158</v>
      </c>
      <c r="AW270" s="15" t="s">
        <v>35</v>
      </c>
      <c r="AX270" s="15" t="s">
        <v>80</v>
      </c>
      <c r="AY270" s="231" t="s">
        <v>151</v>
      </c>
    </row>
    <row r="271" spans="1:65" s="2" customFormat="1" ht="24.2" customHeight="1">
      <c r="A271" s="36"/>
      <c r="B271" s="37"/>
      <c r="C271" s="180" t="s">
        <v>486</v>
      </c>
      <c r="D271" s="180" t="s">
        <v>153</v>
      </c>
      <c r="E271" s="181" t="s">
        <v>339</v>
      </c>
      <c r="F271" s="182" t="s">
        <v>340</v>
      </c>
      <c r="G271" s="183" t="s">
        <v>178</v>
      </c>
      <c r="H271" s="184">
        <v>180</v>
      </c>
      <c r="I271" s="185"/>
      <c r="J271" s="186">
        <f>ROUND(I271*H271,2)</f>
        <v>0</v>
      </c>
      <c r="K271" s="182" t="s">
        <v>157</v>
      </c>
      <c r="L271" s="41"/>
      <c r="M271" s="187" t="s">
        <v>19</v>
      </c>
      <c r="N271" s="188" t="s">
        <v>44</v>
      </c>
      <c r="O271" s="66"/>
      <c r="P271" s="189">
        <f>O271*H271</f>
        <v>0</v>
      </c>
      <c r="Q271" s="189">
        <v>1.0000000000000001E-5</v>
      </c>
      <c r="R271" s="189">
        <f>Q271*H271</f>
        <v>1.8000000000000002E-3</v>
      </c>
      <c r="S271" s="189">
        <v>0</v>
      </c>
      <c r="T271" s="190">
        <f>S271*H271</f>
        <v>0</v>
      </c>
      <c r="U271" s="36"/>
      <c r="V271" s="36"/>
      <c r="W271" s="36"/>
      <c r="X271" s="36"/>
      <c r="Y271" s="36"/>
      <c r="Z271" s="36"/>
      <c r="AA271" s="36"/>
      <c r="AB271" s="36"/>
      <c r="AC271" s="36"/>
      <c r="AD271" s="36"/>
      <c r="AE271" s="36"/>
      <c r="AR271" s="191" t="s">
        <v>276</v>
      </c>
      <c r="AT271" s="191" t="s">
        <v>153</v>
      </c>
      <c r="AU271" s="191" t="s">
        <v>82</v>
      </c>
      <c r="AY271" s="19" t="s">
        <v>151</v>
      </c>
      <c r="BE271" s="192">
        <f>IF(N271="základní",J271,0)</f>
        <v>0</v>
      </c>
      <c r="BF271" s="192">
        <f>IF(N271="snížená",J271,0)</f>
        <v>0</v>
      </c>
      <c r="BG271" s="192">
        <f>IF(N271="zákl. přenesená",J271,0)</f>
        <v>0</v>
      </c>
      <c r="BH271" s="192">
        <f>IF(N271="sníž. přenesená",J271,0)</f>
        <v>0</v>
      </c>
      <c r="BI271" s="192">
        <f>IF(N271="nulová",J271,0)</f>
        <v>0</v>
      </c>
      <c r="BJ271" s="19" t="s">
        <v>80</v>
      </c>
      <c r="BK271" s="192">
        <f>ROUND(I271*H271,2)</f>
        <v>0</v>
      </c>
      <c r="BL271" s="19" t="s">
        <v>276</v>
      </c>
      <c r="BM271" s="191" t="s">
        <v>487</v>
      </c>
    </row>
    <row r="272" spans="1:65" s="2" customFormat="1" ht="19.5">
      <c r="A272" s="36"/>
      <c r="B272" s="37"/>
      <c r="C272" s="38"/>
      <c r="D272" s="193" t="s">
        <v>160</v>
      </c>
      <c r="E272" s="38"/>
      <c r="F272" s="194" t="s">
        <v>342</v>
      </c>
      <c r="G272" s="38"/>
      <c r="H272" s="38"/>
      <c r="I272" s="195"/>
      <c r="J272" s="38"/>
      <c r="K272" s="38"/>
      <c r="L272" s="41"/>
      <c r="M272" s="196"/>
      <c r="N272" s="197"/>
      <c r="O272" s="66"/>
      <c r="P272" s="66"/>
      <c r="Q272" s="66"/>
      <c r="R272" s="66"/>
      <c r="S272" s="66"/>
      <c r="T272" s="67"/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T272" s="19" t="s">
        <v>160</v>
      </c>
      <c r="AU272" s="19" t="s">
        <v>82</v>
      </c>
    </row>
    <row r="273" spans="1:65" s="2" customFormat="1" ht="11.25">
      <c r="A273" s="36"/>
      <c r="B273" s="37"/>
      <c r="C273" s="38"/>
      <c r="D273" s="198" t="s">
        <v>162</v>
      </c>
      <c r="E273" s="38"/>
      <c r="F273" s="199" t="s">
        <v>343</v>
      </c>
      <c r="G273" s="38"/>
      <c r="H273" s="38"/>
      <c r="I273" s="195"/>
      <c r="J273" s="38"/>
      <c r="K273" s="38"/>
      <c r="L273" s="41"/>
      <c r="M273" s="196"/>
      <c r="N273" s="197"/>
      <c r="O273" s="66"/>
      <c r="P273" s="66"/>
      <c r="Q273" s="66"/>
      <c r="R273" s="66"/>
      <c r="S273" s="66"/>
      <c r="T273" s="67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T273" s="19" t="s">
        <v>162</v>
      </c>
      <c r="AU273" s="19" t="s">
        <v>82</v>
      </c>
    </row>
    <row r="274" spans="1:65" s="13" customFormat="1" ht="11.25">
      <c r="B274" s="200"/>
      <c r="C274" s="201"/>
      <c r="D274" s="193" t="s">
        <v>164</v>
      </c>
      <c r="E274" s="202" t="s">
        <v>19</v>
      </c>
      <c r="F274" s="203" t="s">
        <v>488</v>
      </c>
      <c r="G274" s="201"/>
      <c r="H274" s="202" t="s">
        <v>19</v>
      </c>
      <c r="I274" s="204"/>
      <c r="J274" s="201"/>
      <c r="K274" s="201"/>
      <c r="L274" s="205"/>
      <c r="M274" s="206"/>
      <c r="N274" s="207"/>
      <c r="O274" s="207"/>
      <c r="P274" s="207"/>
      <c r="Q274" s="207"/>
      <c r="R274" s="207"/>
      <c r="S274" s="207"/>
      <c r="T274" s="208"/>
      <c r="AT274" s="209" t="s">
        <v>164</v>
      </c>
      <c r="AU274" s="209" t="s">
        <v>82</v>
      </c>
      <c r="AV274" s="13" t="s">
        <v>80</v>
      </c>
      <c r="AW274" s="13" t="s">
        <v>35</v>
      </c>
      <c r="AX274" s="13" t="s">
        <v>73</v>
      </c>
      <c r="AY274" s="209" t="s">
        <v>151</v>
      </c>
    </row>
    <row r="275" spans="1:65" s="14" customFormat="1" ht="11.25">
      <c r="B275" s="210"/>
      <c r="C275" s="211"/>
      <c r="D275" s="193" t="s">
        <v>164</v>
      </c>
      <c r="E275" s="212" t="s">
        <v>19</v>
      </c>
      <c r="F275" s="213" t="s">
        <v>489</v>
      </c>
      <c r="G275" s="211"/>
      <c r="H275" s="214">
        <v>180</v>
      </c>
      <c r="I275" s="215"/>
      <c r="J275" s="211"/>
      <c r="K275" s="211"/>
      <c r="L275" s="216"/>
      <c r="M275" s="217"/>
      <c r="N275" s="218"/>
      <c r="O275" s="218"/>
      <c r="P275" s="218"/>
      <c r="Q275" s="218"/>
      <c r="R275" s="218"/>
      <c r="S275" s="218"/>
      <c r="T275" s="219"/>
      <c r="AT275" s="220" t="s">
        <v>164</v>
      </c>
      <c r="AU275" s="220" t="s">
        <v>82</v>
      </c>
      <c r="AV275" s="14" t="s">
        <v>82</v>
      </c>
      <c r="AW275" s="14" t="s">
        <v>35</v>
      </c>
      <c r="AX275" s="14" t="s">
        <v>73</v>
      </c>
      <c r="AY275" s="220" t="s">
        <v>151</v>
      </c>
    </row>
    <row r="276" spans="1:65" s="15" customFormat="1" ht="11.25">
      <c r="B276" s="221"/>
      <c r="C276" s="222"/>
      <c r="D276" s="193" t="s">
        <v>164</v>
      </c>
      <c r="E276" s="223" t="s">
        <v>19</v>
      </c>
      <c r="F276" s="224" t="s">
        <v>167</v>
      </c>
      <c r="G276" s="222"/>
      <c r="H276" s="225">
        <v>180</v>
      </c>
      <c r="I276" s="226"/>
      <c r="J276" s="222"/>
      <c r="K276" s="222"/>
      <c r="L276" s="227"/>
      <c r="M276" s="228"/>
      <c r="N276" s="229"/>
      <c r="O276" s="229"/>
      <c r="P276" s="229"/>
      <c r="Q276" s="229"/>
      <c r="R276" s="229"/>
      <c r="S276" s="229"/>
      <c r="T276" s="230"/>
      <c r="AT276" s="231" t="s">
        <v>164</v>
      </c>
      <c r="AU276" s="231" t="s">
        <v>82</v>
      </c>
      <c r="AV276" s="15" t="s">
        <v>158</v>
      </c>
      <c r="AW276" s="15" t="s">
        <v>35</v>
      </c>
      <c r="AX276" s="15" t="s">
        <v>80</v>
      </c>
      <c r="AY276" s="231" t="s">
        <v>151</v>
      </c>
    </row>
    <row r="277" spans="1:65" s="12" customFormat="1" ht="25.9" customHeight="1">
      <c r="B277" s="164"/>
      <c r="C277" s="165"/>
      <c r="D277" s="166" t="s">
        <v>72</v>
      </c>
      <c r="E277" s="167" t="s">
        <v>490</v>
      </c>
      <c r="F277" s="167" t="s">
        <v>491</v>
      </c>
      <c r="G277" s="165"/>
      <c r="H277" s="165"/>
      <c r="I277" s="168"/>
      <c r="J277" s="169">
        <f>BK277</f>
        <v>0</v>
      </c>
      <c r="K277" s="165"/>
      <c r="L277" s="170"/>
      <c r="M277" s="171"/>
      <c r="N277" s="172"/>
      <c r="O277" s="172"/>
      <c r="P277" s="173">
        <f>SUM(P278:P285)</f>
        <v>0</v>
      </c>
      <c r="Q277" s="172"/>
      <c r="R277" s="173">
        <f>SUM(R278:R285)</f>
        <v>0</v>
      </c>
      <c r="S277" s="172"/>
      <c r="T277" s="174">
        <f>SUM(T278:T285)</f>
        <v>0</v>
      </c>
      <c r="AR277" s="175" t="s">
        <v>158</v>
      </c>
      <c r="AT277" s="176" t="s">
        <v>72</v>
      </c>
      <c r="AU277" s="176" t="s">
        <v>73</v>
      </c>
      <c r="AY277" s="175" t="s">
        <v>151</v>
      </c>
      <c r="BK277" s="177">
        <f>SUM(BK278:BK285)</f>
        <v>0</v>
      </c>
    </row>
    <row r="278" spans="1:65" s="2" customFormat="1" ht="16.5" customHeight="1">
      <c r="A278" s="36"/>
      <c r="B278" s="37"/>
      <c r="C278" s="180" t="s">
        <v>492</v>
      </c>
      <c r="D278" s="180" t="s">
        <v>153</v>
      </c>
      <c r="E278" s="181" t="s">
        <v>493</v>
      </c>
      <c r="F278" s="182" t="s">
        <v>494</v>
      </c>
      <c r="G278" s="183" t="s">
        <v>495</v>
      </c>
      <c r="H278" s="184">
        <v>50</v>
      </c>
      <c r="I278" s="185"/>
      <c r="J278" s="186">
        <f>ROUND(I278*H278,2)</f>
        <v>0</v>
      </c>
      <c r="K278" s="182" t="s">
        <v>157</v>
      </c>
      <c r="L278" s="41"/>
      <c r="M278" s="187" t="s">
        <v>19</v>
      </c>
      <c r="N278" s="188" t="s">
        <v>44</v>
      </c>
      <c r="O278" s="66"/>
      <c r="P278" s="189">
        <f>O278*H278</f>
        <v>0</v>
      </c>
      <c r="Q278" s="189">
        <v>0</v>
      </c>
      <c r="R278" s="189">
        <f>Q278*H278</f>
        <v>0</v>
      </c>
      <c r="S278" s="189">
        <v>0</v>
      </c>
      <c r="T278" s="190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191" t="s">
        <v>496</v>
      </c>
      <c r="AT278" s="191" t="s">
        <v>153</v>
      </c>
      <c r="AU278" s="191" t="s">
        <v>80</v>
      </c>
      <c r="AY278" s="19" t="s">
        <v>151</v>
      </c>
      <c r="BE278" s="192">
        <f>IF(N278="základní",J278,0)</f>
        <v>0</v>
      </c>
      <c r="BF278" s="192">
        <f>IF(N278="snížená",J278,0)</f>
        <v>0</v>
      </c>
      <c r="BG278" s="192">
        <f>IF(N278="zákl. přenesená",J278,0)</f>
        <v>0</v>
      </c>
      <c r="BH278" s="192">
        <f>IF(N278="sníž. přenesená",J278,0)</f>
        <v>0</v>
      </c>
      <c r="BI278" s="192">
        <f>IF(N278="nulová",J278,0)</f>
        <v>0</v>
      </c>
      <c r="BJ278" s="19" t="s">
        <v>80</v>
      </c>
      <c r="BK278" s="192">
        <f>ROUND(I278*H278,2)</f>
        <v>0</v>
      </c>
      <c r="BL278" s="19" t="s">
        <v>496</v>
      </c>
      <c r="BM278" s="191" t="s">
        <v>497</v>
      </c>
    </row>
    <row r="279" spans="1:65" s="2" customFormat="1" ht="19.5">
      <c r="A279" s="36"/>
      <c r="B279" s="37"/>
      <c r="C279" s="38"/>
      <c r="D279" s="193" t="s">
        <v>160</v>
      </c>
      <c r="E279" s="38"/>
      <c r="F279" s="194" t="s">
        <v>498</v>
      </c>
      <c r="G279" s="38"/>
      <c r="H279" s="38"/>
      <c r="I279" s="195"/>
      <c r="J279" s="38"/>
      <c r="K279" s="38"/>
      <c r="L279" s="41"/>
      <c r="M279" s="196"/>
      <c r="N279" s="197"/>
      <c r="O279" s="66"/>
      <c r="P279" s="66"/>
      <c r="Q279" s="66"/>
      <c r="R279" s="66"/>
      <c r="S279" s="66"/>
      <c r="T279" s="67"/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T279" s="19" t="s">
        <v>160</v>
      </c>
      <c r="AU279" s="19" t="s">
        <v>80</v>
      </c>
    </row>
    <row r="280" spans="1:65" s="2" customFormat="1" ht="11.25">
      <c r="A280" s="36"/>
      <c r="B280" s="37"/>
      <c r="C280" s="38"/>
      <c r="D280" s="198" t="s">
        <v>162</v>
      </c>
      <c r="E280" s="38"/>
      <c r="F280" s="199" t="s">
        <v>499</v>
      </c>
      <c r="G280" s="38"/>
      <c r="H280" s="38"/>
      <c r="I280" s="195"/>
      <c r="J280" s="38"/>
      <c r="K280" s="38"/>
      <c r="L280" s="41"/>
      <c r="M280" s="196"/>
      <c r="N280" s="197"/>
      <c r="O280" s="66"/>
      <c r="P280" s="66"/>
      <c r="Q280" s="66"/>
      <c r="R280" s="66"/>
      <c r="S280" s="66"/>
      <c r="T280" s="67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T280" s="19" t="s">
        <v>162</v>
      </c>
      <c r="AU280" s="19" t="s">
        <v>80</v>
      </c>
    </row>
    <row r="281" spans="1:65" s="13" customFormat="1" ht="11.25">
      <c r="B281" s="200"/>
      <c r="C281" s="201"/>
      <c r="D281" s="193" t="s">
        <v>164</v>
      </c>
      <c r="E281" s="202" t="s">
        <v>19</v>
      </c>
      <c r="F281" s="203" t="s">
        <v>500</v>
      </c>
      <c r="G281" s="201"/>
      <c r="H281" s="202" t="s">
        <v>19</v>
      </c>
      <c r="I281" s="204"/>
      <c r="J281" s="201"/>
      <c r="K281" s="201"/>
      <c r="L281" s="205"/>
      <c r="M281" s="206"/>
      <c r="N281" s="207"/>
      <c r="O281" s="207"/>
      <c r="P281" s="207"/>
      <c r="Q281" s="207"/>
      <c r="R281" s="207"/>
      <c r="S281" s="207"/>
      <c r="T281" s="208"/>
      <c r="AT281" s="209" t="s">
        <v>164</v>
      </c>
      <c r="AU281" s="209" t="s">
        <v>80</v>
      </c>
      <c r="AV281" s="13" t="s">
        <v>80</v>
      </c>
      <c r="AW281" s="13" t="s">
        <v>35</v>
      </c>
      <c r="AX281" s="13" t="s">
        <v>73</v>
      </c>
      <c r="AY281" s="209" t="s">
        <v>151</v>
      </c>
    </row>
    <row r="282" spans="1:65" s="14" customFormat="1" ht="11.25">
      <c r="B282" s="210"/>
      <c r="C282" s="211"/>
      <c r="D282" s="193" t="s">
        <v>164</v>
      </c>
      <c r="E282" s="212" t="s">
        <v>19</v>
      </c>
      <c r="F282" s="213" t="s">
        <v>501</v>
      </c>
      <c r="G282" s="211"/>
      <c r="H282" s="214">
        <v>30</v>
      </c>
      <c r="I282" s="215"/>
      <c r="J282" s="211"/>
      <c r="K282" s="211"/>
      <c r="L282" s="216"/>
      <c r="M282" s="217"/>
      <c r="N282" s="218"/>
      <c r="O282" s="218"/>
      <c r="P282" s="218"/>
      <c r="Q282" s="218"/>
      <c r="R282" s="218"/>
      <c r="S282" s="218"/>
      <c r="T282" s="219"/>
      <c r="AT282" s="220" t="s">
        <v>164</v>
      </c>
      <c r="AU282" s="220" t="s">
        <v>80</v>
      </c>
      <c r="AV282" s="14" t="s">
        <v>82</v>
      </c>
      <c r="AW282" s="14" t="s">
        <v>35</v>
      </c>
      <c r="AX282" s="14" t="s">
        <v>73</v>
      </c>
      <c r="AY282" s="220" t="s">
        <v>151</v>
      </c>
    </row>
    <row r="283" spans="1:65" s="13" customFormat="1" ht="11.25">
      <c r="B283" s="200"/>
      <c r="C283" s="201"/>
      <c r="D283" s="193" t="s">
        <v>164</v>
      </c>
      <c r="E283" s="202" t="s">
        <v>19</v>
      </c>
      <c r="F283" s="203" t="s">
        <v>502</v>
      </c>
      <c r="G283" s="201"/>
      <c r="H283" s="202" t="s">
        <v>19</v>
      </c>
      <c r="I283" s="204"/>
      <c r="J283" s="201"/>
      <c r="K283" s="201"/>
      <c r="L283" s="205"/>
      <c r="M283" s="206"/>
      <c r="N283" s="207"/>
      <c r="O283" s="207"/>
      <c r="P283" s="207"/>
      <c r="Q283" s="207"/>
      <c r="R283" s="207"/>
      <c r="S283" s="207"/>
      <c r="T283" s="208"/>
      <c r="AT283" s="209" t="s">
        <v>164</v>
      </c>
      <c r="AU283" s="209" t="s">
        <v>80</v>
      </c>
      <c r="AV283" s="13" t="s">
        <v>80</v>
      </c>
      <c r="AW283" s="13" t="s">
        <v>35</v>
      </c>
      <c r="AX283" s="13" t="s">
        <v>73</v>
      </c>
      <c r="AY283" s="209" t="s">
        <v>151</v>
      </c>
    </row>
    <row r="284" spans="1:65" s="14" customFormat="1" ht="11.25">
      <c r="B284" s="210"/>
      <c r="C284" s="211"/>
      <c r="D284" s="193" t="s">
        <v>164</v>
      </c>
      <c r="E284" s="212" t="s">
        <v>19</v>
      </c>
      <c r="F284" s="213" t="s">
        <v>503</v>
      </c>
      <c r="G284" s="211"/>
      <c r="H284" s="214">
        <v>20</v>
      </c>
      <c r="I284" s="215"/>
      <c r="J284" s="211"/>
      <c r="K284" s="211"/>
      <c r="L284" s="216"/>
      <c r="M284" s="217"/>
      <c r="N284" s="218"/>
      <c r="O284" s="218"/>
      <c r="P284" s="218"/>
      <c r="Q284" s="218"/>
      <c r="R284" s="218"/>
      <c r="S284" s="218"/>
      <c r="T284" s="219"/>
      <c r="AT284" s="220" t="s">
        <v>164</v>
      </c>
      <c r="AU284" s="220" t="s">
        <v>80</v>
      </c>
      <c r="AV284" s="14" t="s">
        <v>82</v>
      </c>
      <c r="AW284" s="14" t="s">
        <v>35</v>
      </c>
      <c r="AX284" s="14" t="s">
        <v>73</v>
      </c>
      <c r="AY284" s="220" t="s">
        <v>151</v>
      </c>
    </row>
    <row r="285" spans="1:65" s="15" customFormat="1" ht="11.25">
      <c r="B285" s="221"/>
      <c r="C285" s="222"/>
      <c r="D285" s="193" t="s">
        <v>164</v>
      </c>
      <c r="E285" s="223" t="s">
        <v>19</v>
      </c>
      <c r="F285" s="224" t="s">
        <v>167</v>
      </c>
      <c r="G285" s="222"/>
      <c r="H285" s="225">
        <v>50</v>
      </c>
      <c r="I285" s="226"/>
      <c r="J285" s="222"/>
      <c r="K285" s="222"/>
      <c r="L285" s="227"/>
      <c r="M285" s="258"/>
      <c r="N285" s="259"/>
      <c r="O285" s="259"/>
      <c r="P285" s="259"/>
      <c r="Q285" s="259"/>
      <c r="R285" s="259"/>
      <c r="S285" s="259"/>
      <c r="T285" s="260"/>
      <c r="AT285" s="231" t="s">
        <v>164</v>
      </c>
      <c r="AU285" s="231" t="s">
        <v>80</v>
      </c>
      <c r="AV285" s="15" t="s">
        <v>158</v>
      </c>
      <c r="AW285" s="15" t="s">
        <v>35</v>
      </c>
      <c r="AX285" s="15" t="s">
        <v>80</v>
      </c>
      <c r="AY285" s="231" t="s">
        <v>151</v>
      </c>
    </row>
    <row r="286" spans="1:65" s="2" customFormat="1" ht="6.95" customHeight="1">
      <c r="A286" s="36"/>
      <c r="B286" s="49"/>
      <c r="C286" s="50"/>
      <c r="D286" s="50"/>
      <c r="E286" s="50"/>
      <c r="F286" s="50"/>
      <c r="G286" s="50"/>
      <c r="H286" s="50"/>
      <c r="I286" s="50"/>
      <c r="J286" s="50"/>
      <c r="K286" s="50"/>
      <c r="L286" s="41"/>
      <c r="M286" s="36"/>
      <c r="O286" s="36"/>
      <c r="P286" s="36"/>
      <c r="Q286" s="36"/>
      <c r="R286" s="36"/>
      <c r="S286" s="36"/>
      <c r="T286" s="36"/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</row>
  </sheetData>
  <sheetProtection algorithmName="SHA-512" hashValue="YZBCesDCB+9TzJ+oxwFWcpm7Yi9IIYa3e3oKOMrQcDpriw5v73YDil7ecrwD/TTTUZ5LgPRv6s9R64qyTNJjIw==" saltValue="zYn0NYDbuUqbgclQGHaWVRp2zBL3LvDUqSFxTVjGa7Dwc+JqwDq2biCgdoOrelkrxQoar/SjWNp4xilYJ3Cqhw==" spinCount="100000" sheet="1" objects="1" scenarios="1" formatColumns="0" formatRows="0" autoFilter="0"/>
  <autoFilter ref="C96:K285"/>
  <mergeCells count="12">
    <mergeCell ref="E89:H89"/>
    <mergeCell ref="L2:V2"/>
    <mergeCell ref="E50:H50"/>
    <mergeCell ref="E52:H52"/>
    <mergeCell ref="E54:H54"/>
    <mergeCell ref="E85:H85"/>
    <mergeCell ref="E87:H87"/>
    <mergeCell ref="E7:H7"/>
    <mergeCell ref="E9:H9"/>
    <mergeCell ref="E11:H11"/>
    <mergeCell ref="E20:H20"/>
    <mergeCell ref="E29:H29"/>
  </mergeCells>
  <hyperlinks>
    <hyperlink ref="F102" r:id="rId1"/>
    <hyperlink ref="F108" r:id="rId2"/>
    <hyperlink ref="F112" r:id="rId3"/>
    <hyperlink ref="F119" r:id="rId4"/>
    <hyperlink ref="F161" r:id="rId5"/>
    <hyperlink ref="F166" r:id="rId6"/>
    <hyperlink ref="F174" r:id="rId7"/>
    <hyperlink ref="F181" r:id="rId8"/>
    <hyperlink ref="F184" r:id="rId9"/>
    <hyperlink ref="F191" r:id="rId10"/>
    <hyperlink ref="F197" r:id="rId11"/>
    <hyperlink ref="F204" r:id="rId12"/>
    <hyperlink ref="F207" r:id="rId13"/>
    <hyperlink ref="F213" r:id="rId14"/>
    <hyperlink ref="F217" r:id="rId15"/>
    <hyperlink ref="F220" r:id="rId16"/>
    <hyperlink ref="F227" r:id="rId17"/>
    <hyperlink ref="F253" r:id="rId18"/>
    <hyperlink ref="F260" r:id="rId19"/>
    <hyperlink ref="F266" r:id="rId20"/>
    <hyperlink ref="F273" r:id="rId21"/>
    <hyperlink ref="F280" r:id="rId22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47"/>
  <sheetViews>
    <sheetView showGridLines="0" topLeftCell="A835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19" t="s">
        <v>96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82</v>
      </c>
    </row>
    <row r="4" spans="1:46" s="1" customFormat="1" ht="24.95" customHeight="1">
      <c r="B4" s="22"/>
      <c r="D4" s="112" t="s">
        <v>118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7" t="str">
        <f>'Rekapitulace stavby'!K6</f>
        <v>Oprava lávek v km 0,217 a 267,240 v žst. Ostrava hl.n.</v>
      </c>
      <c r="F7" s="388"/>
      <c r="G7" s="388"/>
      <c r="H7" s="388"/>
      <c r="L7" s="22"/>
    </row>
    <row r="8" spans="1:46" s="1" customFormat="1" ht="12" customHeight="1">
      <c r="B8" s="22"/>
      <c r="D8" s="114" t="s">
        <v>119</v>
      </c>
      <c r="L8" s="22"/>
    </row>
    <row r="9" spans="1:46" s="2" customFormat="1" ht="16.5" customHeight="1">
      <c r="A9" s="36"/>
      <c r="B9" s="41"/>
      <c r="C9" s="36"/>
      <c r="D9" s="36"/>
      <c r="E9" s="387" t="s">
        <v>344</v>
      </c>
      <c r="F9" s="389"/>
      <c r="G9" s="389"/>
      <c r="H9" s="389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121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30" customHeight="1">
      <c r="A11" s="36"/>
      <c r="B11" s="41"/>
      <c r="C11" s="36"/>
      <c r="D11" s="36"/>
      <c r="E11" s="390" t="s">
        <v>504</v>
      </c>
      <c r="F11" s="389"/>
      <c r="G11" s="389"/>
      <c r="H11" s="389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 t="str">
        <f>'Rekapitulace stavby'!AN8</f>
        <v>20. 6. 2022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25</v>
      </c>
      <c r="E16" s="36"/>
      <c r="F16" s="36"/>
      <c r="G16" s="36"/>
      <c r="H16" s="36"/>
      <c r="I16" s="114" t="s">
        <v>26</v>
      </c>
      <c r="J16" s="105" t="s">
        <v>27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28</v>
      </c>
      <c r="F17" s="36"/>
      <c r="G17" s="36"/>
      <c r="H17" s="36"/>
      <c r="I17" s="114" t="s">
        <v>29</v>
      </c>
      <c r="J17" s="105" t="s">
        <v>30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31</v>
      </c>
      <c r="E19" s="36"/>
      <c r="F19" s="36"/>
      <c r="G19" s="36"/>
      <c r="H19" s="36"/>
      <c r="I19" s="114" t="s">
        <v>26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1" t="str">
        <f>'Rekapitulace stavby'!E14</f>
        <v>Vyplň údaj</v>
      </c>
      <c r="F20" s="392"/>
      <c r="G20" s="392"/>
      <c r="H20" s="392"/>
      <c r="I20" s="114" t="s">
        <v>29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33</v>
      </c>
      <c r="E22" s="36"/>
      <c r="F22" s="36"/>
      <c r="G22" s="36"/>
      <c r="H22" s="36"/>
      <c r="I22" s="114" t="s">
        <v>26</v>
      </c>
      <c r="J22" s="105" t="str">
        <f>IF('Rekapitulace stavby'!AN16="","",'Rekapitulace stavby'!AN16)</f>
        <v/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stavby'!E17="","",'Rekapitulace stavby'!E17)</f>
        <v xml:space="preserve"> </v>
      </c>
      <c r="F23" s="36"/>
      <c r="G23" s="36"/>
      <c r="H23" s="36"/>
      <c r="I23" s="114" t="s">
        <v>29</v>
      </c>
      <c r="J23" s="105" t="str">
        <f>IF('Rekapitulace stavby'!AN17="","",'Rekapitulace stavby'!AN17)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36</v>
      </c>
      <c r="E25" s="36"/>
      <c r="F25" s="36"/>
      <c r="G25" s="36"/>
      <c r="H25" s="36"/>
      <c r="I25" s="114" t="s">
        <v>26</v>
      </c>
      <c r="J25" s="105" t="str">
        <f>IF('Rekapitulace stavby'!AN19="","",'Rekapitulace stavby'!AN19)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 xml:space="preserve"> </v>
      </c>
      <c r="F26" s="36"/>
      <c r="G26" s="36"/>
      <c r="H26" s="36"/>
      <c r="I26" s="114" t="s">
        <v>29</v>
      </c>
      <c r="J26" s="105" t="str">
        <f>IF('Rekapitulace stavby'!AN20="","",'Rekapitulace stavby'!AN20)</f>
        <v/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37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393" t="s">
        <v>19</v>
      </c>
      <c r="F29" s="393"/>
      <c r="G29" s="393"/>
      <c r="H29" s="393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39</v>
      </c>
      <c r="E32" s="36"/>
      <c r="F32" s="36"/>
      <c r="G32" s="36"/>
      <c r="H32" s="36"/>
      <c r="I32" s="36"/>
      <c r="J32" s="122">
        <f>ROUND(J102,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41</v>
      </c>
      <c r="G34" s="36"/>
      <c r="H34" s="36"/>
      <c r="I34" s="123" t="s">
        <v>40</v>
      </c>
      <c r="J34" s="123" t="s">
        <v>42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43</v>
      </c>
      <c r="E35" s="114" t="s">
        <v>44</v>
      </c>
      <c r="F35" s="125">
        <f>ROUND((SUM(BE102:BE846)),  2)</f>
        <v>0</v>
      </c>
      <c r="G35" s="36"/>
      <c r="H35" s="36"/>
      <c r="I35" s="126">
        <v>0.21</v>
      </c>
      <c r="J35" s="125">
        <f>ROUND(((SUM(BE102:BE846))*I35),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45</v>
      </c>
      <c r="F36" s="125">
        <f>ROUND((SUM(BF102:BF846)),  2)</f>
        <v>0</v>
      </c>
      <c r="G36" s="36"/>
      <c r="H36" s="36"/>
      <c r="I36" s="126">
        <v>0.15</v>
      </c>
      <c r="J36" s="125">
        <f>ROUND(((SUM(BF102:BF846))*I36),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46</v>
      </c>
      <c r="F37" s="125">
        <f>ROUND((SUM(BG102:BG846)),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47</v>
      </c>
      <c r="F38" s="125">
        <f>ROUND((SUM(BH102:BH846)),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48</v>
      </c>
      <c r="F39" s="125">
        <f>ROUND((SUM(BI102:BI846)),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49</v>
      </c>
      <c r="E41" s="129"/>
      <c r="F41" s="129"/>
      <c r="G41" s="130" t="s">
        <v>50</v>
      </c>
      <c r="H41" s="131" t="s">
        <v>51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123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94" t="str">
        <f>E7</f>
        <v>Oprava lávek v km 0,217 a 267,240 v žst. Ostrava hl.n.</v>
      </c>
      <c r="F50" s="395"/>
      <c r="G50" s="395"/>
      <c r="H50" s="395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119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94" t="s">
        <v>344</v>
      </c>
      <c r="F52" s="396"/>
      <c r="G52" s="396"/>
      <c r="H52" s="396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121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30" customHeight="1">
      <c r="A54" s="36"/>
      <c r="B54" s="37"/>
      <c r="C54" s="38"/>
      <c r="D54" s="38"/>
      <c r="E54" s="348" t="str">
        <f>E11</f>
        <v>SO 02 - 02.1 - lávka km 267,240 - schodiště Bohumín, I. nástupiště</v>
      </c>
      <c r="F54" s="396"/>
      <c r="G54" s="396"/>
      <c r="H54" s="396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>OŘ Ostrava</v>
      </c>
      <c r="G56" s="38"/>
      <c r="H56" s="38"/>
      <c r="I56" s="31" t="s">
        <v>23</v>
      </c>
      <c r="J56" s="61" t="str">
        <f>IF(J14="","",J14)</f>
        <v>20. 6. 2022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25</v>
      </c>
      <c r="D58" s="38"/>
      <c r="E58" s="38"/>
      <c r="F58" s="29" t="str">
        <f>E17</f>
        <v>Správa železnic s.o. OŘ Ostrava</v>
      </c>
      <c r="G58" s="38"/>
      <c r="H58" s="38"/>
      <c r="I58" s="31" t="s">
        <v>33</v>
      </c>
      <c r="J58" s="34" t="str">
        <f>E23</f>
        <v xml:space="preserve"> 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31</v>
      </c>
      <c r="D59" s="38"/>
      <c r="E59" s="38"/>
      <c r="F59" s="29" t="str">
        <f>IF(E20="","",E20)</f>
        <v>Vyplň údaj</v>
      </c>
      <c r="G59" s="38"/>
      <c r="H59" s="38"/>
      <c r="I59" s="31" t="s">
        <v>36</v>
      </c>
      <c r="J59" s="34" t="str">
        <f>E26</f>
        <v xml:space="preserve"> 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124</v>
      </c>
      <c r="D61" s="139"/>
      <c r="E61" s="139"/>
      <c r="F61" s="139"/>
      <c r="G61" s="139"/>
      <c r="H61" s="139"/>
      <c r="I61" s="139"/>
      <c r="J61" s="140" t="s">
        <v>125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71</v>
      </c>
      <c r="D63" s="38"/>
      <c r="E63" s="38"/>
      <c r="F63" s="38"/>
      <c r="G63" s="38"/>
      <c r="H63" s="38"/>
      <c r="I63" s="38"/>
      <c r="J63" s="79">
        <f>J102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126</v>
      </c>
    </row>
    <row r="64" spans="1:47" s="9" customFormat="1" ht="24.95" customHeight="1">
      <c r="B64" s="142"/>
      <c r="C64" s="143"/>
      <c r="D64" s="144" t="s">
        <v>127</v>
      </c>
      <c r="E64" s="145"/>
      <c r="F64" s="145"/>
      <c r="G64" s="145"/>
      <c r="H64" s="145"/>
      <c r="I64" s="145"/>
      <c r="J64" s="146">
        <f>J103</f>
        <v>0</v>
      </c>
      <c r="K64" s="143"/>
      <c r="L64" s="147"/>
    </row>
    <row r="65" spans="2:12" s="10" customFormat="1" ht="19.899999999999999" customHeight="1">
      <c r="B65" s="148"/>
      <c r="C65" s="99"/>
      <c r="D65" s="149" t="s">
        <v>128</v>
      </c>
      <c r="E65" s="150"/>
      <c r="F65" s="150"/>
      <c r="G65" s="150"/>
      <c r="H65" s="150"/>
      <c r="I65" s="150"/>
      <c r="J65" s="151">
        <f>J104</f>
        <v>0</v>
      </c>
      <c r="K65" s="99"/>
      <c r="L65" s="152"/>
    </row>
    <row r="66" spans="2:12" s="10" customFormat="1" ht="19.899999999999999" customHeight="1">
      <c r="B66" s="148"/>
      <c r="C66" s="99"/>
      <c r="D66" s="149" t="s">
        <v>505</v>
      </c>
      <c r="E66" s="150"/>
      <c r="F66" s="150"/>
      <c r="G66" s="150"/>
      <c r="H66" s="150"/>
      <c r="I66" s="150"/>
      <c r="J66" s="151">
        <f>J118</f>
        <v>0</v>
      </c>
      <c r="K66" s="99"/>
      <c r="L66" s="152"/>
    </row>
    <row r="67" spans="2:12" s="10" customFormat="1" ht="19.899999999999999" customHeight="1">
      <c r="B67" s="148"/>
      <c r="C67" s="99"/>
      <c r="D67" s="149" t="s">
        <v>506</v>
      </c>
      <c r="E67" s="150"/>
      <c r="F67" s="150"/>
      <c r="G67" s="150"/>
      <c r="H67" s="150"/>
      <c r="I67" s="150"/>
      <c r="J67" s="151">
        <f>J129</f>
        <v>0</v>
      </c>
      <c r="K67" s="99"/>
      <c r="L67" s="152"/>
    </row>
    <row r="68" spans="2:12" s="10" customFormat="1" ht="19.899999999999999" customHeight="1">
      <c r="B68" s="148"/>
      <c r="C68" s="99"/>
      <c r="D68" s="149" t="s">
        <v>129</v>
      </c>
      <c r="E68" s="150"/>
      <c r="F68" s="150"/>
      <c r="G68" s="150"/>
      <c r="H68" s="150"/>
      <c r="I68" s="150"/>
      <c r="J68" s="151">
        <f>J205</f>
        <v>0</v>
      </c>
      <c r="K68" s="99"/>
      <c r="L68" s="152"/>
    </row>
    <row r="69" spans="2:12" s="10" customFormat="1" ht="19.899999999999999" customHeight="1">
      <c r="B69" s="148"/>
      <c r="C69" s="99"/>
      <c r="D69" s="149" t="s">
        <v>130</v>
      </c>
      <c r="E69" s="150"/>
      <c r="F69" s="150"/>
      <c r="G69" s="150"/>
      <c r="H69" s="150"/>
      <c r="I69" s="150"/>
      <c r="J69" s="151">
        <f>J254</f>
        <v>0</v>
      </c>
      <c r="K69" s="99"/>
      <c r="L69" s="152"/>
    </row>
    <row r="70" spans="2:12" s="10" customFormat="1" ht="19.899999999999999" customHeight="1">
      <c r="B70" s="148"/>
      <c r="C70" s="99"/>
      <c r="D70" s="149" t="s">
        <v>131</v>
      </c>
      <c r="E70" s="150"/>
      <c r="F70" s="150"/>
      <c r="G70" s="150"/>
      <c r="H70" s="150"/>
      <c r="I70" s="150"/>
      <c r="J70" s="151">
        <f>J357</f>
        <v>0</v>
      </c>
      <c r="K70" s="99"/>
      <c r="L70" s="152"/>
    </row>
    <row r="71" spans="2:12" s="10" customFormat="1" ht="19.899999999999999" customHeight="1">
      <c r="B71" s="148"/>
      <c r="C71" s="99"/>
      <c r="D71" s="149" t="s">
        <v>132</v>
      </c>
      <c r="E71" s="150"/>
      <c r="F71" s="150"/>
      <c r="G71" s="150"/>
      <c r="H71" s="150"/>
      <c r="I71" s="150"/>
      <c r="J71" s="151">
        <f>J406</f>
        <v>0</v>
      </c>
      <c r="K71" s="99"/>
      <c r="L71" s="152"/>
    </row>
    <row r="72" spans="2:12" s="9" customFormat="1" ht="24.95" customHeight="1">
      <c r="B72" s="142"/>
      <c r="C72" s="143"/>
      <c r="D72" s="144" t="s">
        <v>133</v>
      </c>
      <c r="E72" s="145"/>
      <c r="F72" s="145"/>
      <c r="G72" s="145"/>
      <c r="H72" s="145"/>
      <c r="I72" s="145"/>
      <c r="J72" s="146">
        <f>J413</f>
        <v>0</v>
      </c>
      <c r="K72" s="143"/>
      <c r="L72" s="147"/>
    </row>
    <row r="73" spans="2:12" s="10" customFormat="1" ht="19.899999999999999" customHeight="1">
      <c r="B73" s="148"/>
      <c r="C73" s="99"/>
      <c r="D73" s="149" t="s">
        <v>507</v>
      </c>
      <c r="E73" s="150"/>
      <c r="F73" s="150"/>
      <c r="G73" s="150"/>
      <c r="H73" s="150"/>
      <c r="I73" s="150"/>
      <c r="J73" s="151">
        <f>J414</f>
        <v>0</v>
      </c>
      <c r="K73" s="99"/>
      <c r="L73" s="152"/>
    </row>
    <row r="74" spans="2:12" s="10" customFormat="1" ht="19.899999999999999" customHeight="1">
      <c r="B74" s="148"/>
      <c r="C74" s="99"/>
      <c r="D74" s="149" t="s">
        <v>508</v>
      </c>
      <c r="E74" s="150"/>
      <c r="F74" s="150"/>
      <c r="G74" s="150"/>
      <c r="H74" s="150"/>
      <c r="I74" s="150"/>
      <c r="J74" s="151">
        <f>J449</f>
        <v>0</v>
      </c>
      <c r="K74" s="99"/>
      <c r="L74" s="152"/>
    </row>
    <row r="75" spans="2:12" s="10" customFormat="1" ht="19.899999999999999" customHeight="1">
      <c r="B75" s="148"/>
      <c r="C75" s="99"/>
      <c r="D75" s="149" t="s">
        <v>347</v>
      </c>
      <c r="E75" s="150"/>
      <c r="F75" s="150"/>
      <c r="G75" s="150"/>
      <c r="H75" s="150"/>
      <c r="I75" s="150"/>
      <c r="J75" s="151">
        <f>J455</f>
        <v>0</v>
      </c>
      <c r="K75" s="99"/>
      <c r="L75" s="152"/>
    </row>
    <row r="76" spans="2:12" s="10" customFormat="1" ht="19.899999999999999" customHeight="1">
      <c r="B76" s="148"/>
      <c r="C76" s="99"/>
      <c r="D76" s="149" t="s">
        <v>509</v>
      </c>
      <c r="E76" s="150"/>
      <c r="F76" s="150"/>
      <c r="G76" s="150"/>
      <c r="H76" s="150"/>
      <c r="I76" s="150"/>
      <c r="J76" s="151">
        <f>J564</f>
        <v>0</v>
      </c>
      <c r="K76" s="99"/>
      <c r="L76" s="152"/>
    </row>
    <row r="77" spans="2:12" s="10" customFormat="1" ht="19.899999999999999" customHeight="1">
      <c r="B77" s="148"/>
      <c r="C77" s="99"/>
      <c r="D77" s="149" t="s">
        <v>134</v>
      </c>
      <c r="E77" s="150"/>
      <c r="F77" s="150"/>
      <c r="G77" s="150"/>
      <c r="H77" s="150"/>
      <c r="I77" s="150"/>
      <c r="J77" s="151">
        <f>J586</f>
        <v>0</v>
      </c>
      <c r="K77" s="99"/>
      <c r="L77" s="152"/>
    </row>
    <row r="78" spans="2:12" s="10" customFormat="1" ht="19.899999999999999" customHeight="1">
      <c r="B78" s="148"/>
      <c r="C78" s="99"/>
      <c r="D78" s="149" t="s">
        <v>510</v>
      </c>
      <c r="E78" s="150"/>
      <c r="F78" s="150"/>
      <c r="G78" s="150"/>
      <c r="H78" s="150"/>
      <c r="I78" s="150"/>
      <c r="J78" s="151">
        <f>J607</f>
        <v>0</v>
      </c>
      <c r="K78" s="99"/>
      <c r="L78" s="152"/>
    </row>
    <row r="79" spans="2:12" s="10" customFormat="1" ht="19.899999999999999" customHeight="1">
      <c r="B79" s="148"/>
      <c r="C79" s="99"/>
      <c r="D79" s="149" t="s">
        <v>511</v>
      </c>
      <c r="E79" s="150"/>
      <c r="F79" s="150"/>
      <c r="G79" s="150"/>
      <c r="H79" s="150"/>
      <c r="I79" s="150"/>
      <c r="J79" s="151">
        <f>J671</f>
        <v>0</v>
      </c>
      <c r="K79" s="99"/>
      <c r="L79" s="152"/>
    </row>
    <row r="80" spans="2:12" s="9" customFormat="1" ht="24.95" customHeight="1">
      <c r="B80" s="142"/>
      <c r="C80" s="143"/>
      <c r="D80" s="144" t="s">
        <v>348</v>
      </c>
      <c r="E80" s="145"/>
      <c r="F80" s="145"/>
      <c r="G80" s="145"/>
      <c r="H80" s="145"/>
      <c r="I80" s="145"/>
      <c r="J80" s="146">
        <f>J840</f>
        <v>0</v>
      </c>
      <c r="K80" s="143"/>
      <c r="L80" s="147"/>
    </row>
    <row r="81" spans="1:31" s="2" customFormat="1" ht="21.75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31" s="2" customFormat="1" ht="6.95" customHeight="1">
      <c r="A82" s="36"/>
      <c r="B82" s="49"/>
      <c r="C82" s="50"/>
      <c r="D82" s="50"/>
      <c r="E82" s="50"/>
      <c r="F82" s="50"/>
      <c r="G82" s="50"/>
      <c r="H82" s="50"/>
      <c r="I82" s="50"/>
      <c r="J82" s="50"/>
      <c r="K82" s="50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6" spans="1:31" s="2" customFormat="1" ht="6.95" customHeight="1">
      <c r="A86" s="36"/>
      <c r="B86" s="51"/>
      <c r="C86" s="52"/>
      <c r="D86" s="52"/>
      <c r="E86" s="52"/>
      <c r="F86" s="52"/>
      <c r="G86" s="52"/>
      <c r="H86" s="52"/>
      <c r="I86" s="52"/>
      <c r="J86" s="52"/>
      <c r="K86" s="52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31" s="2" customFormat="1" ht="24.95" customHeight="1">
      <c r="A87" s="36"/>
      <c r="B87" s="37"/>
      <c r="C87" s="25" t="s">
        <v>136</v>
      </c>
      <c r="D87" s="38"/>
      <c r="E87" s="38"/>
      <c r="F87" s="38"/>
      <c r="G87" s="38"/>
      <c r="H87" s="38"/>
      <c r="I87" s="38"/>
      <c r="J87" s="38"/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31" s="2" customFormat="1" ht="6.95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s="2" customFormat="1" ht="12" customHeight="1">
      <c r="A89" s="36"/>
      <c r="B89" s="37"/>
      <c r="C89" s="31" t="s">
        <v>16</v>
      </c>
      <c r="D89" s="38"/>
      <c r="E89" s="38"/>
      <c r="F89" s="38"/>
      <c r="G89" s="38"/>
      <c r="H89" s="38"/>
      <c r="I89" s="38"/>
      <c r="J89" s="38"/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16.5" customHeight="1">
      <c r="A90" s="36"/>
      <c r="B90" s="37"/>
      <c r="C90" s="38"/>
      <c r="D90" s="38"/>
      <c r="E90" s="394" t="str">
        <f>E7</f>
        <v>Oprava lávek v km 0,217 a 267,240 v žst. Ostrava hl.n.</v>
      </c>
      <c r="F90" s="395"/>
      <c r="G90" s="395"/>
      <c r="H90" s="395"/>
      <c r="I90" s="38"/>
      <c r="J90" s="38"/>
      <c r="K90" s="38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1" customFormat="1" ht="12" customHeight="1">
      <c r="B91" s="23"/>
      <c r="C91" s="31" t="s">
        <v>119</v>
      </c>
      <c r="D91" s="24"/>
      <c r="E91" s="24"/>
      <c r="F91" s="24"/>
      <c r="G91" s="24"/>
      <c r="H91" s="24"/>
      <c r="I91" s="24"/>
      <c r="J91" s="24"/>
      <c r="K91" s="24"/>
      <c r="L91" s="22"/>
    </row>
    <row r="92" spans="1:31" s="2" customFormat="1" ht="16.5" customHeight="1">
      <c r="A92" s="36"/>
      <c r="B92" s="37"/>
      <c r="C92" s="38"/>
      <c r="D92" s="38"/>
      <c r="E92" s="394" t="s">
        <v>344</v>
      </c>
      <c r="F92" s="396"/>
      <c r="G92" s="396"/>
      <c r="H92" s="396"/>
      <c r="I92" s="38"/>
      <c r="J92" s="38"/>
      <c r="K92" s="38"/>
      <c r="L92" s="115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12" customHeight="1">
      <c r="A93" s="36"/>
      <c r="B93" s="37"/>
      <c r="C93" s="31" t="s">
        <v>121</v>
      </c>
      <c r="D93" s="38"/>
      <c r="E93" s="38"/>
      <c r="F93" s="38"/>
      <c r="G93" s="38"/>
      <c r="H93" s="38"/>
      <c r="I93" s="38"/>
      <c r="J93" s="38"/>
      <c r="K93" s="38"/>
      <c r="L93" s="115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30" customHeight="1">
      <c r="A94" s="36"/>
      <c r="B94" s="37"/>
      <c r="C94" s="38"/>
      <c r="D94" s="38"/>
      <c r="E94" s="348" t="str">
        <f>E11</f>
        <v>SO 02 - 02.1 - lávka km 267,240 - schodiště Bohumín, I. nástupiště</v>
      </c>
      <c r="F94" s="396"/>
      <c r="G94" s="396"/>
      <c r="H94" s="396"/>
      <c r="I94" s="38"/>
      <c r="J94" s="38"/>
      <c r="K94" s="38"/>
      <c r="L94" s="115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6.95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115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12" customHeight="1">
      <c r="A96" s="36"/>
      <c r="B96" s="37"/>
      <c r="C96" s="31" t="s">
        <v>21</v>
      </c>
      <c r="D96" s="38"/>
      <c r="E96" s="38"/>
      <c r="F96" s="29" t="str">
        <f>F14</f>
        <v>OŘ Ostrava</v>
      </c>
      <c r="G96" s="38"/>
      <c r="H96" s="38"/>
      <c r="I96" s="31" t="s">
        <v>23</v>
      </c>
      <c r="J96" s="61" t="str">
        <f>IF(J14="","",J14)</f>
        <v>20. 6. 2022</v>
      </c>
      <c r="K96" s="38"/>
      <c r="L96" s="115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65" s="2" customFormat="1" ht="6.95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115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65" s="2" customFormat="1" ht="15.2" customHeight="1">
      <c r="A98" s="36"/>
      <c r="B98" s="37"/>
      <c r="C98" s="31" t="s">
        <v>25</v>
      </c>
      <c r="D98" s="38"/>
      <c r="E98" s="38"/>
      <c r="F98" s="29" t="str">
        <f>E17</f>
        <v>Správa železnic s.o. OŘ Ostrava</v>
      </c>
      <c r="G98" s="38"/>
      <c r="H98" s="38"/>
      <c r="I98" s="31" t="s">
        <v>33</v>
      </c>
      <c r="J98" s="34" t="str">
        <f>E23</f>
        <v xml:space="preserve"> </v>
      </c>
      <c r="K98" s="38"/>
      <c r="L98" s="115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pans="1:65" s="2" customFormat="1" ht="15.2" customHeight="1">
      <c r="A99" s="36"/>
      <c r="B99" s="37"/>
      <c r="C99" s="31" t="s">
        <v>31</v>
      </c>
      <c r="D99" s="38"/>
      <c r="E99" s="38"/>
      <c r="F99" s="29" t="str">
        <f>IF(E20="","",E20)</f>
        <v>Vyplň údaj</v>
      </c>
      <c r="G99" s="38"/>
      <c r="H99" s="38"/>
      <c r="I99" s="31" t="s">
        <v>36</v>
      </c>
      <c r="J99" s="34" t="str">
        <f>E26</f>
        <v xml:space="preserve"> </v>
      </c>
      <c r="K99" s="38"/>
      <c r="L99" s="115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pans="1:65" s="2" customFormat="1" ht="10.35" customHeight="1">
      <c r="A100" s="36"/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115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pans="1:65" s="11" customFormat="1" ht="29.25" customHeight="1">
      <c r="A101" s="153"/>
      <c r="B101" s="154"/>
      <c r="C101" s="155" t="s">
        <v>137</v>
      </c>
      <c r="D101" s="156" t="s">
        <v>58</v>
      </c>
      <c r="E101" s="156" t="s">
        <v>54</v>
      </c>
      <c r="F101" s="156" t="s">
        <v>55</v>
      </c>
      <c r="G101" s="156" t="s">
        <v>138</v>
      </c>
      <c r="H101" s="156" t="s">
        <v>139</v>
      </c>
      <c r="I101" s="156" t="s">
        <v>140</v>
      </c>
      <c r="J101" s="156" t="s">
        <v>125</v>
      </c>
      <c r="K101" s="157" t="s">
        <v>141</v>
      </c>
      <c r="L101" s="158"/>
      <c r="M101" s="70" t="s">
        <v>19</v>
      </c>
      <c r="N101" s="71" t="s">
        <v>43</v>
      </c>
      <c r="O101" s="71" t="s">
        <v>142</v>
      </c>
      <c r="P101" s="71" t="s">
        <v>143</v>
      </c>
      <c r="Q101" s="71" t="s">
        <v>144</v>
      </c>
      <c r="R101" s="71" t="s">
        <v>145</v>
      </c>
      <c r="S101" s="71" t="s">
        <v>146</v>
      </c>
      <c r="T101" s="72" t="s">
        <v>147</v>
      </c>
      <c r="U101" s="153"/>
      <c r="V101" s="153"/>
      <c r="W101" s="153"/>
      <c r="X101" s="153"/>
      <c r="Y101" s="153"/>
      <c r="Z101" s="153"/>
      <c r="AA101" s="153"/>
      <c r="AB101" s="153"/>
      <c r="AC101" s="153"/>
      <c r="AD101" s="153"/>
      <c r="AE101" s="153"/>
    </row>
    <row r="102" spans="1:65" s="2" customFormat="1" ht="22.9" customHeight="1">
      <c r="A102" s="36"/>
      <c r="B102" s="37"/>
      <c r="C102" s="77" t="s">
        <v>148</v>
      </c>
      <c r="D102" s="38"/>
      <c r="E102" s="38"/>
      <c r="F102" s="38"/>
      <c r="G102" s="38"/>
      <c r="H102" s="38"/>
      <c r="I102" s="38"/>
      <c r="J102" s="159">
        <f>BK102</f>
        <v>0</v>
      </c>
      <c r="K102" s="38"/>
      <c r="L102" s="41"/>
      <c r="M102" s="73"/>
      <c r="N102" s="160"/>
      <c r="O102" s="74"/>
      <c r="P102" s="161">
        <f>P103+P413+P840</f>
        <v>0</v>
      </c>
      <c r="Q102" s="74"/>
      <c r="R102" s="161">
        <f>R103+R413+R840</f>
        <v>17.491592179999998</v>
      </c>
      <c r="S102" s="74"/>
      <c r="T102" s="162">
        <f>T103+T413+T840</f>
        <v>13.095798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9" t="s">
        <v>72</v>
      </c>
      <c r="AU102" s="19" t="s">
        <v>126</v>
      </c>
      <c r="BK102" s="163">
        <f>BK103+BK413+BK840</f>
        <v>0</v>
      </c>
    </row>
    <row r="103" spans="1:65" s="12" customFormat="1" ht="25.9" customHeight="1">
      <c r="B103" s="164"/>
      <c r="C103" s="165"/>
      <c r="D103" s="166" t="s">
        <v>72</v>
      </c>
      <c r="E103" s="167" t="s">
        <v>149</v>
      </c>
      <c r="F103" s="167" t="s">
        <v>150</v>
      </c>
      <c r="G103" s="165"/>
      <c r="H103" s="165"/>
      <c r="I103" s="168"/>
      <c r="J103" s="169">
        <f>BK103</f>
        <v>0</v>
      </c>
      <c r="K103" s="165"/>
      <c r="L103" s="170"/>
      <c r="M103" s="171"/>
      <c r="N103" s="172"/>
      <c r="O103" s="172"/>
      <c r="P103" s="173">
        <f>P104+P118+P129+P205+P254+P357+P406</f>
        <v>0</v>
      </c>
      <c r="Q103" s="172"/>
      <c r="R103" s="173">
        <f>R104+R118+R129+R205+R254+R357+R406</f>
        <v>12.098816429999998</v>
      </c>
      <c r="S103" s="172"/>
      <c r="T103" s="174">
        <f>T104+T118+T129+T205+T254+T357+T406</f>
        <v>9.2182919999999999</v>
      </c>
      <c r="AR103" s="175" t="s">
        <v>80</v>
      </c>
      <c r="AT103" s="176" t="s">
        <v>72</v>
      </c>
      <c r="AU103" s="176" t="s">
        <v>73</v>
      </c>
      <c r="AY103" s="175" t="s">
        <v>151</v>
      </c>
      <c r="BK103" s="177">
        <f>BK104+BK118+BK129+BK205+BK254+BK357+BK406</f>
        <v>0</v>
      </c>
    </row>
    <row r="104" spans="1:65" s="12" customFormat="1" ht="22.9" customHeight="1">
      <c r="B104" s="164"/>
      <c r="C104" s="165"/>
      <c r="D104" s="166" t="s">
        <v>72</v>
      </c>
      <c r="E104" s="178" t="s">
        <v>80</v>
      </c>
      <c r="F104" s="178" t="s">
        <v>152</v>
      </c>
      <c r="G104" s="165"/>
      <c r="H104" s="165"/>
      <c r="I104" s="168"/>
      <c r="J104" s="179">
        <f>BK104</f>
        <v>0</v>
      </c>
      <c r="K104" s="165"/>
      <c r="L104" s="170"/>
      <c r="M104" s="171"/>
      <c r="N104" s="172"/>
      <c r="O104" s="172"/>
      <c r="P104" s="173">
        <f>SUM(P105:P117)</f>
        <v>0</v>
      </c>
      <c r="Q104" s="172"/>
      <c r="R104" s="173">
        <f>SUM(R105:R117)</f>
        <v>1.4099999999999998E-2</v>
      </c>
      <c r="S104" s="172"/>
      <c r="T104" s="174">
        <f>SUM(T105:T117)</f>
        <v>0</v>
      </c>
      <c r="AR104" s="175" t="s">
        <v>80</v>
      </c>
      <c r="AT104" s="176" t="s">
        <v>72</v>
      </c>
      <c r="AU104" s="176" t="s">
        <v>80</v>
      </c>
      <c r="AY104" s="175" t="s">
        <v>151</v>
      </c>
      <c r="BK104" s="177">
        <f>SUM(BK105:BK117)</f>
        <v>0</v>
      </c>
    </row>
    <row r="105" spans="1:65" s="2" customFormat="1" ht="33" customHeight="1">
      <c r="A105" s="36"/>
      <c r="B105" s="37"/>
      <c r="C105" s="180" t="s">
        <v>80</v>
      </c>
      <c r="D105" s="180" t="s">
        <v>153</v>
      </c>
      <c r="E105" s="181" t="s">
        <v>154</v>
      </c>
      <c r="F105" s="182" t="s">
        <v>155</v>
      </c>
      <c r="G105" s="183" t="s">
        <v>156</v>
      </c>
      <c r="H105" s="184">
        <v>94</v>
      </c>
      <c r="I105" s="185"/>
      <c r="J105" s="186">
        <f>ROUND(I105*H105,2)</f>
        <v>0</v>
      </c>
      <c r="K105" s="182" t="s">
        <v>157</v>
      </c>
      <c r="L105" s="41"/>
      <c r="M105" s="187" t="s">
        <v>19</v>
      </c>
      <c r="N105" s="188" t="s">
        <v>44</v>
      </c>
      <c r="O105" s="66"/>
      <c r="P105" s="189">
        <f>O105*H105</f>
        <v>0</v>
      </c>
      <c r="Q105" s="189">
        <v>1.4999999999999999E-4</v>
      </c>
      <c r="R105" s="189">
        <f>Q105*H105</f>
        <v>1.4099999999999998E-2</v>
      </c>
      <c r="S105" s="189">
        <v>0</v>
      </c>
      <c r="T105" s="190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1" t="s">
        <v>158</v>
      </c>
      <c r="AT105" s="191" t="s">
        <v>153</v>
      </c>
      <c r="AU105" s="191" t="s">
        <v>82</v>
      </c>
      <c r="AY105" s="19" t="s">
        <v>151</v>
      </c>
      <c r="BE105" s="192">
        <f>IF(N105="základní",J105,0)</f>
        <v>0</v>
      </c>
      <c r="BF105" s="192">
        <f>IF(N105="snížená",J105,0)</f>
        <v>0</v>
      </c>
      <c r="BG105" s="192">
        <f>IF(N105="zákl. přenesená",J105,0)</f>
        <v>0</v>
      </c>
      <c r="BH105" s="192">
        <f>IF(N105="sníž. přenesená",J105,0)</f>
        <v>0</v>
      </c>
      <c r="BI105" s="192">
        <f>IF(N105="nulová",J105,0)</f>
        <v>0</v>
      </c>
      <c r="BJ105" s="19" t="s">
        <v>80</v>
      </c>
      <c r="BK105" s="192">
        <f>ROUND(I105*H105,2)</f>
        <v>0</v>
      </c>
      <c r="BL105" s="19" t="s">
        <v>158</v>
      </c>
      <c r="BM105" s="191" t="s">
        <v>512</v>
      </c>
    </row>
    <row r="106" spans="1:65" s="2" customFormat="1" ht="19.5">
      <c r="A106" s="36"/>
      <c r="B106" s="37"/>
      <c r="C106" s="38"/>
      <c r="D106" s="193" t="s">
        <v>160</v>
      </c>
      <c r="E106" s="38"/>
      <c r="F106" s="194" t="s">
        <v>161</v>
      </c>
      <c r="G106" s="38"/>
      <c r="H106" s="38"/>
      <c r="I106" s="195"/>
      <c r="J106" s="38"/>
      <c r="K106" s="38"/>
      <c r="L106" s="41"/>
      <c r="M106" s="196"/>
      <c r="N106" s="197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160</v>
      </c>
      <c r="AU106" s="19" t="s">
        <v>82</v>
      </c>
    </row>
    <row r="107" spans="1:65" s="2" customFormat="1" ht="11.25">
      <c r="A107" s="36"/>
      <c r="B107" s="37"/>
      <c r="C107" s="38"/>
      <c r="D107" s="198" t="s">
        <v>162</v>
      </c>
      <c r="E107" s="38"/>
      <c r="F107" s="199" t="s">
        <v>163</v>
      </c>
      <c r="G107" s="38"/>
      <c r="H107" s="38"/>
      <c r="I107" s="195"/>
      <c r="J107" s="38"/>
      <c r="K107" s="38"/>
      <c r="L107" s="41"/>
      <c r="M107" s="196"/>
      <c r="N107" s="197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162</v>
      </c>
      <c r="AU107" s="19" t="s">
        <v>82</v>
      </c>
    </row>
    <row r="108" spans="1:65" s="13" customFormat="1" ht="22.5">
      <c r="B108" s="200"/>
      <c r="C108" s="201"/>
      <c r="D108" s="193" t="s">
        <v>164</v>
      </c>
      <c r="E108" s="202" t="s">
        <v>19</v>
      </c>
      <c r="F108" s="203" t="s">
        <v>513</v>
      </c>
      <c r="G108" s="201"/>
      <c r="H108" s="202" t="s">
        <v>19</v>
      </c>
      <c r="I108" s="204"/>
      <c r="J108" s="201"/>
      <c r="K108" s="201"/>
      <c r="L108" s="205"/>
      <c r="M108" s="206"/>
      <c r="N108" s="207"/>
      <c r="O108" s="207"/>
      <c r="P108" s="207"/>
      <c r="Q108" s="207"/>
      <c r="R108" s="207"/>
      <c r="S108" s="207"/>
      <c r="T108" s="208"/>
      <c r="AT108" s="209" t="s">
        <v>164</v>
      </c>
      <c r="AU108" s="209" t="s">
        <v>82</v>
      </c>
      <c r="AV108" s="13" t="s">
        <v>80</v>
      </c>
      <c r="AW108" s="13" t="s">
        <v>35</v>
      </c>
      <c r="AX108" s="13" t="s">
        <v>73</v>
      </c>
      <c r="AY108" s="209" t="s">
        <v>151</v>
      </c>
    </row>
    <row r="109" spans="1:65" s="14" customFormat="1" ht="11.25">
      <c r="B109" s="210"/>
      <c r="C109" s="211"/>
      <c r="D109" s="193" t="s">
        <v>164</v>
      </c>
      <c r="E109" s="212" t="s">
        <v>19</v>
      </c>
      <c r="F109" s="213" t="s">
        <v>514</v>
      </c>
      <c r="G109" s="211"/>
      <c r="H109" s="214">
        <v>18</v>
      </c>
      <c r="I109" s="215"/>
      <c r="J109" s="211"/>
      <c r="K109" s="211"/>
      <c r="L109" s="216"/>
      <c r="M109" s="217"/>
      <c r="N109" s="218"/>
      <c r="O109" s="218"/>
      <c r="P109" s="218"/>
      <c r="Q109" s="218"/>
      <c r="R109" s="218"/>
      <c r="S109" s="218"/>
      <c r="T109" s="219"/>
      <c r="AT109" s="220" t="s">
        <v>164</v>
      </c>
      <c r="AU109" s="220" t="s">
        <v>82</v>
      </c>
      <c r="AV109" s="14" t="s">
        <v>82</v>
      </c>
      <c r="AW109" s="14" t="s">
        <v>35</v>
      </c>
      <c r="AX109" s="14" t="s">
        <v>73</v>
      </c>
      <c r="AY109" s="220" t="s">
        <v>151</v>
      </c>
    </row>
    <row r="110" spans="1:65" s="13" customFormat="1" ht="22.5">
      <c r="B110" s="200"/>
      <c r="C110" s="201"/>
      <c r="D110" s="193" t="s">
        <v>164</v>
      </c>
      <c r="E110" s="202" t="s">
        <v>19</v>
      </c>
      <c r="F110" s="203" t="s">
        <v>515</v>
      </c>
      <c r="G110" s="201"/>
      <c r="H110" s="202" t="s">
        <v>19</v>
      </c>
      <c r="I110" s="204"/>
      <c r="J110" s="201"/>
      <c r="K110" s="201"/>
      <c r="L110" s="205"/>
      <c r="M110" s="206"/>
      <c r="N110" s="207"/>
      <c r="O110" s="207"/>
      <c r="P110" s="207"/>
      <c r="Q110" s="207"/>
      <c r="R110" s="207"/>
      <c r="S110" s="207"/>
      <c r="T110" s="208"/>
      <c r="AT110" s="209" t="s">
        <v>164</v>
      </c>
      <c r="AU110" s="209" t="s">
        <v>82</v>
      </c>
      <c r="AV110" s="13" t="s">
        <v>80</v>
      </c>
      <c r="AW110" s="13" t="s">
        <v>35</v>
      </c>
      <c r="AX110" s="13" t="s">
        <v>73</v>
      </c>
      <c r="AY110" s="209" t="s">
        <v>151</v>
      </c>
    </row>
    <row r="111" spans="1:65" s="14" customFormat="1" ht="11.25">
      <c r="B111" s="210"/>
      <c r="C111" s="211"/>
      <c r="D111" s="193" t="s">
        <v>164</v>
      </c>
      <c r="E111" s="212" t="s">
        <v>19</v>
      </c>
      <c r="F111" s="213" t="s">
        <v>229</v>
      </c>
      <c r="G111" s="211"/>
      <c r="H111" s="214">
        <v>20</v>
      </c>
      <c r="I111" s="215"/>
      <c r="J111" s="211"/>
      <c r="K111" s="211"/>
      <c r="L111" s="216"/>
      <c r="M111" s="217"/>
      <c r="N111" s="218"/>
      <c r="O111" s="218"/>
      <c r="P111" s="218"/>
      <c r="Q111" s="218"/>
      <c r="R111" s="218"/>
      <c r="S111" s="218"/>
      <c r="T111" s="219"/>
      <c r="AT111" s="220" t="s">
        <v>164</v>
      </c>
      <c r="AU111" s="220" t="s">
        <v>82</v>
      </c>
      <c r="AV111" s="14" t="s">
        <v>82</v>
      </c>
      <c r="AW111" s="14" t="s">
        <v>35</v>
      </c>
      <c r="AX111" s="14" t="s">
        <v>73</v>
      </c>
      <c r="AY111" s="220" t="s">
        <v>151</v>
      </c>
    </row>
    <row r="112" spans="1:65" s="13" customFormat="1" ht="22.5">
      <c r="B112" s="200"/>
      <c r="C112" s="201"/>
      <c r="D112" s="193" t="s">
        <v>164</v>
      </c>
      <c r="E112" s="202" t="s">
        <v>19</v>
      </c>
      <c r="F112" s="203" t="s">
        <v>516</v>
      </c>
      <c r="G112" s="201"/>
      <c r="H112" s="202" t="s">
        <v>19</v>
      </c>
      <c r="I112" s="204"/>
      <c r="J112" s="201"/>
      <c r="K112" s="201"/>
      <c r="L112" s="205"/>
      <c r="M112" s="206"/>
      <c r="N112" s="207"/>
      <c r="O112" s="207"/>
      <c r="P112" s="207"/>
      <c r="Q112" s="207"/>
      <c r="R112" s="207"/>
      <c r="S112" s="207"/>
      <c r="T112" s="208"/>
      <c r="AT112" s="209" t="s">
        <v>164</v>
      </c>
      <c r="AU112" s="209" t="s">
        <v>82</v>
      </c>
      <c r="AV112" s="13" t="s">
        <v>80</v>
      </c>
      <c r="AW112" s="13" t="s">
        <v>35</v>
      </c>
      <c r="AX112" s="13" t="s">
        <v>73</v>
      </c>
      <c r="AY112" s="209" t="s">
        <v>151</v>
      </c>
    </row>
    <row r="113" spans="1:65" s="14" customFormat="1" ht="11.25">
      <c r="B113" s="210"/>
      <c r="C113" s="211"/>
      <c r="D113" s="193" t="s">
        <v>164</v>
      </c>
      <c r="E113" s="212" t="s">
        <v>19</v>
      </c>
      <c r="F113" s="213" t="s">
        <v>517</v>
      </c>
      <c r="G113" s="211"/>
      <c r="H113" s="214">
        <v>56</v>
      </c>
      <c r="I113" s="215"/>
      <c r="J113" s="211"/>
      <c r="K113" s="211"/>
      <c r="L113" s="216"/>
      <c r="M113" s="217"/>
      <c r="N113" s="218"/>
      <c r="O113" s="218"/>
      <c r="P113" s="218"/>
      <c r="Q113" s="218"/>
      <c r="R113" s="218"/>
      <c r="S113" s="218"/>
      <c r="T113" s="219"/>
      <c r="AT113" s="220" t="s">
        <v>164</v>
      </c>
      <c r="AU113" s="220" t="s">
        <v>82</v>
      </c>
      <c r="AV113" s="14" t="s">
        <v>82</v>
      </c>
      <c r="AW113" s="14" t="s">
        <v>35</v>
      </c>
      <c r="AX113" s="14" t="s">
        <v>73</v>
      </c>
      <c r="AY113" s="220" t="s">
        <v>151</v>
      </c>
    </row>
    <row r="114" spans="1:65" s="15" customFormat="1" ht="11.25">
      <c r="B114" s="221"/>
      <c r="C114" s="222"/>
      <c r="D114" s="193" t="s">
        <v>164</v>
      </c>
      <c r="E114" s="223" t="s">
        <v>19</v>
      </c>
      <c r="F114" s="224" t="s">
        <v>167</v>
      </c>
      <c r="G114" s="222"/>
      <c r="H114" s="225">
        <v>94</v>
      </c>
      <c r="I114" s="226"/>
      <c r="J114" s="222"/>
      <c r="K114" s="222"/>
      <c r="L114" s="227"/>
      <c r="M114" s="228"/>
      <c r="N114" s="229"/>
      <c r="O114" s="229"/>
      <c r="P114" s="229"/>
      <c r="Q114" s="229"/>
      <c r="R114" s="229"/>
      <c r="S114" s="229"/>
      <c r="T114" s="230"/>
      <c r="AT114" s="231" t="s">
        <v>164</v>
      </c>
      <c r="AU114" s="231" t="s">
        <v>82</v>
      </c>
      <c r="AV114" s="15" t="s">
        <v>158</v>
      </c>
      <c r="AW114" s="15" t="s">
        <v>35</v>
      </c>
      <c r="AX114" s="15" t="s">
        <v>80</v>
      </c>
      <c r="AY114" s="231" t="s">
        <v>151</v>
      </c>
    </row>
    <row r="115" spans="1:65" s="2" customFormat="1" ht="33" customHeight="1">
      <c r="A115" s="36"/>
      <c r="B115" s="37"/>
      <c r="C115" s="180" t="s">
        <v>82</v>
      </c>
      <c r="D115" s="180" t="s">
        <v>153</v>
      </c>
      <c r="E115" s="181" t="s">
        <v>168</v>
      </c>
      <c r="F115" s="182" t="s">
        <v>169</v>
      </c>
      <c r="G115" s="183" t="s">
        <v>156</v>
      </c>
      <c r="H115" s="184">
        <v>94</v>
      </c>
      <c r="I115" s="185"/>
      <c r="J115" s="186">
        <f>ROUND(I115*H115,2)</f>
        <v>0</v>
      </c>
      <c r="K115" s="182" t="s">
        <v>157</v>
      </c>
      <c r="L115" s="41"/>
      <c r="M115" s="187" t="s">
        <v>19</v>
      </c>
      <c r="N115" s="188" t="s">
        <v>44</v>
      </c>
      <c r="O115" s="66"/>
      <c r="P115" s="189">
        <f>O115*H115</f>
        <v>0</v>
      </c>
      <c r="Q115" s="189">
        <v>0</v>
      </c>
      <c r="R115" s="189">
        <f>Q115*H115</f>
        <v>0</v>
      </c>
      <c r="S115" s="189">
        <v>0</v>
      </c>
      <c r="T115" s="190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91" t="s">
        <v>158</v>
      </c>
      <c r="AT115" s="191" t="s">
        <v>153</v>
      </c>
      <c r="AU115" s="191" t="s">
        <v>82</v>
      </c>
      <c r="AY115" s="19" t="s">
        <v>151</v>
      </c>
      <c r="BE115" s="192">
        <f>IF(N115="základní",J115,0)</f>
        <v>0</v>
      </c>
      <c r="BF115" s="192">
        <f>IF(N115="snížená",J115,0)</f>
        <v>0</v>
      </c>
      <c r="BG115" s="192">
        <f>IF(N115="zákl. přenesená",J115,0)</f>
        <v>0</v>
      </c>
      <c r="BH115" s="192">
        <f>IF(N115="sníž. přenesená",J115,0)</f>
        <v>0</v>
      </c>
      <c r="BI115" s="192">
        <f>IF(N115="nulová",J115,0)</f>
        <v>0</v>
      </c>
      <c r="BJ115" s="19" t="s">
        <v>80</v>
      </c>
      <c r="BK115" s="192">
        <f>ROUND(I115*H115,2)</f>
        <v>0</v>
      </c>
      <c r="BL115" s="19" t="s">
        <v>158</v>
      </c>
      <c r="BM115" s="191" t="s">
        <v>518</v>
      </c>
    </row>
    <row r="116" spans="1:65" s="2" customFormat="1" ht="29.25">
      <c r="A116" s="36"/>
      <c r="B116" s="37"/>
      <c r="C116" s="38"/>
      <c r="D116" s="193" t="s">
        <v>160</v>
      </c>
      <c r="E116" s="38"/>
      <c r="F116" s="194" t="s">
        <v>171</v>
      </c>
      <c r="G116" s="38"/>
      <c r="H116" s="38"/>
      <c r="I116" s="195"/>
      <c r="J116" s="38"/>
      <c r="K116" s="38"/>
      <c r="L116" s="41"/>
      <c r="M116" s="196"/>
      <c r="N116" s="197"/>
      <c r="O116" s="66"/>
      <c r="P116" s="66"/>
      <c r="Q116" s="66"/>
      <c r="R116" s="66"/>
      <c r="S116" s="66"/>
      <c r="T116" s="67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9" t="s">
        <v>160</v>
      </c>
      <c r="AU116" s="19" t="s">
        <v>82</v>
      </c>
    </row>
    <row r="117" spans="1:65" s="2" customFormat="1" ht="11.25">
      <c r="A117" s="36"/>
      <c r="B117" s="37"/>
      <c r="C117" s="38"/>
      <c r="D117" s="198" t="s">
        <v>162</v>
      </c>
      <c r="E117" s="38"/>
      <c r="F117" s="199" t="s">
        <v>172</v>
      </c>
      <c r="G117" s="38"/>
      <c r="H117" s="38"/>
      <c r="I117" s="195"/>
      <c r="J117" s="38"/>
      <c r="K117" s="38"/>
      <c r="L117" s="41"/>
      <c r="M117" s="196"/>
      <c r="N117" s="197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162</v>
      </c>
      <c r="AU117" s="19" t="s">
        <v>82</v>
      </c>
    </row>
    <row r="118" spans="1:65" s="12" customFormat="1" ht="22.9" customHeight="1">
      <c r="B118" s="164"/>
      <c r="C118" s="165"/>
      <c r="D118" s="166" t="s">
        <v>72</v>
      </c>
      <c r="E118" s="178" t="s">
        <v>175</v>
      </c>
      <c r="F118" s="178" t="s">
        <v>519</v>
      </c>
      <c r="G118" s="165"/>
      <c r="H118" s="165"/>
      <c r="I118" s="168"/>
      <c r="J118" s="179">
        <f>BK118</f>
        <v>0</v>
      </c>
      <c r="K118" s="165"/>
      <c r="L118" s="170"/>
      <c r="M118" s="171"/>
      <c r="N118" s="172"/>
      <c r="O118" s="172"/>
      <c r="P118" s="173">
        <f>SUM(P119:P128)</f>
        <v>0</v>
      </c>
      <c r="Q118" s="172"/>
      <c r="R118" s="173">
        <f>SUM(R119:R128)</f>
        <v>0.78772860000000011</v>
      </c>
      <c r="S118" s="172"/>
      <c r="T118" s="174">
        <f>SUM(T119:T128)</f>
        <v>0</v>
      </c>
      <c r="AR118" s="175" t="s">
        <v>80</v>
      </c>
      <c r="AT118" s="176" t="s">
        <v>72</v>
      </c>
      <c r="AU118" s="176" t="s">
        <v>80</v>
      </c>
      <c r="AY118" s="175" t="s">
        <v>151</v>
      </c>
      <c r="BK118" s="177">
        <f>SUM(BK119:BK128)</f>
        <v>0</v>
      </c>
    </row>
    <row r="119" spans="1:65" s="2" customFormat="1" ht="33" customHeight="1">
      <c r="A119" s="36"/>
      <c r="B119" s="37"/>
      <c r="C119" s="180" t="s">
        <v>175</v>
      </c>
      <c r="D119" s="180" t="s">
        <v>153</v>
      </c>
      <c r="E119" s="181" t="s">
        <v>520</v>
      </c>
      <c r="F119" s="182" t="s">
        <v>521</v>
      </c>
      <c r="G119" s="183" t="s">
        <v>178</v>
      </c>
      <c r="H119" s="184">
        <v>25.667000000000002</v>
      </c>
      <c r="I119" s="185"/>
      <c r="J119" s="186">
        <f>ROUND(I119*H119,2)</f>
        <v>0</v>
      </c>
      <c r="K119" s="182" t="s">
        <v>19</v>
      </c>
      <c r="L119" s="41"/>
      <c r="M119" s="187" t="s">
        <v>19</v>
      </c>
      <c r="N119" s="188" t="s">
        <v>44</v>
      </c>
      <c r="O119" s="66"/>
      <c r="P119" s="189">
        <f>O119*H119</f>
        <v>0</v>
      </c>
      <c r="Q119" s="189">
        <v>0</v>
      </c>
      <c r="R119" s="189">
        <f>Q119*H119</f>
        <v>0</v>
      </c>
      <c r="S119" s="189">
        <v>0</v>
      </c>
      <c r="T119" s="19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91" t="s">
        <v>158</v>
      </c>
      <c r="AT119" s="191" t="s">
        <v>153</v>
      </c>
      <c r="AU119" s="191" t="s">
        <v>82</v>
      </c>
      <c r="AY119" s="19" t="s">
        <v>151</v>
      </c>
      <c r="BE119" s="192">
        <f>IF(N119="základní",J119,0)</f>
        <v>0</v>
      </c>
      <c r="BF119" s="192">
        <f>IF(N119="snížená",J119,0)</f>
        <v>0</v>
      </c>
      <c r="BG119" s="192">
        <f>IF(N119="zákl. přenesená",J119,0)</f>
        <v>0</v>
      </c>
      <c r="BH119" s="192">
        <f>IF(N119="sníž. přenesená",J119,0)</f>
        <v>0</v>
      </c>
      <c r="BI119" s="192">
        <f>IF(N119="nulová",J119,0)</f>
        <v>0</v>
      </c>
      <c r="BJ119" s="19" t="s">
        <v>80</v>
      </c>
      <c r="BK119" s="192">
        <f>ROUND(I119*H119,2)</f>
        <v>0</v>
      </c>
      <c r="BL119" s="19" t="s">
        <v>158</v>
      </c>
      <c r="BM119" s="191" t="s">
        <v>522</v>
      </c>
    </row>
    <row r="120" spans="1:65" s="2" customFormat="1" ht="19.5">
      <c r="A120" s="36"/>
      <c r="B120" s="37"/>
      <c r="C120" s="38"/>
      <c r="D120" s="193" t="s">
        <v>160</v>
      </c>
      <c r="E120" s="38"/>
      <c r="F120" s="194" t="s">
        <v>523</v>
      </c>
      <c r="G120" s="38"/>
      <c r="H120" s="38"/>
      <c r="I120" s="195"/>
      <c r="J120" s="38"/>
      <c r="K120" s="38"/>
      <c r="L120" s="41"/>
      <c r="M120" s="196"/>
      <c r="N120" s="197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160</v>
      </c>
      <c r="AU120" s="19" t="s">
        <v>82</v>
      </c>
    </row>
    <row r="121" spans="1:65" s="13" customFormat="1" ht="22.5">
      <c r="B121" s="200"/>
      <c r="C121" s="201"/>
      <c r="D121" s="193" t="s">
        <v>164</v>
      </c>
      <c r="E121" s="202" t="s">
        <v>19</v>
      </c>
      <c r="F121" s="203" t="s">
        <v>524</v>
      </c>
      <c r="G121" s="201"/>
      <c r="H121" s="202" t="s">
        <v>19</v>
      </c>
      <c r="I121" s="204"/>
      <c r="J121" s="201"/>
      <c r="K121" s="201"/>
      <c r="L121" s="205"/>
      <c r="M121" s="206"/>
      <c r="N121" s="207"/>
      <c r="O121" s="207"/>
      <c r="P121" s="207"/>
      <c r="Q121" s="207"/>
      <c r="R121" s="207"/>
      <c r="S121" s="207"/>
      <c r="T121" s="208"/>
      <c r="AT121" s="209" t="s">
        <v>164</v>
      </c>
      <c r="AU121" s="209" t="s">
        <v>82</v>
      </c>
      <c r="AV121" s="13" t="s">
        <v>80</v>
      </c>
      <c r="AW121" s="13" t="s">
        <v>35</v>
      </c>
      <c r="AX121" s="13" t="s">
        <v>73</v>
      </c>
      <c r="AY121" s="209" t="s">
        <v>151</v>
      </c>
    </row>
    <row r="122" spans="1:65" s="14" customFormat="1" ht="11.25">
      <c r="B122" s="210"/>
      <c r="C122" s="211"/>
      <c r="D122" s="193" t="s">
        <v>164</v>
      </c>
      <c r="E122" s="212" t="s">
        <v>19</v>
      </c>
      <c r="F122" s="213" t="s">
        <v>525</v>
      </c>
      <c r="G122" s="211"/>
      <c r="H122" s="214">
        <v>25.667000000000002</v>
      </c>
      <c r="I122" s="215"/>
      <c r="J122" s="211"/>
      <c r="K122" s="211"/>
      <c r="L122" s="216"/>
      <c r="M122" s="217"/>
      <c r="N122" s="218"/>
      <c r="O122" s="218"/>
      <c r="P122" s="218"/>
      <c r="Q122" s="218"/>
      <c r="R122" s="218"/>
      <c r="S122" s="218"/>
      <c r="T122" s="219"/>
      <c r="AT122" s="220" t="s">
        <v>164</v>
      </c>
      <c r="AU122" s="220" t="s">
        <v>82</v>
      </c>
      <c r="AV122" s="14" t="s">
        <v>82</v>
      </c>
      <c r="AW122" s="14" t="s">
        <v>35</v>
      </c>
      <c r="AX122" s="14" t="s">
        <v>73</v>
      </c>
      <c r="AY122" s="220" t="s">
        <v>151</v>
      </c>
    </row>
    <row r="123" spans="1:65" s="15" customFormat="1" ht="11.25">
      <c r="B123" s="221"/>
      <c r="C123" s="222"/>
      <c r="D123" s="193" t="s">
        <v>164</v>
      </c>
      <c r="E123" s="223" t="s">
        <v>19</v>
      </c>
      <c r="F123" s="224" t="s">
        <v>167</v>
      </c>
      <c r="G123" s="222"/>
      <c r="H123" s="225">
        <v>25.667000000000002</v>
      </c>
      <c r="I123" s="226"/>
      <c r="J123" s="222"/>
      <c r="K123" s="222"/>
      <c r="L123" s="227"/>
      <c r="M123" s="228"/>
      <c r="N123" s="229"/>
      <c r="O123" s="229"/>
      <c r="P123" s="229"/>
      <c r="Q123" s="229"/>
      <c r="R123" s="229"/>
      <c r="S123" s="229"/>
      <c r="T123" s="230"/>
      <c r="AT123" s="231" t="s">
        <v>164</v>
      </c>
      <c r="AU123" s="231" t="s">
        <v>82</v>
      </c>
      <c r="AV123" s="15" t="s">
        <v>158</v>
      </c>
      <c r="AW123" s="15" t="s">
        <v>35</v>
      </c>
      <c r="AX123" s="15" t="s">
        <v>80</v>
      </c>
      <c r="AY123" s="231" t="s">
        <v>151</v>
      </c>
    </row>
    <row r="124" spans="1:65" s="2" customFormat="1" ht="24.2" customHeight="1">
      <c r="A124" s="36"/>
      <c r="B124" s="37"/>
      <c r="C124" s="232" t="s">
        <v>158</v>
      </c>
      <c r="D124" s="232" t="s">
        <v>324</v>
      </c>
      <c r="E124" s="233" t="s">
        <v>526</v>
      </c>
      <c r="F124" s="234" t="s">
        <v>527</v>
      </c>
      <c r="G124" s="235" t="s">
        <v>178</v>
      </c>
      <c r="H124" s="236">
        <v>28.234000000000002</v>
      </c>
      <c r="I124" s="237"/>
      <c r="J124" s="238">
        <f>ROUND(I124*H124,2)</f>
        <v>0</v>
      </c>
      <c r="K124" s="234" t="s">
        <v>19</v>
      </c>
      <c r="L124" s="239"/>
      <c r="M124" s="240" t="s">
        <v>19</v>
      </c>
      <c r="N124" s="241" t="s">
        <v>44</v>
      </c>
      <c r="O124" s="66"/>
      <c r="P124" s="189">
        <f>O124*H124</f>
        <v>0</v>
      </c>
      <c r="Q124" s="189">
        <v>2.7900000000000001E-2</v>
      </c>
      <c r="R124" s="189">
        <f>Q124*H124</f>
        <v>0.78772860000000011</v>
      </c>
      <c r="S124" s="189">
        <v>0</v>
      </c>
      <c r="T124" s="190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1" t="s">
        <v>214</v>
      </c>
      <c r="AT124" s="191" t="s">
        <v>324</v>
      </c>
      <c r="AU124" s="191" t="s">
        <v>82</v>
      </c>
      <c r="AY124" s="19" t="s">
        <v>151</v>
      </c>
      <c r="BE124" s="192">
        <f>IF(N124="základní",J124,0)</f>
        <v>0</v>
      </c>
      <c r="BF124" s="192">
        <f>IF(N124="snížená",J124,0)</f>
        <v>0</v>
      </c>
      <c r="BG124" s="192">
        <f>IF(N124="zákl. přenesená",J124,0)</f>
        <v>0</v>
      </c>
      <c r="BH124" s="192">
        <f>IF(N124="sníž. přenesená",J124,0)</f>
        <v>0</v>
      </c>
      <c r="BI124" s="192">
        <f>IF(N124="nulová",J124,0)</f>
        <v>0</v>
      </c>
      <c r="BJ124" s="19" t="s">
        <v>80</v>
      </c>
      <c r="BK124" s="192">
        <f>ROUND(I124*H124,2)</f>
        <v>0</v>
      </c>
      <c r="BL124" s="19" t="s">
        <v>158</v>
      </c>
      <c r="BM124" s="191" t="s">
        <v>528</v>
      </c>
    </row>
    <row r="125" spans="1:65" s="2" customFormat="1" ht="11.25">
      <c r="A125" s="36"/>
      <c r="B125" s="37"/>
      <c r="C125" s="38"/>
      <c r="D125" s="193" t="s">
        <v>160</v>
      </c>
      <c r="E125" s="38"/>
      <c r="F125" s="194" t="s">
        <v>527</v>
      </c>
      <c r="G125" s="38"/>
      <c r="H125" s="38"/>
      <c r="I125" s="195"/>
      <c r="J125" s="38"/>
      <c r="K125" s="38"/>
      <c r="L125" s="41"/>
      <c r="M125" s="196"/>
      <c r="N125" s="197"/>
      <c r="O125" s="66"/>
      <c r="P125" s="66"/>
      <c r="Q125" s="66"/>
      <c r="R125" s="66"/>
      <c r="S125" s="66"/>
      <c r="T125" s="67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9" t="s">
        <v>160</v>
      </c>
      <c r="AU125" s="19" t="s">
        <v>82</v>
      </c>
    </row>
    <row r="126" spans="1:65" s="13" customFormat="1" ht="11.25">
      <c r="B126" s="200"/>
      <c r="C126" s="201"/>
      <c r="D126" s="193" t="s">
        <v>164</v>
      </c>
      <c r="E126" s="202" t="s">
        <v>19</v>
      </c>
      <c r="F126" s="203" t="s">
        <v>529</v>
      </c>
      <c r="G126" s="201"/>
      <c r="H126" s="202" t="s">
        <v>19</v>
      </c>
      <c r="I126" s="204"/>
      <c r="J126" s="201"/>
      <c r="K126" s="201"/>
      <c r="L126" s="205"/>
      <c r="M126" s="206"/>
      <c r="N126" s="207"/>
      <c r="O126" s="207"/>
      <c r="P126" s="207"/>
      <c r="Q126" s="207"/>
      <c r="R126" s="207"/>
      <c r="S126" s="207"/>
      <c r="T126" s="208"/>
      <c r="AT126" s="209" t="s">
        <v>164</v>
      </c>
      <c r="AU126" s="209" t="s">
        <v>82</v>
      </c>
      <c r="AV126" s="13" t="s">
        <v>80</v>
      </c>
      <c r="AW126" s="13" t="s">
        <v>35</v>
      </c>
      <c r="AX126" s="13" t="s">
        <v>73</v>
      </c>
      <c r="AY126" s="209" t="s">
        <v>151</v>
      </c>
    </row>
    <row r="127" spans="1:65" s="14" customFormat="1" ht="11.25">
      <c r="B127" s="210"/>
      <c r="C127" s="211"/>
      <c r="D127" s="193" t="s">
        <v>164</v>
      </c>
      <c r="E127" s="212" t="s">
        <v>19</v>
      </c>
      <c r="F127" s="213" t="s">
        <v>530</v>
      </c>
      <c r="G127" s="211"/>
      <c r="H127" s="214">
        <v>28.234000000000002</v>
      </c>
      <c r="I127" s="215"/>
      <c r="J127" s="211"/>
      <c r="K127" s="211"/>
      <c r="L127" s="216"/>
      <c r="M127" s="217"/>
      <c r="N127" s="218"/>
      <c r="O127" s="218"/>
      <c r="P127" s="218"/>
      <c r="Q127" s="218"/>
      <c r="R127" s="218"/>
      <c r="S127" s="218"/>
      <c r="T127" s="219"/>
      <c r="AT127" s="220" t="s">
        <v>164</v>
      </c>
      <c r="AU127" s="220" t="s">
        <v>82</v>
      </c>
      <c r="AV127" s="14" t="s">
        <v>82</v>
      </c>
      <c r="AW127" s="14" t="s">
        <v>35</v>
      </c>
      <c r="AX127" s="14" t="s">
        <v>73</v>
      </c>
      <c r="AY127" s="220" t="s">
        <v>151</v>
      </c>
    </row>
    <row r="128" spans="1:65" s="15" customFormat="1" ht="11.25">
      <c r="B128" s="221"/>
      <c r="C128" s="222"/>
      <c r="D128" s="193" t="s">
        <v>164</v>
      </c>
      <c r="E128" s="223" t="s">
        <v>19</v>
      </c>
      <c r="F128" s="224" t="s">
        <v>167</v>
      </c>
      <c r="G128" s="222"/>
      <c r="H128" s="225">
        <v>28.234000000000002</v>
      </c>
      <c r="I128" s="226"/>
      <c r="J128" s="222"/>
      <c r="K128" s="222"/>
      <c r="L128" s="227"/>
      <c r="M128" s="228"/>
      <c r="N128" s="229"/>
      <c r="O128" s="229"/>
      <c r="P128" s="229"/>
      <c r="Q128" s="229"/>
      <c r="R128" s="229"/>
      <c r="S128" s="229"/>
      <c r="T128" s="230"/>
      <c r="AT128" s="231" t="s">
        <v>164</v>
      </c>
      <c r="AU128" s="231" t="s">
        <v>82</v>
      </c>
      <c r="AV128" s="15" t="s">
        <v>158</v>
      </c>
      <c r="AW128" s="15" t="s">
        <v>35</v>
      </c>
      <c r="AX128" s="15" t="s">
        <v>80</v>
      </c>
      <c r="AY128" s="231" t="s">
        <v>151</v>
      </c>
    </row>
    <row r="129" spans="1:65" s="12" customFormat="1" ht="22.9" customHeight="1">
      <c r="B129" s="164"/>
      <c r="C129" s="165"/>
      <c r="D129" s="166" t="s">
        <v>72</v>
      </c>
      <c r="E129" s="178" t="s">
        <v>158</v>
      </c>
      <c r="F129" s="178" t="s">
        <v>531</v>
      </c>
      <c r="G129" s="165"/>
      <c r="H129" s="165"/>
      <c r="I129" s="168"/>
      <c r="J129" s="179">
        <f>BK129</f>
        <v>0</v>
      </c>
      <c r="K129" s="165"/>
      <c r="L129" s="170"/>
      <c r="M129" s="171"/>
      <c r="N129" s="172"/>
      <c r="O129" s="172"/>
      <c r="P129" s="173">
        <f>SUM(P130:P204)</f>
        <v>0</v>
      </c>
      <c r="Q129" s="172"/>
      <c r="R129" s="173">
        <f>SUM(R130:R204)</f>
        <v>4.7715618399999995</v>
      </c>
      <c r="S129" s="172"/>
      <c r="T129" s="174">
        <f>SUM(T130:T204)</f>
        <v>0</v>
      </c>
      <c r="AR129" s="175" t="s">
        <v>80</v>
      </c>
      <c r="AT129" s="176" t="s">
        <v>72</v>
      </c>
      <c r="AU129" s="176" t="s">
        <v>80</v>
      </c>
      <c r="AY129" s="175" t="s">
        <v>151</v>
      </c>
      <c r="BK129" s="177">
        <f>SUM(BK130:BK204)</f>
        <v>0</v>
      </c>
    </row>
    <row r="130" spans="1:65" s="2" customFormat="1" ht="24.2" customHeight="1">
      <c r="A130" s="36"/>
      <c r="B130" s="37"/>
      <c r="C130" s="180" t="s">
        <v>191</v>
      </c>
      <c r="D130" s="180" t="s">
        <v>153</v>
      </c>
      <c r="E130" s="181" t="s">
        <v>532</v>
      </c>
      <c r="F130" s="182" t="s">
        <v>533</v>
      </c>
      <c r="G130" s="183" t="s">
        <v>178</v>
      </c>
      <c r="H130" s="184">
        <v>19.835999999999999</v>
      </c>
      <c r="I130" s="185"/>
      <c r="J130" s="186">
        <f>ROUND(I130*H130,2)</f>
        <v>0</v>
      </c>
      <c r="K130" s="182" t="s">
        <v>157</v>
      </c>
      <c r="L130" s="41"/>
      <c r="M130" s="187" t="s">
        <v>19</v>
      </c>
      <c r="N130" s="188" t="s">
        <v>44</v>
      </c>
      <c r="O130" s="66"/>
      <c r="P130" s="189">
        <f>O130*H130</f>
        <v>0</v>
      </c>
      <c r="Q130" s="189">
        <v>3.1820000000000001E-2</v>
      </c>
      <c r="R130" s="189">
        <f>Q130*H130</f>
        <v>0.63118151999999994</v>
      </c>
      <c r="S130" s="189">
        <v>0</v>
      </c>
      <c r="T130" s="190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1" t="s">
        <v>158</v>
      </c>
      <c r="AT130" s="191" t="s">
        <v>153</v>
      </c>
      <c r="AU130" s="191" t="s">
        <v>82</v>
      </c>
      <c r="AY130" s="19" t="s">
        <v>151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9" t="s">
        <v>80</v>
      </c>
      <c r="BK130" s="192">
        <f>ROUND(I130*H130,2)</f>
        <v>0</v>
      </c>
      <c r="BL130" s="19" t="s">
        <v>158</v>
      </c>
      <c r="BM130" s="191" t="s">
        <v>534</v>
      </c>
    </row>
    <row r="131" spans="1:65" s="2" customFormat="1" ht="11.25">
      <c r="A131" s="36"/>
      <c r="B131" s="37"/>
      <c r="C131" s="38"/>
      <c r="D131" s="193" t="s">
        <v>160</v>
      </c>
      <c r="E131" s="38"/>
      <c r="F131" s="194" t="s">
        <v>535</v>
      </c>
      <c r="G131" s="38"/>
      <c r="H131" s="38"/>
      <c r="I131" s="195"/>
      <c r="J131" s="38"/>
      <c r="K131" s="38"/>
      <c r="L131" s="41"/>
      <c r="M131" s="196"/>
      <c r="N131" s="197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9" t="s">
        <v>160</v>
      </c>
      <c r="AU131" s="19" t="s">
        <v>82</v>
      </c>
    </row>
    <row r="132" spans="1:65" s="2" customFormat="1" ht="11.25">
      <c r="A132" s="36"/>
      <c r="B132" s="37"/>
      <c r="C132" s="38"/>
      <c r="D132" s="198" t="s">
        <v>162</v>
      </c>
      <c r="E132" s="38"/>
      <c r="F132" s="199" t="s">
        <v>536</v>
      </c>
      <c r="G132" s="38"/>
      <c r="H132" s="38"/>
      <c r="I132" s="195"/>
      <c r="J132" s="38"/>
      <c r="K132" s="38"/>
      <c r="L132" s="41"/>
      <c r="M132" s="196"/>
      <c r="N132" s="197"/>
      <c r="O132" s="66"/>
      <c r="P132" s="66"/>
      <c r="Q132" s="66"/>
      <c r="R132" s="66"/>
      <c r="S132" s="66"/>
      <c r="T132" s="67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9" t="s">
        <v>162</v>
      </c>
      <c r="AU132" s="19" t="s">
        <v>82</v>
      </c>
    </row>
    <row r="133" spans="1:65" s="13" customFormat="1" ht="11.25">
      <c r="B133" s="200"/>
      <c r="C133" s="201"/>
      <c r="D133" s="193" t="s">
        <v>164</v>
      </c>
      <c r="E133" s="202" t="s">
        <v>19</v>
      </c>
      <c r="F133" s="203" t="s">
        <v>537</v>
      </c>
      <c r="G133" s="201"/>
      <c r="H133" s="202" t="s">
        <v>19</v>
      </c>
      <c r="I133" s="204"/>
      <c r="J133" s="201"/>
      <c r="K133" s="201"/>
      <c r="L133" s="205"/>
      <c r="M133" s="206"/>
      <c r="N133" s="207"/>
      <c r="O133" s="207"/>
      <c r="P133" s="207"/>
      <c r="Q133" s="207"/>
      <c r="R133" s="207"/>
      <c r="S133" s="207"/>
      <c r="T133" s="208"/>
      <c r="AT133" s="209" t="s">
        <v>164</v>
      </c>
      <c r="AU133" s="209" t="s">
        <v>82</v>
      </c>
      <c r="AV133" s="13" t="s">
        <v>80</v>
      </c>
      <c r="AW133" s="13" t="s">
        <v>35</v>
      </c>
      <c r="AX133" s="13" t="s">
        <v>73</v>
      </c>
      <c r="AY133" s="209" t="s">
        <v>151</v>
      </c>
    </row>
    <row r="134" spans="1:65" s="14" customFormat="1" ht="11.25">
      <c r="B134" s="210"/>
      <c r="C134" s="211"/>
      <c r="D134" s="193" t="s">
        <v>164</v>
      </c>
      <c r="E134" s="212" t="s">
        <v>19</v>
      </c>
      <c r="F134" s="213" t="s">
        <v>538</v>
      </c>
      <c r="G134" s="211"/>
      <c r="H134" s="214">
        <v>19.835999999999999</v>
      </c>
      <c r="I134" s="215"/>
      <c r="J134" s="211"/>
      <c r="K134" s="211"/>
      <c r="L134" s="216"/>
      <c r="M134" s="217"/>
      <c r="N134" s="218"/>
      <c r="O134" s="218"/>
      <c r="P134" s="218"/>
      <c r="Q134" s="218"/>
      <c r="R134" s="218"/>
      <c r="S134" s="218"/>
      <c r="T134" s="219"/>
      <c r="AT134" s="220" t="s">
        <v>164</v>
      </c>
      <c r="AU134" s="220" t="s">
        <v>82</v>
      </c>
      <c r="AV134" s="14" t="s">
        <v>82</v>
      </c>
      <c r="AW134" s="14" t="s">
        <v>35</v>
      </c>
      <c r="AX134" s="14" t="s">
        <v>73</v>
      </c>
      <c r="AY134" s="220" t="s">
        <v>151</v>
      </c>
    </row>
    <row r="135" spans="1:65" s="15" customFormat="1" ht="11.25">
      <c r="B135" s="221"/>
      <c r="C135" s="222"/>
      <c r="D135" s="193" t="s">
        <v>164</v>
      </c>
      <c r="E135" s="223" t="s">
        <v>19</v>
      </c>
      <c r="F135" s="224" t="s">
        <v>167</v>
      </c>
      <c r="G135" s="222"/>
      <c r="H135" s="225">
        <v>19.835999999999999</v>
      </c>
      <c r="I135" s="226"/>
      <c r="J135" s="222"/>
      <c r="K135" s="222"/>
      <c r="L135" s="227"/>
      <c r="M135" s="228"/>
      <c r="N135" s="229"/>
      <c r="O135" s="229"/>
      <c r="P135" s="229"/>
      <c r="Q135" s="229"/>
      <c r="R135" s="229"/>
      <c r="S135" s="229"/>
      <c r="T135" s="230"/>
      <c r="AT135" s="231" t="s">
        <v>164</v>
      </c>
      <c r="AU135" s="231" t="s">
        <v>82</v>
      </c>
      <c r="AV135" s="15" t="s">
        <v>158</v>
      </c>
      <c r="AW135" s="15" t="s">
        <v>35</v>
      </c>
      <c r="AX135" s="15" t="s">
        <v>80</v>
      </c>
      <c r="AY135" s="231" t="s">
        <v>151</v>
      </c>
    </row>
    <row r="136" spans="1:65" s="2" customFormat="1" ht="24.2" customHeight="1">
      <c r="A136" s="36"/>
      <c r="B136" s="37"/>
      <c r="C136" s="180" t="s">
        <v>173</v>
      </c>
      <c r="D136" s="180" t="s">
        <v>153</v>
      </c>
      <c r="E136" s="181" t="s">
        <v>539</v>
      </c>
      <c r="F136" s="182" t="s">
        <v>540</v>
      </c>
      <c r="G136" s="183" t="s">
        <v>178</v>
      </c>
      <c r="H136" s="184">
        <v>19.835999999999999</v>
      </c>
      <c r="I136" s="185"/>
      <c r="J136" s="186">
        <f>ROUND(I136*H136,2)</f>
        <v>0</v>
      </c>
      <c r="K136" s="182" t="s">
        <v>157</v>
      </c>
      <c r="L136" s="41"/>
      <c r="M136" s="187" t="s">
        <v>19</v>
      </c>
      <c r="N136" s="188" t="s">
        <v>44</v>
      </c>
      <c r="O136" s="66"/>
      <c r="P136" s="189">
        <f>O136*H136</f>
        <v>0</v>
      </c>
      <c r="Q136" s="189">
        <v>1.2E-4</v>
      </c>
      <c r="R136" s="189">
        <f>Q136*H136</f>
        <v>2.38032E-3</v>
      </c>
      <c r="S136" s="189">
        <v>0</v>
      </c>
      <c r="T136" s="190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1" t="s">
        <v>158</v>
      </c>
      <c r="AT136" s="191" t="s">
        <v>153</v>
      </c>
      <c r="AU136" s="191" t="s">
        <v>82</v>
      </c>
      <c r="AY136" s="19" t="s">
        <v>151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9" t="s">
        <v>80</v>
      </c>
      <c r="BK136" s="192">
        <f>ROUND(I136*H136,2)</f>
        <v>0</v>
      </c>
      <c r="BL136" s="19" t="s">
        <v>158</v>
      </c>
      <c r="BM136" s="191" t="s">
        <v>541</v>
      </c>
    </row>
    <row r="137" spans="1:65" s="2" customFormat="1" ht="11.25">
      <c r="A137" s="36"/>
      <c r="B137" s="37"/>
      <c r="C137" s="38"/>
      <c r="D137" s="193" t="s">
        <v>160</v>
      </c>
      <c r="E137" s="38"/>
      <c r="F137" s="194" t="s">
        <v>542</v>
      </c>
      <c r="G137" s="38"/>
      <c r="H137" s="38"/>
      <c r="I137" s="195"/>
      <c r="J137" s="38"/>
      <c r="K137" s="38"/>
      <c r="L137" s="41"/>
      <c r="M137" s="196"/>
      <c r="N137" s="197"/>
      <c r="O137" s="66"/>
      <c r="P137" s="66"/>
      <c r="Q137" s="66"/>
      <c r="R137" s="66"/>
      <c r="S137" s="66"/>
      <c r="T137" s="67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9" t="s">
        <v>160</v>
      </c>
      <c r="AU137" s="19" t="s">
        <v>82</v>
      </c>
    </row>
    <row r="138" spans="1:65" s="2" customFormat="1" ht="11.25">
      <c r="A138" s="36"/>
      <c r="B138" s="37"/>
      <c r="C138" s="38"/>
      <c r="D138" s="198" t="s">
        <v>162</v>
      </c>
      <c r="E138" s="38"/>
      <c r="F138" s="199" t="s">
        <v>543</v>
      </c>
      <c r="G138" s="38"/>
      <c r="H138" s="38"/>
      <c r="I138" s="195"/>
      <c r="J138" s="38"/>
      <c r="K138" s="38"/>
      <c r="L138" s="41"/>
      <c r="M138" s="196"/>
      <c r="N138" s="197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162</v>
      </c>
      <c r="AU138" s="19" t="s">
        <v>82</v>
      </c>
    </row>
    <row r="139" spans="1:65" s="2" customFormat="1" ht="24.2" customHeight="1">
      <c r="A139" s="36"/>
      <c r="B139" s="37"/>
      <c r="C139" s="180" t="s">
        <v>207</v>
      </c>
      <c r="D139" s="180" t="s">
        <v>153</v>
      </c>
      <c r="E139" s="181" t="s">
        <v>544</v>
      </c>
      <c r="F139" s="182" t="s">
        <v>545</v>
      </c>
      <c r="G139" s="183" t="s">
        <v>178</v>
      </c>
      <c r="H139" s="184">
        <v>19.835999999999999</v>
      </c>
      <c r="I139" s="185"/>
      <c r="J139" s="186">
        <f>ROUND(I139*H139,2)</f>
        <v>0</v>
      </c>
      <c r="K139" s="182" t="s">
        <v>157</v>
      </c>
      <c r="L139" s="41"/>
      <c r="M139" s="187" t="s">
        <v>19</v>
      </c>
      <c r="N139" s="188" t="s">
        <v>44</v>
      </c>
      <c r="O139" s="66"/>
      <c r="P139" s="189">
        <f>O139*H139</f>
        <v>0</v>
      </c>
      <c r="Q139" s="189">
        <v>0</v>
      </c>
      <c r="R139" s="189">
        <f>Q139*H139</f>
        <v>0</v>
      </c>
      <c r="S139" s="189">
        <v>0</v>
      </c>
      <c r="T139" s="190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1" t="s">
        <v>158</v>
      </c>
      <c r="AT139" s="191" t="s">
        <v>153</v>
      </c>
      <c r="AU139" s="191" t="s">
        <v>82</v>
      </c>
      <c r="AY139" s="19" t="s">
        <v>151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9" t="s">
        <v>80</v>
      </c>
      <c r="BK139" s="192">
        <f>ROUND(I139*H139,2)</f>
        <v>0</v>
      </c>
      <c r="BL139" s="19" t="s">
        <v>158</v>
      </c>
      <c r="BM139" s="191" t="s">
        <v>546</v>
      </c>
    </row>
    <row r="140" spans="1:65" s="2" customFormat="1" ht="11.25">
      <c r="A140" s="36"/>
      <c r="B140" s="37"/>
      <c r="C140" s="38"/>
      <c r="D140" s="193" t="s">
        <v>160</v>
      </c>
      <c r="E140" s="38"/>
      <c r="F140" s="194" t="s">
        <v>547</v>
      </c>
      <c r="G140" s="38"/>
      <c r="H140" s="38"/>
      <c r="I140" s="195"/>
      <c r="J140" s="38"/>
      <c r="K140" s="38"/>
      <c r="L140" s="41"/>
      <c r="M140" s="196"/>
      <c r="N140" s="197"/>
      <c r="O140" s="66"/>
      <c r="P140" s="66"/>
      <c r="Q140" s="66"/>
      <c r="R140" s="66"/>
      <c r="S140" s="66"/>
      <c r="T140" s="67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9" t="s">
        <v>160</v>
      </c>
      <c r="AU140" s="19" t="s">
        <v>82</v>
      </c>
    </row>
    <row r="141" spans="1:65" s="2" customFormat="1" ht="11.25">
      <c r="A141" s="36"/>
      <c r="B141" s="37"/>
      <c r="C141" s="38"/>
      <c r="D141" s="198" t="s">
        <v>162</v>
      </c>
      <c r="E141" s="38"/>
      <c r="F141" s="199" t="s">
        <v>548</v>
      </c>
      <c r="G141" s="38"/>
      <c r="H141" s="38"/>
      <c r="I141" s="195"/>
      <c r="J141" s="38"/>
      <c r="K141" s="38"/>
      <c r="L141" s="41"/>
      <c r="M141" s="196"/>
      <c r="N141" s="197"/>
      <c r="O141" s="66"/>
      <c r="P141" s="66"/>
      <c r="Q141" s="66"/>
      <c r="R141" s="66"/>
      <c r="S141" s="66"/>
      <c r="T141" s="67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9" t="s">
        <v>162</v>
      </c>
      <c r="AU141" s="19" t="s">
        <v>82</v>
      </c>
    </row>
    <row r="142" spans="1:65" s="2" customFormat="1" ht="24.2" customHeight="1">
      <c r="A142" s="36"/>
      <c r="B142" s="37"/>
      <c r="C142" s="180" t="s">
        <v>214</v>
      </c>
      <c r="D142" s="180" t="s">
        <v>153</v>
      </c>
      <c r="E142" s="181" t="s">
        <v>549</v>
      </c>
      <c r="F142" s="182" t="s">
        <v>550</v>
      </c>
      <c r="G142" s="183" t="s">
        <v>551</v>
      </c>
      <c r="H142" s="184">
        <v>3299.9549999999999</v>
      </c>
      <c r="I142" s="185"/>
      <c r="J142" s="186">
        <f>ROUND(I142*H142,2)</f>
        <v>0</v>
      </c>
      <c r="K142" s="182" t="s">
        <v>157</v>
      </c>
      <c r="L142" s="41"/>
      <c r="M142" s="187" t="s">
        <v>19</v>
      </c>
      <c r="N142" s="188" t="s">
        <v>44</v>
      </c>
      <c r="O142" s="66"/>
      <c r="P142" s="189">
        <f>O142*H142</f>
        <v>0</v>
      </c>
      <c r="Q142" s="189">
        <v>0</v>
      </c>
      <c r="R142" s="189">
        <f>Q142*H142</f>
        <v>0</v>
      </c>
      <c r="S142" s="189">
        <v>0</v>
      </c>
      <c r="T142" s="190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91" t="s">
        <v>158</v>
      </c>
      <c r="AT142" s="191" t="s">
        <v>153</v>
      </c>
      <c r="AU142" s="191" t="s">
        <v>82</v>
      </c>
      <c r="AY142" s="19" t="s">
        <v>151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19" t="s">
        <v>80</v>
      </c>
      <c r="BK142" s="192">
        <f>ROUND(I142*H142,2)</f>
        <v>0</v>
      </c>
      <c r="BL142" s="19" t="s">
        <v>158</v>
      </c>
      <c r="BM142" s="191" t="s">
        <v>552</v>
      </c>
    </row>
    <row r="143" spans="1:65" s="2" customFormat="1" ht="48.75">
      <c r="A143" s="36"/>
      <c r="B143" s="37"/>
      <c r="C143" s="38"/>
      <c r="D143" s="193" t="s">
        <v>160</v>
      </c>
      <c r="E143" s="38"/>
      <c r="F143" s="194" t="s">
        <v>553</v>
      </c>
      <c r="G143" s="38"/>
      <c r="H143" s="38"/>
      <c r="I143" s="195"/>
      <c r="J143" s="38"/>
      <c r="K143" s="38"/>
      <c r="L143" s="41"/>
      <c r="M143" s="196"/>
      <c r="N143" s="197"/>
      <c r="O143" s="66"/>
      <c r="P143" s="66"/>
      <c r="Q143" s="66"/>
      <c r="R143" s="66"/>
      <c r="S143" s="66"/>
      <c r="T143" s="67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9" t="s">
        <v>160</v>
      </c>
      <c r="AU143" s="19" t="s">
        <v>82</v>
      </c>
    </row>
    <row r="144" spans="1:65" s="2" customFormat="1" ht="11.25">
      <c r="A144" s="36"/>
      <c r="B144" s="37"/>
      <c r="C144" s="38"/>
      <c r="D144" s="198" t="s">
        <v>162</v>
      </c>
      <c r="E144" s="38"/>
      <c r="F144" s="199" t="s">
        <v>554</v>
      </c>
      <c r="G144" s="38"/>
      <c r="H144" s="38"/>
      <c r="I144" s="195"/>
      <c r="J144" s="38"/>
      <c r="K144" s="38"/>
      <c r="L144" s="41"/>
      <c r="M144" s="196"/>
      <c r="N144" s="197"/>
      <c r="O144" s="66"/>
      <c r="P144" s="66"/>
      <c r="Q144" s="66"/>
      <c r="R144" s="66"/>
      <c r="S144" s="66"/>
      <c r="T144" s="67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9" t="s">
        <v>162</v>
      </c>
      <c r="AU144" s="19" t="s">
        <v>82</v>
      </c>
    </row>
    <row r="145" spans="1:65" s="13" customFormat="1" ht="11.25">
      <c r="B145" s="200"/>
      <c r="C145" s="201"/>
      <c r="D145" s="193" t="s">
        <v>164</v>
      </c>
      <c r="E145" s="202" t="s">
        <v>19</v>
      </c>
      <c r="F145" s="203" t="s">
        <v>555</v>
      </c>
      <c r="G145" s="201"/>
      <c r="H145" s="202" t="s">
        <v>19</v>
      </c>
      <c r="I145" s="204"/>
      <c r="J145" s="201"/>
      <c r="K145" s="201"/>
      <c r="L145" s="205"/>
      <c r="M145" s="206"/>
      <c r="N145" s="207"/>
      <c r="O145" s="207"/>
      <c r="P145" s="207"/>
      <c r="Q145" s="207"/>
      <c r="R145" s="207"/>
      <c r="S145" s="207"/>
      <c r="T145" s="208"/>
      <c r="AT145" s="209" t="s">
        <v>164</v>
      </c>
      <c r="AU145" s="209" t="s">
        <v>82</v>
      </c>
      <c r="AV145" s="13" t="s">
        <v>80</v>
      </c>
      <c r="AW145" s="13" t="s">
        <v>35</v>
      </c>
      <c r="AX145" s="13" t="s">
        <v>73</v>
      </c>
      <c r="AY145" s="209" t="s">
        <v>151</v>
      </c>
    </row>
    <row r="146" spans="1:65" s="14" customFormat="1" ht="11.25">
      <c r="B146" s="210"/>
      <c r="C146" s="211"/>
      <c r="D146" s="193" t="s">
        <v>164</v>
      </c>
      <c r="E146" s="212" t="s">
        <v>19</v>
      </c>
      <c r="F146" s="213" t="s">
        <v>556</v>
      </c>
      <c r="G146" s="211"/>
      <c r="H146" s="214">
        <v>235.00800000000001</v>
      </c>
      <c r="I146" s="215"/>
      <c r="J146" s="211"/>
      <c r="K146" s="211"/>
      <c r="L146" s="216"/>
      <c r="M146" s="217"/>
      <c r="N146" s="218"/>
      <c r="O146" s="218"/>
      <c r="P146" s="218"/>
      <c r="Q146" s="218"/>
      <c r="R146" s="218"/>
      <c r="S146" s="218"/>
      <c r="T146" s="219"/>
      <c r="AT146" s="220" t="s">
        <v>164</v>
      </c>
      <c r="AU146" s="220" t="s">
        <v>82</v>
      </c>
      <c r="AV146" s="14" t="s">
        <v>82</v>
      </c>
      <c r="AW146" s="14" t="s">
        <v>35</v>
      </c>
      <c r="AX146" s="14" t="s">
        <v>73</v>
      </c>
      <c r="AY146" s="220" t="s">
        <v>151</v>
      </c>
    </row>
    <row r="147" spans="1:65" s="13" customFormat="1" ht="22.5">
      <c r="B147" s="200"/>
      <c r="C147" s="201"/>
      <c r="D147" s="193" t="s">
        <v>164</v>
      </c>
      <c r="E147" s="202" t="s">
        <v>19</v>
      </c>
      <c r="F147" s="203" t="s">
        <v>557</v>
      </c>
      <c r="G147" s="201"/>
      <c r="H147" s="202" t="s">
        <v>19</v>
      </c>
      <c r="I147" s="204"/>
      <c r="J147" s="201"/>
      <c r="K147" s="201"/>
      <c r="L147" s="205"/>
      <c r="M147" s="206"/>
      <c r="N147" s="207"/>
      <c r="O147" s="207"/>
      <c r="P147" s="207"/>
      <c r="Q147" s="207"/>
      <c r="R147" s="207"/>
      <c r="S147" s="207"/>
      <c r="T147" s="208"/>
      <c r="AT147" s="209" t="s">
        <v>164</v>
      </c>
      <c r="AU147" s="209" t="s">
        <v>82</v>
      </c>
      <c r="AV147" s="13" t="s">
        <v>80</v>
      </c>
      <c r="AW147" s="13" t="s">
        <v>35</v>
      </c>
      <c r="AX147" s="13" t="s">
        <v>73</v>
      </c>
      <c r="AY147" s="209" t="s">
        <v>151</v>
      </c>
    </row>
    <row r="148" spans="1:65" s="14" customFormat="1" ht="11.25">
      <c r="B148" s="210"/>
      <c r="C148" s="211"/>
      <c r="D148" s="193" t="s">
        <v>164</v>
      </c>
      <c r="E148" s="212" t="s">
        <v>19</v>
      </c>
      <c r="F148" s="213" t="s">
        <v>558</v>
      </c>
      <c r="G148" s="211"/>
      <c r="H148" s="214">
        <v>265.65100000000001</v>
      </c>
      <c r="I148" s="215"/>
      <c r="J148" s="211"/>
      <c r="K148" s="211"/>
      <c r="L148" s="216"/>
      <c r="M148" s="217"/>
      <c r="N148" s="218"/>
      <c r="O148" s="218"/>
      <c r="P148" s="218"/>
      <c r="Q148" s="218"/>
      <c r="R148" s="218"/>
      <c r="S148" s="218"/>
      <c r="T148" s="219"/>
      <c r="AT148" s="220" t="s">
        <v>164</v>
      </c>
      <c r="AU148" s="220" t="s">
        <v>82</v>
      </c>
      <c r="AV148" s="14" t="s">
        <v>82</v>
      </c>
      <c r="AW148" s="14" t="s">
        <v>35</v>
      </c>
      <c r="AX148" s="14" t="s">
        <v>73</v>
      </c>
      <c r="AY148" s="220" t="s">
        <v>151</v>
      </c>
    </row>
    <row r="149" spans="1:65" s="13" customFormat="1" ht="22.5">
      <c r="B149" s="200"/>
      <c r="C149" s="201"/>
      <c r="D149" s="193" t="s">
        <v>164</v>
      </c>
      <c r="E149" s="202" t="s">
        <v>19</v>
      </c>
      <c r="F149" s="203" t="s">
        <v>559</v>
      </c>
      <c r="G149" s="201"/>
      <c r="H149" s="202" t="s">
        <v>19</v>
      </c>
      <c r="I149" s="204"/>
      <c r="J149" s="201"/>
      <c r="K149" s="201"/>
      <c r="L149" s="205"/>
      <c r="M149" s="206"/>
      <c r="N149" s="207"/>
      <c r="O149" s="207"/>
      <c r="P149" s="207"/>
      <c r="Q149" s="207"/>
      <c r="R149" s="207"/>
      <c r="S149" s="207"/>
      <c r="T149" s="208"/>
      <c r="AT149" s="209" t="s">
        <v>164</v>
      </c>
      <c r="AU149" s="209" t="s">
        <v>82</v>
      </c>
      <c r="AV149" s="13" t="s">
        <v>80</v>
      </c>
      <c r="AW149" s="13" t="s">
        <v>35</v>
      </c>
      <c r="AX149" s="13" t="s">
        <v>73</v>
      </c>
      <c r="AY149" s="209" t="s">
        <v>151</v>
      </c>
    </row>
    <row r="150" spans="1:65" s="14" customFormat="1" ht="11.25">
      <c r="B150" s="210"/>
      <c r="C150" s="211"/>
      <c r="D150" s="193" t="s">
        <v>164</v>
      </c>
      <c r="E150" s="212" t="s">
        <v>19</v>
      </c>
      <c r="F150" s="213" t="s">
        <v>560</v>
      </c>
      <c r="G150" s="211"/>
      <c r="H150" s="214">
        <v>276.89499999999998</v>
      </c>
      <c r="I150" s="215"/>
      <c r="J150" s="211"/>
      <c r="K150" s="211"/>
      <c r="L150" s="216"/>
      <c r="M150" s="217"/>
      <c r="N150" s="218"/>
      <c r="O150" s="218"/>
      <c r="P150" s="218"/>
      <c r="Q150" s="218"/>
      <c r="R150" s="218"/>
      <c r="S150" s="218"/>
      <c r="T150" s="219"/>
      <c r="AT150" s="220" t="s">
        <v>164</v>
      </c>
      <c r="AU150" s="220" t="s">
        <v>82</v>
      </c>
      <c r="AV150" s="14" t="s">
        <v>82</v>
      </c>
      <c r="AW150" s="14" t="s">
        <v>35</v>
      </c>
      <c r="AX150" s="14" t="s">
        <v>73</v>
      </c>
      <c r="AY150" s="220" t="s">
        <v>151</v>
      </c>
    </row>
    <row r="151" spans="1:65" s="13" customFormat="1" ht="22.5">
      <c r="B151" s="200"/>
      <c r="C151" s="201"/>
      <c r="D151" s="193" t="s">
        <v>164</v>
      </c>
      <c r="E151" s="202" t="s">
        <v>19</v>
      </c>
      <c r="F151" s="203" t="s">
        <v>561</v>
      </c>
      <c r="G151" s="201"/>
      <c r="H151" s="202" t="s">
        <v>19</v>
      </c>
      <c r="I151" s="204"/>
      <c r="J151" s="201"/>
      <c r="K151" s="201"/>
      <c r="L151" s="205"/>
      <c r="M151" s="206"/>
      <c r="N151" s="207"/>
      <c r="O151" s="207"/>
      <c r="P151" s="207"/>
      <c r="Q151" s="207"/>
      <c r="R151" s="207"/>
      <c r="S151" s="207"/>
      <c r="T151" s="208"/>
      <c r="AT151" s="209" t="s">
        <v>164</v>
      </c>
      <c r="AU151" s="209" t="s">
        <v>82</v>
      </c>
      <c r="AV151" s="13" t="s">
        <v>80</v>
      </c>
      <c r="AW151" s="13" t="s">
        <v>35</v>
      </c>
      <c r="AX151" s="13" t="s">
        <v>73</v>
      </c>
      <c r="AY151" s="209" t="s">
        <v>151</v>
      </c>
    </row>
    <row r="152" spans="1:65" s="14" customFormat="1" ht="11.25">
      <c r="B152" s="210"/>
      <c r="C152" s="211"/>
      <c r="D152" s="193" t="s">
        <v>164</v>
      </c>
      <c r="E152" s="212" t="s">
        <v>19</v>
      </c>
      <c r="F152" s="213" t="s">
        <v>558</v>
      </c>
      <c r="G152" s="211"/>
      <c r="H152" s="214">
        <v>265.65100000000001</v>
      </c>
      <c r="I152" s="215"/>
      <c r="J152" s="211"/>
      <c r="K152" s="211"/>
      <c r="L152" s="216"/>
      <c r="M152" s="217"/>
      <c r="N152" s="218"/>
      <c r="O152" s="218"/>
      <c r="P152" s="218"/>
      <c r="Q152" s="218"/>
      <c r="R152" s="218"/>
      <c r="S152" s="218"/>
      <c r="T152" s="219"/>
      <c r="AT152" s="220" t="s">
        <v>164</v>
      </c>
      <c r="AU152" s="220" t="s">
        <v>82</v>
      </c>
      <c r="AV152" s="14" t="s">
        <v>82</v>
      </c>
      <c r="AW152" s="14" t="s">
        <v>35</v>
      </c>
      <c r="AX152" s="14" t="s">
        <v>73</v>
      </c>
      <c r="AY152" s="220" t="s">
        <v>151</v>
      </c>
    </row>
    <row r="153" spans="1:65" s="13" customFormat="1" ht="11.25">
      <c r="B153" s="200"/>
      <c r="C153" s="201"/>
      <c r="D153" s="193" t="s">
        <v>164</v>
      </c>
      <c r="E153" s="202" t="s">
        <v>19</v>
      </c>
      <c r="F153" s="203" t="s">
        <v>562</v>
      </c>
      <c r="G153" s="201"/>
      <c r="H153" s="202" t="s">
        <v>19</v>
      </c>
      <c r="I153" s="204"/>
      <c r="J153" s="201"/>
      <c r="K153" s="201"/>
      <c r="L153" s="205"/>
      <c r="M153" s="206"/>
      <c r="N153" s="207"/>
      <c r="O153" s="207"/>
      <c r="P153" s="207"/>
      <c r="Q153" s="207"/>
      <c r="R153" s="207"/>
      <c r="S153" s="207"/>
      <c r="T153" s="208"/>
      <c r="AT153" s="209" t="s">
        <v>164</v>
      </c>
      <c r="AU153" s="209" t="s">
        <v>82</v>
      </c>
      <c r="AV153" s="13" t="s">
        <v>80</v>
      </c>
      <c r="AW153" s="13" t="s">
        <v>35</v>
      </c>
      <c r="AX153" s="13" t="s">
        <v>73</v>
      </c>
      <c r="AY153" s="209" t="s">
        <v>151</v>
      </c>
    </row>
    <row r="154" spans="1:65" s="14" customFormat="1" ht="11.25">
      <c r="B154" s="210"/>
      <c r="C154" s="211"/>
      <c r="D154" s="193" t="s">
        <v>164</v>
      </c>
      <c r="E154" s="212" t="s">
        <v>19</v>
      </c>
      <c r="F154" s="213" t="s">
        <v>563</v>
      </c>
      <c r="G154" s="211"/>
      <c r="H154" s="214">
        <v>328.95</v>
      </c>
      <c r="I154" s="215"/>
      <c r="J154" s="211"/>
      <c r="K154" s="211"/>
      <c r="L154" s="216"/>
      <c r="M154" s="217"/>
      <c r="N154" s="218"/>
      <c r="O154" s="218"/>
      <c r="P154" s="218"/>
      <c r="Q154" s="218"/>
      <c r="R154" s="218"/>
      <c r="S154" s="218"/>
      <c r="T154" s="219"/>
      <c r="AT154" s="220" t="s">
        <v>164</v>
      </c>
      <c r="AU154" s="220" t="s">
        <v>82</v>
      </c>
      <c r="AV154" s="14" t="s">
        <v>82</v>
      </c>
      <c r="AW154" s="14" t="s">
        <v>35</v>
      </c>
      <c r="AX154" s="14" t="s">
        <v>73</v>
      </c>
      <c r="AY154" s="220" t="s">
        <v>151</v>
      </c>
    </row>
    <row r="155" spans="1:65" s="13" customFormat="1" ht="11.25">
      <c r="B155" s="200"/>
      <c r="C155" s="201"/>
      <c r="D155" s="193" t="s">
        <v>164</v>
      </c>
      <c r="E155" s="202" t="s">
        <v>19</v>
      </c>
      <c r="F155" s="203" t="s">
        <v>564</v>
      </c>
      <c r="G155" s="201"/>
      <c r="H155" s="202" t="s">
        <v>19</v>
      </c>
      <c r="I155" s="204"/>
      <c r="J155" s="201"/>
      <c r="K155" s="201"/>
      <c r="L155" s="205"/>
      <c r="M155" s="206"/>
      <c r="N155" s="207"/>
      <c r="O155" s="207"/>
      <c r="P155" s="207"/>
      <c r="Q155" s="207"/>
      <c r="R155" s="207"/>
      <c r="S155" s="207"/>
      <c r="T155" s="208"/>
      <c r="AT155" s="209" t="s">
        <v>164</v>
      </c>
      <c r="AU155" s="209" t="s">
        <v>82</v>
      </c>
      <c r="AV155" s="13" t="s">
        <v>80</v>
      </c>
      <c r="AW155" s="13" t="s">
        <v>35</v>
      </c>
      <c r="AX155" s="13" t="s">
        <v>73</v>
      </c>
      <c r="AY155" s="209" t="s">
        <v>151</v>
      </c>
    </row>
    <row r="156" spans="1:65" s="14" customFormat="1" ht="11.25">
      <c r="B156" s="210"/>
      <c r="C156" s="211"/>
      <c r="D156" s="193" t="s">
        <v>164</v>
      </c>
      <c r="E156" s="212" t="s">
        <v>19</v>
      </c>
      <c r="F156" s="213" t="s">
        <v>565</v>
      </c>
      <c r="G156" s="211"/>
      <c r="H156" s="214">
        <v>1927.8</v>
      </c>
      <c r="I156" s="215"/>
      <c r="J156" s="211"/>
      <c r="K156" s="211"/>
      <c r="L156" s="216"/>
      <c r="M156" s="217"/>
      <c r="N156" s="218"/>
      <c r="O156" s="218"/>
      <c r="P156" s="218"/>
      <c r="Q156" s="218"/>
      <c r="R156" s="218"/>
      <c r="S156" s="218"/>
      <c r="T156" s="219"/>
      <c r="AT156" s="220" t="s">
        <v>164</v>
      </c>
      <c r="AU156" s="220" t="s">
        <v>82</v>
      </c>
      <c r="AV156" s="14" t="s">
        <v>82</v>
      </c>
      <c r="AW156" s="14" t="s">
        <v>35</v>
      </c>
      <c r="AX156" s="14" t="s">
        <v>73</v>
      </c>
      <c r="AY156" s="220" t="s">
        <v>151</v>
      </c>
    </row>
    <row r="157" spans="1:65" s="15" customFormat="1" ht="11.25">
      <c r="B157" s="221"/>
      <c r="C157" s="222"/>
      <c r="D157" s="193" t="s">
        <v>164</v>
      </c>
      <c r="E157" s="223" t="s">
        <v>19</v>
      </c>
      <c r="F157" s="224" t="s">
        <v>167</v>
      </c>
      <c r="G157" s="222"/>
      <c r="H157" s="225">
        <v>3299.9549999999999</v>
      </c>
      <c r="I157" s="226"/>
      <c r="J157" s="222"/>
      <c r="K157" s="222"/>
      <c r="L157" s="227"/>
      <c r="M157" s="228"/>
      <c r="N157" s="229"/>
      <c r="O157" s="229"/>
      <c r="P157" s="229"/>
      <c r="Q157" s="229"/>
      <c r="R157" s="229"/>
      <c r="S157" s="229"/>
      <c r="T157" s="230"/>
      <c r="AT157" s="231" t="s">
        <v>164</v>
      </c>
      <c r="AU157" s="231" t="s">
        <v>82</v>
      </c>
      <c r="AV157" s="15" t="s">
        <v>158</v>
      </c>
      <c r="AW157" s="15" t="s">
        <v>35</v>
      </c>
      <c r="AX157" s="15" t="s">
        <v>80</v>
      </c>
      <c r="AY157" s="231" t="s">
        <v>151</v>
      </c>
    </row>
    <row r="158" spans="1:65" s="2" customFormat="1" ht="24.2" customHeight="1">
      <c r="A158" s="36"/>
      <c r="B158" s="37"/>
      <c r="C158" s="232" t="s">
        <v>222</v>
      </c>
      <c r="D158" s="232" t="s">
        <v>324</v>
      </c>
      <c r="E158" s="233" t="s">
        <v>566</v>
      </c>
      <c r="F158" s="234" t="s">
        <v>567</v>
      </c>
      <c r="G158" s="235" t="s">
        <v>279</v>
      </c>
      <c r="H158" s="236">
        <v>1.667</v>
      </c>
      <c r="I158" s="237"/>
      <c r="J158" s="238">
        <f>ROUND(I158*H158,2)</f>
        <v>0</v>
      </c>
      <c r="K158" s="234" t="s">
        <v>19</v>
      </c>
      <c r="L158" s="239"/>
      <c r="M158" s="240" t="s">
        <v>19</v>
      </c>
      <c r="N158" s="241" t="s">
        <v>44</v>
      </c>
      <c r="O158" s="66"/>
      <c r="P158" s="189">
        <f>O158*H158</f>
        <v>0</v>
      </c>
      <c r="Q158" s="189">
        <v>1</v>
      </c>
      <c r="R158" s="189">
        <f>Q158*H158</f>
        <v>1.667</v>
      </c>
      <c r="S158" s="189">
        <v>0</v>
      </c>
      <c r="T158" s="190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91" t="s">
        <v>214</v>
      </c>
      <c r="AT158" s="191" t="s">
        <v>324</v>
      </c>
      <c r="AU158" s="191" t="s">
        <v>82</v>
      </c>
      <c r="AY158" s="19" t="s">
        <v>151</v>
      </c>
      <c r="BE158" s="192">
        <f>IF(N158="základní",J158,0)</f>
        <v>0</v>
      </c>
      <c r="BF158" s="192">
        <f>IF(N158="snížená",J158,0)</f>
        <v>0</v>
      </c>
      <c r="BG158" s="192">
        <f>IF(N158="zákl. přenesená",J158,0)</f>
        <v>0</v>
      </c>
      <c r="BH158" s="192">
        <f>IF(N158="sníž. přenesená",J158,0)</f>
        <v>0</v>
      </c>
      <c r="BI158" s="192">
        <f>IF(N158="nulová",J158,0)</f>
        <v>0</v>
      </c>
      <c r="BJ158" s="19" t="s">
        <v>80</v>
      </c>
      <c r="BK158" s="192">
        <f>ROUND(I158*H158,2)</f>
        <v>0</v>
      </c>
      <c r="BL158" s="19" t="s">
        <v>158</v>
      </c>
      <c r="BM158" s="191" t="s">
        <v>568</v>
      </c>
    </row>
    <row r="159" spans="1:65" s="2" customFormat="1" ht="19.5">
      <c r="A159" s="36"/>
      <c r="B159" s="37"/>
      <c r="C159" s="38"/>
      <c r="D159" s="193" t="s">
        <v>160</v>
      </c>
      <c r="E159" s="38"/>
      <c r="F159" s="194" t="s">
        <v>569</v>
      </c>
      <c r="G159" s="38"/>
      <c r="H159" s="38"/>
      <c r="I159" s="195"/>
      <c r="J159" s="38"/>
      <c r="K159" s="38"/>
      <c r="L159" s="41"/>
      <c r="M159" s="196"/>
      <c r="N159" s="197"/>
      <c r="O159" s="66"/>
      <c r="P159" s="66"/>
      <c r="Q159" s="66"/>
      <c r="R159" s="66"/>
      <c r="S159" s="66"/>
      <c r="T159" s="67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9" t="s">
        <v>160</v>
      </c>
      <c r="AU159" s="19" t="s">
        <v>82</v>
      </c>
    </row>
    <row r="160" spans="1:65" s="13" customFormat="1" ht="22.5">
      <c r="B160" s="200"/>
      <c r="C160" s="201"/>
      <c r="D160" s="193" t="s">
        <v>164</v>
      </c>
      <c r="E160" s="202" t="s">
        <v>19</v>
      </c>
      <c r="F160" s="203" t="s">
        <v>557</v>
      </c>
      <c r="G160" s="201"/>
      <c r="H160" s="202" t="s">
        <v>19</v>
      </c>
      <c r="I160" s="204"/>
      <c r="J160" s="201"/>
      <c r="K160" s="201"/>
      <c r="L160" s="205"/>
      <c r="M160" s="206"/>
      <c r="N160" s="207"/>
      <c r="O160" s="207"/>
      <c r="P160" s="207"/>
      <c r="Q160" s="207"/>
      <c r="R160" s="207"/>
      <c r="S160" s="207"/>
      <c r="T160" s="208"/>
      <c r="AT160" s="209" t="s">
        <v>164</v>
      </c>
      <c r="AU160" s="209" t="s">
        <v>82</v>
      </c>
      <c r="AV160" s="13" t="s">
        <v>80</v>
      </c>
      <c r="AW160" s="13" t="s">
        <v>35</v>
      </c>
      <c r="AX160" s="13" t="s">
        <v>73</v>
      </c>
      <c r="AY160" s="209" t="s">
        <v>151</v>
      </c>
    </row>
    <row r="161" spans="1:65" s="14" customFormat="1" ht="11.25">
      <c r="B161" s="210"/>
      <c r="C161" s="211"/>
      <c r="D161" s="193" t="s">
        <v>164</v>
      </c>
      <c r="E161" s="212" t="s">
        <v>19</v>
      </c>
      <c r="F161" s="213" t="s">
        <v>570</v>
      </c>
      <c r="G161" s="211"/>
      <c r="H161" s="214">
        <v>0.54800000000000004</v>
      </c>
      <c r="I161" s="215"/>
      <c r="J161" s="211"/>
      <c r="K161" s="211"/>
      <c r="L161" s="216"/>
      <c r="M161" s="217"/>
      <c r="N161" s="218"/>
      <c r="O161" s="218"/>
      <c r="P161" s="218"/>
      <c r="Q161" s="218"/>
      <c r="R161" s="218"/>
      <c r="S161" s="218"/>
      <c r="T161" s="219"/>
      <c r="AT161" s="220" t="s">
        <v>164</v>
      </c>
      <c r="AU161" s="220" t="s">
        <v>82</v>
      </c>
      <c r="AV161" s="14" t="s">
        <v>82</v>
      </c>
      <c r="AW161" s="14" t="s">
        <v>35</v>
      </c>
      <c r="AX161" s="14" t="s">
        <v>73</v>
      </c>
      <c r="AY161" s="220" t="s">
        <v>151</v>
      </c>
    </row>
    <row r="162" spans="1:65" s="13" customFormat="1" ht="22.5">
      <c r="B162" s="200"/>
      <c r="C162" s="201"/>
      <c r="D162" s="193" t="s">
        <v>164</v>
      </c>
      <c r="E162" s="202" t="s">
        <v>19</v>
      </c>
      <c r="F162" s="203" t="s">
        <v>571</v>
      </c>
      <c r="G162" s="201"/>
      <c r="H162" s="202" t="s">
        <v>19</v>
      </c>
      <c r="I162" s="204"/>
      <c r="J162" s="201"/>
      <c r="K162" s="201"/>
      <c r="L162" s="205"/>
      <c r="M162" s="206"/>
      <c r="N162" s="207"/>
      <c r="O162" s="207"/>
      <c r="P162" s="207"/>
      <c r="Q162" s="207"/>
      <c r="R162" s="207"/>
      <c r="S162" s="207"/>
      <c r="T162" s="208"/>
      <c r="AT162" s="209" t="s">
        <v>164</v>
      </c>
      <c r="AU162" s="209" t="s">
        <v>82</v>
      </c>
      <c r="AV162" s="13" t="s">
        <v>80</v>
      </c>
      <c r="AW162" s="13" t="s">
        <v>35</v>
      </c>
      <c r="AX162" s="13" t="s">
        <v>73</v>
      </c>
      <c r="AY162" s="209" t="s">
        <v>151</v>
      </c>
    </row>
    <row r="163" spans="1:65" s="14" customFormat="1" ht="11.25">
      <c r="B163" s="210"/>
      <c r="C163" s="211"/>
      <c r="D163" s="193" t="s">
        <v>164</v>
      </c>
      <c r="E163" s="212" t="s">
        <v>19</v>
      </c>
      <c r="F163" s="213" t="s">
        <v>572</v>
      </c>
      <c r="G163" s="211"/>
      <c r="H163" s="214">
        <v>0.57099999999999995</v>
      </c>
      <c r="I163" s="215"/>
      <c r="J163" s="211"/>
      <c r="K163" s="211"/>
      <c r="L163" s="216"/>
      <c r="M163" s="217"/>
      <c r="N163" s="218"/>
      <c r="O163" s="218"/>
      <c r="P163" s="218"/>
      <c r="Q163" s="218"/>
      <c r="R163" s="218"/>
      <c r="S163" s="218"/>
      <c r="T163" s="219"/>
      <c r="AT163" s="220" t="s">
        <v>164</v>
      </c>
      <c r="AU163" s="220" t="s">
        <v>82</v>
      </c>
      <c r="AV163" s="14" t="s">
        <v>82</v>
      </c>
      <c r="AW163" s="14" t="s">
        <v>35</v>
      </c>
      <c r="AX163" s="14" t="s">
        <v>73</v>
      </c>
      <c r="AY163" s="220" t="s">
        <v>151</v>
      </c>
    </row>
    <row r="164" spans="1:65" s="13" customFormat="1" ht="22.5">
      <c r="B164" s="200"/>
      <c r="C164" s="201"/>
      <c r="D164" s="193" t="s">
        <v>164</v>
      </c>
      <c r="E164" s="202" t="s">
        <v>19</v>
      </c>
      <c r="F164" s="203" t="s">
        <v>561</v>
      </c>
      <c r="G164" s="201"/>
      <c r="H164" s="202" t="s">
        <v>19</v>
      </c>
      <c r="I164" s="204"/>
      <c r="J164" s="201"/>
      <c r="K164" s="201"/>
      <c r="L164" s="205"/>
      <c r="M164" s="206"/>
      <c r="N164" s="207"/>
      <c r="O164" s="207"/>
      <c r="P164" s="207"/>
      <c r="Q164" s="207"/>
      <c r="R164" s="207"/>
      <c r="S164" s="207"/>
      <c r="T164" s="208"/>
      <c r="AT164" s="209" t="s">
        <v>164</v>
      </c>
      <c r="AU164" s="209" t="s">
        <v>82</v>
      </c>
      <c r="AV164" s="13" t="s">
        <v>80</v>
      </c>
      <c r="AW164" s="13" t="s">
        <v>35</v>
      </c>
      <c r="AX164" s="13" t="s">
        <v>73</v>
      </c>
      <c r="AY164" s="209" t="s">
        <v>151</v>
      </c>
    </row>
    <row r="165" spans="1:65" s="14" customFormat="1" ht="11.25">
      <c r="B165" s="210"/>
      <c r="C165" s="211"/>
      <c r="D165" s="193" t="s">
        <v>164</v>
      </c>
      <c r="E165" s="212" t="s">
        <v>19</v>
      </c>
      <c r="F165" s="213" t="s">
        <v>570</v>
      </c>
      <c r="G165" s="211"/>
      <c r="H165" s="214">
        <v>0.54800000000000004</v>
      </c>
      <c r="I165" s="215"/>
      <c r="J165" s="211"/>
      <c r="K165" s="211"/>
      <c r="L165" s="216"/>
      <c r="M165" s="217"/>
      <c r="N165" s="218"/>
      <c r="O165" s="218"/>
      <c r="P165" s="218"/>
      <c r="Q165" s="218"/>
      <c r="R165" s="218"/>
      <c r="S165" s="218"/>
      <c r="T165" s="219"/>
      <c r="AT165" s="220" t="s">
        <v>164</v>
      </c>
      <c r="AU165" s="220" t="s">
        <v>82</v>
      </c>
      <c r="AV165" s="14" t="s">
        <v>82</v>
      </c>
      <c r="AW165" s="14" t="s">
        <v>35</v>
      </c>
      <c r="AX165" s="14" t="s">
        <v>73</v>
      </c>
      <c r="AY165" s="220" t="s">
        <v>151</v>
      </c>
    </row>
    <row r="166" spans="1:65" s="15" customFormat="1" ht="11.25">
      <c r="B166" s="221"/>
      <c r="C166" s="222"/>
      <c r="D166" s="193" t="s">
        <v>164</v>
      </c>
      <c r="E166" s="223" t="s">
        <v>19</v>
      </c>
      <c r="F166" s="224" t="s">
        <v>167</v>
      </c>
      <c r="G166" s="222"/>
      <c r="H166" s="225">
        <v>1.667</v>
      </c>
      <c r="I166" s="226"/>
      <c r="J166" s="222"/>
      <c r="K166" s="222"/>
      <c r="L166" s="227"/>
      <c r="M166" s="228"/>
      <c r="N166" s="229"/>
      <c r="O166" s="229"/>
      <c r="P166" s="229"/>
      <c r="Q166" s="229"/>
      <c r="R166" s="229"/>
      <c r="S166" s="229"/>
      <c r="T166" s="230"/>
      <c r="AT166" s="231" t="s">
        <v>164</v>
      </c>
      <c r="AU166" s="231" t="s">
        <v>82</v>
      </c>
      <c r="AV166" s="15" t="s">
        <v>158</v>
      </c>
      <c r="AW166" s="15" t="s">
        <v>35</v>
      </c>
      <c r="AX166" s="15" t="s">
        <v>80</v>
      </c>
      <c r="AY166" s="231" t="s">
        <v>151</v>
      </c>
    </row>
    <row r="167" spans="1:65" s="2" customFormat="1" ht="21.75" customHeight="1">
      <c r="A167" s="36"/>
      <c r="B167" s="37"/>
      <c r="C167" s="232" t="s">
        <v>231</v>
      </c>
      <c r="D167" s="232" t="s">
        <v>324</v>
      </c>
      <c r="E167" s="233" t="s">
        <v>573</v>
      </c>
      <c r="F167" s="234" t="s">
        <v>574</v>
      </c>
      <c r="G167" s="235" t="s">
        <v>279</v>
      </c>
      <c r="H167" s="236">
        <v>0.24199999999999999</v>
      </c>
      <c r="I167" s="237"/>
      <c r="J167" s="238">
        <f>ROUND(I167*H167,2)</f>
        <v>0</v>
      </c>
      <c r="K167" s="234" t="s">
        <v>157</v>
      </c>
      <c r="L167" s="239"/>
      <c r="M167" s="240" t="s">
        <v>19</v>
      </c>
      <c r="N167" s="241" t="s">
        <v>44</v>
      </c>
      <c r="O167" s="66"/>
      <c r="P167" s="189">
        <f>O167*H167</f>
        <v>0</v>
      </c>
      <c r="Q167" s="189">
        <v>1</v>
      </c>
      <c r="R167" s="189">
        <f>Q167*H167</f>
        <v>0.24199999999999999</v>
      </c>
      <c r="S167" s="189">
        <v>0</v>
      </c>
      <c r="T167" s="190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91" t="s">
        <v>214</v>
      </c>
      <c r="AT167" s="191" t="s">
        <v>324</v>
      </c>
      <c r="AU167" s="191" t="s">
        <v>82</v>
      </c>
      <c r="AY167" s="19" t="s">
        <v>151</v>
      </c>
      <c r="BE167" s="192">
        <f>IF(N167="základní",J167,0)</f>
        <v>0</v>
      </c>
      <c r="BF167" s="192">
        <f>IF(N167="snížená",J167,0)</f>
        <v>0</v>
      </c>
      <c r="BG167" s="192">
        <f>IF(N167="zákl. přenesená",J167,0)</f>
        <v>0</v>
      </c>
      <c r="BH167" s="192">
        <f>IF(N167="sníž. přenesená",J167,0)</f>
        <v>0</v>
      </c>
      <c r="BI167" s="192">
        <f>IF(N167="nulová",J167,0)</f>
        <v>0</v>
      </c>
      <c r="BJ167" s="19" t="s">
        <v>80</v>
      </c>
      <c r="BK167" s="192">
        <f>ROUND(I167*H167,2)</f>
        <v>0</v>
      </c>
      <c r="BL167" s="19" t="s">
        <v>158</v>
      </c>
      <c r="BM167" s="191" t="s">
        <v>575</v>
      </c>
    </row>
    <row r="168" spans="1:65" s="2" customFormat="1" ht="11.25">
      <c r="A168" s="36"/>
      <c r="B168" s="37"/>
      <c r="C168" s="38"/>
      <c r="D168" s="193" t="s">
        <v>160</v>
      </c>
      <c r="E168" s="38"/>
      <c r="F168" s="194" t="s">
        <v>574</v>
      </c>
      <c r="G168" s="38"/>
      <c r="H168" s="38"/>
      <c r="I168" s="195"/>
      <c r="J168" s="38"/>
      <c r="K168" s="38"/>
      <c r="L168" s="41"/>
      <c r="M168" s="196"/>
      <c r="N168" s="197"/>
      <c r="O168" s="66"/>
      <c r="P168" s="66"/>
      <c r="Q168" s="66"/>
      <c r="R168" s="66"/>
      <c r="S168" s="66"/>
      <c r="T168" s="67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9" t="s">
        <v>160</v>
      </c>
      <c r="AU168" s="19" t="s">
        <v>82</v>
      </c>
    </row>
    <row r="169" spans="1:65" s="13" customFormat="1" ht="22.5">
      <c r="B169" s="200"/>
      <c r="C169" s="201"/>
      <c r="D169" s="193" t="s">
        <v>164</v>
      </c>
      <c r="E169" s="202" t="s">
        <v>19</v>
      </c>
      <c r="F169" s="203" t="s">
        <v>576</v>
      </c>
      <c r="G169" s="201"/>
      <c r="H169" s="202" t="s">
        <v>19</v>
      </c>
      <c r="I169" s="204"/>
      <c r="J169" s="201"/>
      <c r="K169" s="201"/>
      <c r="L169" s="205"/>
      <c r="M169" s="206"/>
      <c r="N169" s="207"/>
      <c r="O169" s="207"/>
      <c r="P169" s="207"/>
      <c r="Q169" s="207"/>
      <c r="R169" s="207"/>
      <c r="S169" s="207"/>
      <c r="T169" s="208"/>
      <c r="AT169" s="209" t="s">
        <v>164</v>
      </c>
      <c r="AU169" s="209" t="s">
        <v>82</v>
      </c>
      <c r="AV169" s="13" t="s">
        <v>80</v>
      </c>
      <c r="AW169" s="13" t="s">
        <v>35</v>
      </c>
      <c r="AX169" s="13" t="s">
        <v>73</v>
      </c>
      <c r="AY169" s="209" t="s">
        <v>151</v>
      </c>
    </row>
    <row r="170" spans="1:65" s="14" customFormat="1" ht="11.25">
      <c r="B170" s="210"/>
      <c r="C170" s="211"/>
      <c r="D170" s="193" t="s">
        <v>164</v>
      </c>
      <c r="E170" s="212" t="s">
        <v>19</v>
      </c>
      <c r="F170" s="213" t="s">
        <v>577</v>
      </c>
      <c r="G170" s="211"/>
      <c r="H170" s="214">
        <v>0.24199999999999999</v>
      </c>
      <c r="I170" s="215"/>
      <c r="J170" s="211"/>
      <c r="K170" s="211"/>
      <c r="L170" s="216"/>
      <c r="M170" s="217"/>
      <c r="N170" s="218"/>
      <c r="O170" s="218"/>
      <c r="P170" s="218"/>
      <c r="Q170" s="218"/>
      <c r="R170" s="218"/>
      <c r="S170" s="218"/>
      <c r="T170" s="219"/>
      <c r="AT170" s="220" t="s">
        <v>164</v>
      </c>
      <c r="AU170" s="220" t="s">
        <v>82</v>
      </c>
      <c r="AV170" s="14" t="s">
        <v>82</v>
      </c>
      <c r="AW170" s="14" t="s">
        <v>35</v>
      </c>
      <c r="AX170" s="14" t="s">
        <v>73</v>
      </c>
      <c r="AY170" s="220" t="s">
        <v>151</v>
      </c>
    </row>
    <row r="171" spans="1:65" s="15" customFormat="1" ht="11.25">
      <c r="B171" s="221"/>
      <c r="C171" s="222"/>
      <c r="D171" s="193" t="s">
        <v>164</v>
      </c>
      <c r="E171" s="223" t="s">
        <v>19</v>
      </c>
      <c r="F171" s="224" t="s">
        <v>167</v>
      </c>
      <c r="G171" s="222"/>
      <c r="H171" s="225">
        <v>0.24199999999999999</v>
      </c>
      <c r="I171" s="226"/>
      <c r="J171" s="222"/>
      <c r="K171" s="222"/>
      <c r="L171" s="227"/>
      <c r="M171" s="228"/>
      <c r="N171" s="229"/>
      <c r="O171" s="229"/>
      <c r="P171" s="229"/>
      <c r="Q171" s="229"/>
      <c r="R171" s="229"/>
      <c r="S171" s="229"/>
      <c r="T171" s="230"/>
      <c r="AT171" s="231" t="s">
        <v>164</v>
      </c>
      <c r="AU171" s="231" t="s">
        <v>82</v>
      </c>
      <c r="AV171" s="15" t="s">
        <v>158</v>
      </c>
      <c r="AW171" s="15" t="s">
        <v>35</v>
      </c>
      <c r="AX171" s="15" t="s">
        <v>80</v>
      </c>
      <c r="AY171" s="231" t="s">
        <v>151</v>
      </c>
    </row>
    <row r="172" spans="1:65" s="2" customFormat="1" ht="24.2" customHeight="1">
      <c r="A172" s="36"/>
      <c r="B172" s="37"/>
      <c r="C172" s="232" t="s">
        <v>239</v>
      </c>
      <c r="D172" s="232" t="s">
        <v>324</v>
      </c>
      <c r="E172" s="233" t="s">
        <v>578</v>
      </c>
      <c r="F172" s="234" t="s">
        <v>579</v>
      </c>
      <c r="G172" s="235" t="s">
        <v>279</v>
      </c>
      <c r="H172" s="236">
        <v>0.33900000000000002</v>
      </c>
      <c r="I172" s="237"/>
      <c r="J172" s="238">
        <f>ROUND(I172*H172,2)</f>
        <v>0</v>
      </c>
      <c r="K172" s="234" t="s">
        <v>157</v>
      </c>
      <c r="L172" s="239"/>
      <c r="M172" s="240" t="s">
        <v>19</v>
      </c>
      <c r="N172" s="241" t="s">
        <v>44</v>
      </c>
      <c r="O172" s="66"/>
      <c r="P172" s="189">
        <f>O172*H172</f>
        <v>0</v>
      </c>
      <c r="Q172" s="189">
        <v>1</v>
      </c>
      <c r="R172" s="189">
        <f>Q172*H172</f>
        <v>0.33900000000000002</v>
      </c>
      <c r="S172" s="189">
        <v>0</v>
      </c>
      <c r="T172" s="190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91" t="s">
        <v>214</v>
      </c>
      <c r="AT172" s="191" t="s">
        <v>324</v>
      </c>
      <c r="AU172" s="191" t="s">
        <v>82</v>
      </c>
      <c r="AY172" s="19" t="s">
        <v>151</v>
      </c>
      <c r="BE172" s="192">
        <f>IF(N172="základní",J172,0)</f>
        <v>0</v>
      </c>
      <c r="BF172" s="192">
        <f>IF(N172="snížená",J172,0)</f>
        <v>0</v>
      </c>
      <c r="BG172" s="192">
        <f>IF(N172="zákl. přenesená",J172,0)</f>
        <v>0</v>
      </c>
      <c r="BH172" s="192">
        <f>IF(N172="sníž. přenesená",J172,0)</f>
        <v>0</v>
      </c>
      <c r="BI172" s="192">
        <f>IF(N172="nulová",J172,0)</f>
        <v>0</v>
      </c>
      <c r="BJ172" s="19" t="s">
        <v>80</v>
      </c>
      <c r="BK172" s="192">
        <f>ROUND(I172*H172,2)</f>
        <v>0</v>
      </c>
      <c r="BL172" s="19" t="s">
        <v>158</v>
      </c>
      <c r="BM172" s="191" t="s">
        <v>580</v>
      </c>
    </row>
    <row r="173" spans="1:65" s="2" customFormat="1" ht="11.25">
      <c r="A173" s="36"/>
      <c r="B173" s="37"/>
      <c r="C173" s="38"/>
      <c r="D173" s="193" t="s">
        <v>160</v>
      </c>
      <c r="E173" s="38"/>
      <c r="F173" s="194" t="s">
        <v>579</v>
      </c>
      <c r="G173" s="38"/>
      <c r="H173" s="38"/>
      <c r="I173" s="195"/>
      <c r="J173" s="38"/>
      <c r="K173" s="38"/>
      <c r="L173" s="41"/>
      <c r="M173" s="196"/>
      <c r="N173" s="197"/>
      <c r="O173" s="66"/>
      <c r="P173" s="66"/>
      <c r="Q173" s="66"/>
      <c r="R173" s="66"/>
      <c r="S173" s="66"/>
      <c r="T173" s="67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9" t="s">
        <v>160</v>
      </c>
      <c r="AU173" s="19" t="s">
        <v>82</v>
      </c>
    </row>
    <row r="174" spans="1:65" s="13" customFormat="1" ht="11.25">
      <c r="B174" s="200"/>
      <c r="C174" s="201"/>
      <c r="D174" s="193" t="s">
        <v>164</v>
      </c>
      <c r="E174" s="202" t="s">
        <v>19</v>
      </c>
      <c r="F174" s="203" t="s">
        <v>581</v>
      </c>
      <c r="G174" s="201"/>
      <c r="H174" s="202" t="s">
        <v>19</v>
      </c>
      <c r="I174" s="204"/>
      <c r="J174" s="201"/>
      <c r="K174" s="201"/>
      <c r="L174" s="205"/>
      <c r="M174" s="206"/>
      <c r="N174" s="207"/>
      <c r="O174" s="207"/>
      <c r="P174" s="207"/>
      <c r="Q174" s="207"/>
      <c r="R174" s="207"/>
      <c r="S174" s="207"/>
      <c r="T174" s="208"/>
      <c r="AT174" s="209" t="s">
        <v>164</v>
      </c>
      <c r="AU174" s="209" t="s">
        <v>82</v>
      </c>
      <c r="AV174" s="13" t="s">
        <v>80</v>
      </c>
      <c r="AW174" s="13" t="s">
        <v>35</v>
      </c>
      <c r="AX174" s="13" t="s">
        <v>73</v>
      </c>
      <c r="AY174" s="209" t="s">
        <v>151</v>
      </c>
    </row>
    <row r="175" spans="1:65" s="14" customFormat="1" ht="11.25">
      <c r="B175" s="210"/>
      <c r="C175" s="211"/>
      <c r="D175" s="193" t="s">
        <v>164</v>
      </c>
      <c r="E175" s="212" t="s">
        <v>19</v>
      </c>
      <c r="F175" s="213" t="s">
        <v>582</v>
      </c>
      <c r="G175" s="211"/>
      <c r="H175" s="214">
        <v>0.33900000000000002</v>
      </c>
      <c r="I175" s="215"/>
      <c r="J175" s="211"/>
      <c r="K175" s="211"/>
      <c r="L175" s="216"/>
      <c r="M175" s="217"/>
      <c r="N175" s="218"/>
      <c r="O175" s="218"/>
      <c r="P175" s="218"/>
      <c r="Q175" s="218"/>
      <c r="R175" s="218"/>
      <c r="S175" s="218"/>
      <c r="T175" s="219"/>
      <c r="AT175" s="220" t="s">
        <v>164</v>
      </c>
      <c r="AU175" s="220" t="s">
        <v>82</v>
      </c>
      <c r="AV175" s="14" t="s">
        <v>82</v>
      </c>
      <c r="AW175" s="14" t="s">
        <v>35</v>
      </c>
      <c r="AX175" s="14" t="s">
        <v>73</v>
      </c>
      <c r="AY175" s="220" t="s">
        <v>151</v>
      </c>
    </row>
    <row r="176" spans="1:65" s="15" customFormat="1" ht="11.25">
      <c r="B176" s="221"/>
      <c r="C176" s="222"/>
      <c r="D176" s="193" t="s">
        <v>164</v>
      </c>
      <c r="E176" s="223" t="s">
        <v>19</v>
      </c>
      <c r="F176" s="224" t="s">
        <v>167</v>
      </c>
      <c r="G176" s="222"/>
      <c r="H176" s="225">
        <v>0.33900000000000002</v>
      </c>
      <c r="I176" s="226"/>
      <c r="J176" s="222"/>
      <c r="K176" s="222"/>
      <c r="L176" s="227"/>
      <c r="M176" s="228"/>
      <c r="N176" s="229"/>
      <c r="O176" s="229"/>
      <c r="P176" s="229"/>
      <c r="Q176" s="229"/>
      <c r="R176" s="229"/>
      <c r="S176" s="229"/>
      <c r="T176" s="230"/>
      <c r="AT176" s="231" t="s">
        <v>164</v>
      </c>
      <c r="AU176" s="231" t="s">
        <v>82</v>
      </c>
      <c r="AV176" s="15" t="s">
        <v>158</v>
      </c>
      <c r="AW176" s="15" t="s">
        <v>35</v>
      </c>
      <c r="AX176" s="15" t="s">
        <v>80</v>
      </c>
      <c r="AY176" s="231" t="s">
        <v>151</v>
      </c>
    </row>
    <row r="177" spans="1:65" s="2" customFormat="1" ht="24.2" customHeight="1">
      <c r="A177" s="36"/>
      <c r="B177" s="37"/>
      <c r="C177" s="180" t="s">
        <v>247</v>
      </c>
      <c r="D177" s="180" t="s">
        <v>153</v>
      </c>
      <c r="E177" s="181" t="s">
        <v>583</v>
      </c>
      <c r="F177" s="182" t="s">
        <v>584</v>
      </c>
      <c r="G177" s="183" t="s">
        <v>551</v>
      </c>
      <c r="H177" s="184">
        <v>3299.9549999999999</v>
      </c>
      <c r="I177" s="185"/>
      <c r="J177" s="186">
        <f>ROUND(I177*H177,2)</f>
        <v>0</v>
      </c>
      <c r="K177" s="182" t="s">
        <v>157</v>
      </c>
      <c r="L177" s="41"/>
      <c r="M177" s="187" t="s">
        <v>19</v>
      </c>
      <c r="N177" s="188" t="s">
        <v>44</v>
      </c>
      <c r="O177" s="66"/>
      <c r="P177" s="189">
        <f>O177*H177</f>
        <v>0</v>
      </c>
      <c r="Q177" s="189">
        <v>0</v>
      </c>
      <c r="R177" s="189">
        <f>Q177*H177</f>
        <v>0</v>
      </c>
      <c r="S177" s="189">
        <v>0</v>
      </c>
      <c r="T177" s="190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91" t="s">
        <v>158</v>
      </c>
      <c r="AT177" s="191" t="s">
        <v>153</v>
      </c>
      <c r="AU177" s="191" t="s">
        <v>82</v>
      </c>
      <c r="AY177" s="19" t="s">
        <v>151</v>
      </c>
      <c r="BE177" s="192">
        <f>IF(N177="základní",J177,0)</f>
        <v>0</v>
      </c>
      <c r="BF177" s="192">
        <f>IF(N177="snížená",J177,0)</f>
        <v>0</v>
      </c>
      <c r="BG177" s="192">
        <f>IF(N177="zákl. přenesená",J177,0)</f>
        <v>0</v>
      </c>
      <c r="BH177" s="192">
        <f>IF(N177="sníž. přenesená",J177,0)</f>
        <v>0</v>
      </c>
      <c r="BI177" s="192">
        <f>IF(N177="nulová",J177,0)</f>
        <v>0</v>
      </c>
      <c r="BJ177" s="19" t="s">
        <v>80</v>
      </c>
      <c r="BK177" s="192">
        <f>ROUND(I177*H177,2)</f>
        <v>0</v>
      </c>
      <c r="BL177" s="19" t="s">
        <v>158</v>
      </c>
      <c r="BM177" s="191" t="s">
        <v>585</v>
      </c>
    </row>
    <row r="178" spans="1:65" s="2" customFormat="1" ht="48.75">
      <c r="A178" s="36"/>
      <c r="B178" s="37"/>
      <c r="C178" s="38"/>
      <c r="D178" s="193" t="s">
        <v>160</v>
      </c>
      <c r="E178" s="38"/>
      <c r="F178" s="194" t="s">
        <v>586</v>
      </c>
      <c r="G178" s="38"/>
      <c r="H178" s="38"/>
      <c r="I178" s="195"/>
      <c r="J178" s="38"/>
      <c r="K178" s="38"/>
      <c r="L178" s="41"/>
      <c r="M178" s="196"/>
      <c r="N178" s="197"/>
      <c r="O178" s="66"/>
      <c r="P178" s="66"/>
      <c r="Q178" s="66"/>
      <c r="R178" s="66"/>
      <c r="S178" s="66"/>
      <c r="T178" s="67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9" t="s">
        <v>160</v>
      </c>
      <c r="AU178" s="19" t="s">
        <v>82</v>
      </c>
    </row>
    <row r="179" spans="1:65" s="2" customFormat="1" ht="11.25">
      <c r="A179" s="36"/>
      <c r="B179" s="37"/>
      <c r="C179" s="38"/>
      <c r="D179" s="198" t="s">
        <v>162</v>
      </c>
      <c r="E179" s="38"/>
      <c r="F179" s="199" t="s">
        <v>587</v>
      </c>
      <c r="G179" s="38"/>
      <c r="H179" s="38"/>
      <c r="I179" s="195"/>
      <c r="J179" s="38"/>
      <c r="K179" s="38"/>
      <c r="L179" s="41"/>
      <c r="M179" s="196"/>
      <c r="N179" s="197"/>
      <c r="O179" s="66"/>
      <c r="P179" s="66"/>
      <c r="Q179" s="66"/>
      <c r="R179" s="66"/>
      <c r="S179" s="66"/>
      <c r="T179" s="67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9" t="s">
        <v>162</v>
      </c>
      <c r="AU179" s="19" t="s">
        <v>82</v>
      </c>
    </row>
    <row r="180" spans="1:65" s="13" customFormat="1" ht="11.25">
      <c r="B180" s="200"/>
      <c r="C180" s="201"/>
      <c r="D180" s="193" t="s">
        <v>164</v>
      </c>
      <c r="E180" s="202" t="s">
        <v>19</v>
      </c>
      <c r="F180" s="203" t="s">
        <v>588</v>
      </c>
      <c r="G180" s="201"/>
      <c r="H180" s="202" t="s">
        <v>19</v>
      </c>
      <c r="I180" s="204"/>
      <c r="J180" s="201"/>
      <c r="K180" s="201"/>
      <c r="L180" s="205"/>
      <c r="M180" s="206"/>
      <c r="N180" s="207"/>
      <c r="O180" s="207"/>
      <c r="P180" s="207"/>
      <c r="Q180" s="207"/>
      <c r="R180" s="207"/>
      <c r="S180" s="207"/>
      <c r="T180" s="208"/>
      <c r="AT180" s="209" t="s">
        <v>164</v>
      </c>
      <c r="AU180" s="209" t="s">
        <v>82</v>
      </c>
      <c r="AV180" s="13" t="s">
        <v>80</v>
      </c>
      <c r="AW180" s="13" t="s">
        <v>35</v>
      </c>
      <c r="AX180" s="13" t="s">
        <v>73</v>
      </c>
      <c r="AY180" s="209" t="s">
        <v>151</v>
      </c>
    </row>
    <row r="181" spans="1:65" s="14" customFormat="1" ht="11.25">
      <c r="B181" s="210"/>
      <c r="C181" s="211"/>
      <c r="D181" s="193" t="s">
        <v>164</v>
      </c>
      <c r="E181" s="212" t="s">
        <v>19</v>
      </c>
      <c r="F181" s="213" t="s">
        <v>556</v>
      </c>
      <c r="G181" s="211"/>
      <c r="H181" s="214">
        <v>235.00800000000001</v>
      </c>
      <c r="I181" s="215"/>
      <c r="J181" s="211"/>
      <c r="K181" s="211"/>
      <c r="L181" s="216"/>
      <c r="M181" s="217"/>
      <c r="N181" s="218"/>
      <c r="O181" s="218"/>
      <c r="P181" s="218"/>
      <c r="Q181" s="218"/>
      <c r="R181" s="218"/>
      <c r="S181" s="218"/>
      <c r="T181" s="219"/>
      <c r="AT181" s="220" t="s">
        <v>164</v>
      </c>
      <c r="AU181" s="220" t="s">
        <v>82</v>
      </c>
      <c r="AV181" s="14" t="s">
        <v>82</v>
      </c>
      <c r="AW181" s="14" t="s">
        <v>35</v>
      </c>
      <c r="AX181" s="14" t="s">
        <v>73</v>
      </c>
      <c r="AY181" s="220" t="s">
        <v>151</v>
      </c>
    </row>
    <row r="182" spans="1:65" s="13" customFormat="1" ht="22.5">
      <c r="B182" s="200"/>
      <c r="C182" s="201"/>
      <c r="D182" s="193" t="s">
        <v>164</v>
      </c>
      <c r="E182" s="202" t="s">
        <v>19</v>
      </c>
      <c r="F182" s="203" t="s">
        <v>557</v>
      </c>
      <c r="G182" s="201"/>
      <c r="H182" s="202" t="s">
        <v>19</v>
      </c>
      <c r="I182" s="204"/>
      <c r="J182" s="201"/>
      <c r="K182" s="201"/>
      <c r="L182" s="205"/>
      <c r="M182" s="206"/>
      <c r="N182" s="207"/>
      <c r="O182" s="207"/>
      <c r="P182" s="207"/>
      <c r="Q182" s="207"/>
      <c r="R182" s="207"/>
      <c r="S182" s="207"/>
      <c r="T182" s="208"/>
      <c r="AT182" s="209" t="s">
        <v>164</v>
      </c>
      <c r="AU182" s="209" t="s">
        <v>82</v>
      </c>
      <c r="AV182" s="13" t="s">
        <v>80</v>
      </c>
      <c r="AW182" s="13" t="s">
        <v>35</v>
      </c>
      <c r="AX182" s="13" t="s">
        <v>73</v>
      </c>
      <c r="AY182" s="209" t="s">
        <v>151</v>
      </c>
    </row>
    <row r="183" spans="1:65" s="14" customFormat="1" ht="11.25">
      <c r="B183" s="210"/>
      <c r="C183" s="211"/>
      <c r="D183" s="193" t="s">
        <v>164</v>
      </c>
      <c r="E183" s="212" t="s">
        <v>19</v>
      </c>
      <c r="F183" s="213" t="s">
        <v>558</v>
      </c>
      <c r="G183" s="211"/>
      <c r="H183" s="214">
        <v>265.65100000000001</v>
      </c>
      <c r="I183" s="215"/>
      <c r="J183" s="211"/>
      <c r="K183" s="211"/>
      <c r="L183" s="216"/>
      <c r="M183" s="217"/>
      <c r="N183" s="218"/>
      <c r="O183" s="218"/>
      <c r="P183" s="218"/>
      <c r="Q183" s="218"/>
      <c r="R183" s="218"/>
      <c r="S183" s="218"/>
      <c r="T183" s="219"/>
      <c r="AT183" s="220" t="s">
        <v>164</v>
      </c>
      <c r="AU183" s="220" t="s">
        <v>82</v>
      </c>
      <c r="AV183" s="14" t="s">
        <v>82</v>
      </c>
      <c r="AW183" s="14" t="s">
        <v>35</v>
      </c>
      <c r="AX183" s="14" t="s">
        <v>73</v>
      </c>
      <c r="AY183" s="220" t="s">
        <v>151</v>
      </c>
    </row>
    <row r="184" spans="1:65" s="13" customFormat="1" ht="22.5">
      <c r="B184" s="200"/>
      <c r="C184" s="201"/>
      <c r="D184" s="193" t="s">
        <v>164</v>
      </c>
      <c r="E184" s="202" t="s">
        <v>19</v>
      </c>
      <c r="F184" s="203" t="s">
        <v>559</v>
      </c>
      <c r="G184" s="201"/>
      <c r="H184" s="202" t="s">
        <v>19</v>
      </c>
      <c r="I184" s="204"/>
      <c r="J184" s="201"/>
      <c r="K184" s="201"/>
      <c r="L184" s="205"/>
      <c r="M184" s="206"/>
      <c r="N184" s="207"/>
      <c r="O184" s="207"/>
      <c r="P184" s="207"/>
      <c r="Q184" s="207"/>
      <c r="R184" s="207"/>
      <c r="S184" s="207"/>
      <c r="T184" s="208"/>
      <c r="AT184" s="209" t="s">
        <v>164</v>
      </c>
      <c r="AU184" s="209" t="s">
        <v>82</v>
      </c>
      <c r="AV184" s="13" t="s">
        <v>80</v>
      </c>
      <c r="AW184" s="13" t="s">
        <v>35</v>
      </c>
      <c r="AX184" s="13" t="s">
        <v>73</v>
      </c>
      <c r="AY184" s="209" t="s">
        <v>151</v>
      </c>
    </row>
    <row r="185" spans="1:65" s="14" customFormat="1" ht="11.25">
      <c r="B185" s="210"/>
      <c r="C185" s="211"/>
      <c r="D185" s="193" t="s">
        <v>164</v>
      </c>
      <c r="E185" s="212" t="s">
        <v>19</v>
      </c>
      <c r="F185" s="213" t="s">
        <v>560</v>
      </c>
      <c r="G185" s="211"/>
      <c r="H185" s="214">
        <v>276.89499999999998</v>
      </c>
      <c r="I185" s="215"/>
      <c r="J185" s="211"/>
      <c r="K185" s="211"/>
      <c r="L185" s="216"/>
      <c r="M185" s="217"/>
      <c r="N185" s="218"/>
      <c r="O185" s="218"/>
      <c r="P185" s="218"/>
      <c r="Q185" s="218"/>
      <c r="R185" s="218"/>
      <c r="S185" s="218"/>
      <c r="T185" s="219"/>
      <c r="AT185" s="220" t="s">
        <v>164</v>
      </c>
      <c r="AU185" s="220" t="s">
        <v>82</v>
      </c>
      <c r="AV185" s="14" t="s">
        <v>82</v>
      </c>
      <c r="AW185" s="14" t="s">
        <v>35</v>
      </c>
      <c r="AX185" s="14" t="s">
        <v>73</v>
      </c>
      <c r="AY185" s="220" t="s">
        <v>151</v>
      </c>
    </row>
    <row r="186" spans="1:65" s="13" customFormat="1" ht="22.5">
      <c r="B186" s="200"/>
      <c r="C186" s="201"/>
      <c r="D186" s="193" t="s">
        <v>164</v>
      </c>
      <c r="E186" s="202" t="s">
        <v>19</v>
      </c>
      <c r="F186" s="203" t="s">
        <v>561</v>
      </c>
      <c r="G186" s="201"/>
      <c r="H186" s="202" t="s">
        <v>19</v>
      </c>
      <c r="I186" s="204"/>
      <c r="J186" s="201"/>
      <c r="K186" s="201"/>
      <c r="L186" s="205"/>
      <c r="M186" s="206"/>
      <c r="N186" s="207"/>
      <c r="O186" s="207"/>
      <c r="P186" s="207"/>
      <c r="Q186" s="207"/>
      <c r="R186" s="207"/>
      <c r="S186" s="207"/>
      <c r="T186" s="208"/>
      <c r="AT186" s="209" t="s">
        <v>164</v>
      </c>
      <c r="AU186" s="209" t="s">
        <v>82</v>
      </c>
      <c r="AV186" s="13" t="s">
        <v>80</v>
      </c>
      <c r="AW186" s="13" t="s">
        <v>35</v>
      </c>
      <c r="AX186" s="13" t="s">
        <v>73</v>
      </c>
      <c r="AY186" s="209" t="s">
        <v>151</v>
      </c>
    </row>
    <row r="187" spans="1:65" s="14" customFormat="1" ht="11.25">
      <c r="B187" s="210"/>
      <c r="C187" s="211"/>
      <c r="D187" s="193" t="s">
        <v>164</v>
      </c>
      <c r="E187" s="212" t="s">
        <v>19</v>
      </c>
      <c r="F187" s="213" t="s">
        <v>558</v>
      </c>
      <c r="G187" s="211"/>
      <c r="H187" s="214">
        <v>265.65100000000001</v>
      </c>
      <c r="I187" s="215"/>
      <c r="J187" s="211"/>
      <c r="K187" s="211"/>
      <c r="L187" s="216"/>
      <c r="M187" s="217"/>
      <c r="N187" s="218"/>
      <c r="O187" s="218"/>
      <c r="P187" s="218"/>
      <c r="Q187" s="218"/>
      <c r="R187" s="218"/>
      <c r="S187" s="218"/>
      <c r="T187" s="219"/>
      <c r="AT187" s="220" t="s">
        <v>164</v>
      </c>
      <c r="AU187" s="220" t="s">
        <v>82</v>
      </c>
      <c r="AV187" s="14" t="s">
        <v>82</v>
      </c>
      <c r="AW187" s="14" t="s">
        <v>35</v>
      </c>
      <c r="AX187" s="14" t="s">
        <v>73</v>
      </c>
      <c r="AY187" s="220" t="s">
        <v>151</v>
      </c>
    </row>
    <row r="188" spans="1:65" s="13" customFormat="1" ht="11.25">
      <c r="B188" s="200"/>
      <c r="C188" s="201"/>
      <c r="D188" s="193" t="s">
        <v>164</v>
      </c>
      <c r="E188" s="202" t="s">
        <v>19</v>
      </c>
      <c r="F188" s="203" t="s">
        <v>562</v>
      </c>
      <c r="G188" s="201"/>
      <c r="H188" s="202" t="s">
        <v>19</v>
      </c>
      <c r="I188" s="204"/>
      <c r="J188" s="201"/>
      <c r="K188" s="201"/>
      <c r="L188" s="205"/>
      <c r="M188" s="206"/>
      <c r="N188" s="207"/>
      <c r="O188" s="207"/>
      <c r="P188" s="207"/>
      <c r="Q188" s="207"/>
      <c r="R188" s="207"/>
      <c r="S188" s="207"/>
      <c r="T188" s="208"/>
      <c r="AT188" s="209" t="s">
        <v>164</v>
      </c>
      <c r="AU188" s="209" t="s">
        <v>82</v>
      </c>
      <c r="AV188" s="13" t="s">
        <v>80</v>
      </c>
      <c r="AW188" s="13" t="s">
        <v>35</v>
      </c>
      <c r="AX188" s="13" t="s">
        <v>73</v>
      </c>
      <c r="AY188" s="209" t="s">
        <v>151</v>
      </c>
    </row>
    <row r="189" spans="1:65" s="14" customFormat="1" ht="11.25">
      <c r="B189" s="210"/>
      <c r="C189" s="211"/>
      <c r="D189" s="193" t="s">
        <v>164</v>
      </c>
      <c r="E189" s="212" t="s">
        <v>19</v>
      </c>
      <c r="F189" s="213" t="s">
        <v>563</v>
      </c>
      <c r="G189" s="211"/>
      <c r="H189" s="214">
        <v>328.95</v>
      </c>
      <c r="I189" s="215"/>
      <c r="J189" s="211"/>
      <c r="K189" s="211"/>
      <c r="L189" s="216"/>
      <c r="M189" s="217"/>
      <c r="N189" s="218"/>
      <c r="O189" s="218"/>
      <c r="P189" s="218"/>
      <c r="Q189" s="218"/>
      <c r="R189" s="218"/>
      <c r="S189" s="218"/>
      <c r="T189" s="219"/>
      <c r="AT189" s="220" t="s">
        <v>164</v>
      </c>
      <c r="AU189" s="220" t="s">
        <v>82</v>
      </c>
      <c r="AV189" s="14" t="s">
        <v>82</v>
      </c>
      <c r="AW189" s="14" t="s">
        <v>35</v>
      </c>
      <c r="AX189" s="14" t="s">
        <v>73</v>
      </c>
      <c r="AY189" s="220" t="s">
        <v>151</v>
      </c>
    </row>
    <row r="190" spans="1:65" s="13" customFormat="1" ht="22.5">
      <c r="B190" s="200"/>
      <c r="C190" s="201"/>
      <c r="D190" s="193" t="s">
        <v>164</v>
      </c>
      <c r="E190" s="202" t="s">
        <v>19</v>
      </c>
      <c r="F190" s="203" t="s">
        <v>589</v>
      </c>
      <c r="G190" s="201"/>
      <c r="H190" s="202" t="s">
        <v>19</v>
      </c>
      <c r="I190" s="204"/>
      <c r="J190" s="201"/>
      <c r="K190" s="201"/>
      <c r="L190" s="205"/>
      <c r="M190" s="206"/>
      <c r="N190" s="207"/>
      <c r="O190" s="207"/>
      <c r="P190" s="207"/>
      <c r="Q190" s="207"/>
      <c r="R190" s="207"/>
      <c r="S190" s="207"/>
      <c r="T190" s="208"/>
      <c r="AT190" s="209" t="s">
        <v>164</v>
      </c>
      <c r="AU190" s="209" t="s">
        <v>82</v>
      </c>
      <c r="AV190" s="13" t="s">
        <v>80</v>
      </c>
      <c r="AW190" s="13" t="s">
        <v>35</v>
      </c>
      <c r="AX190" s="13" t="s">
        <v>73</v>
      </c>
      <c r="AY190" s="209" t="s">
        <v>151</v>
      </c>
    </row>
    <row r="191" spans="1:65" s="14" customFormat="1" ht="11.25">
      <c r="B191" s="210"/>
      <c r="C191" s="211"/>
      <c r="D191" s="193" t="s">
        <v>164</v>
      </c>
      <c r="E191" s="212" t="s">
        <v>19</v>
      </c>
      <c r="F191" s="213" t="s">
        <v>565</v>
      </c>
      <c r="G191" s="211"/>
      <c r="H191" s="214">
        <v>1927.8</v>
      </c>
      <c r="I191" s="215"/>
      <c r="J191" s="211"/>
      <c r="K191" s="211"/>
      <c r="L191" s="216"/>
      <c r="M191" s="217"/>
      <c r="N191" s="218"/>
      <c r="O191" s="218"/>
      <c r="P191" s="218"/>
      <c r="Q191" s="218"/>
      <c r="R191" s="218"/>
      <c r="S191" s="218"/>
      <c r="T191" s="219"/>
      <c r="AT191" s="220" t="s">
        <v>164</v>
      </c>
      <c r="AU191" s="220" t="s">
        <v>82</v>
      </c>
      <c r="AV191" s="14" t="s">
        <v>82</v>
      </c>
      <c r="AW191" s="14" t="s">
        <v>35</v>
      </c>
      <c r="AX191" s="14" t="s">
        <v>73</v>
      </c>
      <c r="AY191" s="220" t="s">
        <v>151</v>
      </c>
    </row>
    <row r="192" spans="1:65" s="15" customFormat="1" ht="11.25">
      <c r="B192" s="221"/>
      <c r="C192" s="222"/>
      <c r="D192" s="193" t="s">
        <v>164</v>
      </c>
      <c r="E192" s="223" t="s">
        <v>19</v>
      </c>
      <c r="F192" s="224" t="s">
        <v>167</v>
      </c>
      <c r="G192" s="222"/>
      <c r="H192" s="225">
        <v>3299.9549999999999</v>
      </c>
      <c r="I192" s="226"/>
      <c r="J192" s="222"/>
      <c r="K192" s="222"/>
      <c r="L192" s="227"/>
      <c r="M192" s="228"/>
      <c r="N192" s="229"/>
      <c r="O192" s="229"/>
      <c r="P192" s="229"/>
      <c r="Q192" s="229"/>
      <c r="R192" s="229"/>
      <c r="S192" s="229"/>
      <c r="T192" s="230"/>
      <c r="AT192" s="231" t="s">
        <v>164</v>
      </c>
      <c r="AU192" s="231" t="s">
        <v>82</v>
      </c>
      <c r="AV192" s="15" t="s">
        <v>158</v>
      </c>
      <c r="AW192" s="15" t="s">
        <v>35</v>
      </c>
      <c r="AX192" s="15" t="s">
        <v>80</v>
      </c>
      <c r="AY192" s="231" t="s">
        <v>151</v>
      </c>
    </row>
    <row r="193" spans="1:65" s="2" customFormat="1" ht="24.2" customHeight="1">
      <c r="A193" s="36"/>
      <c r="B193" s="37"/>
      <c r="C193" s="232" t="s">
        <v>253</v>
      </c>
      <c r="D193" s="232" t="s">
        <v>324</v>
      </c>
      <c r="E193" s="233" t="s">
        <v>590</v>
      </c>
      <c r="F193" s="234" t="s">
        <v>591</v>
      </c>
      <c r="G193" s="235" t="s">
        <v>447</v>
      </c>
      <c r="H193" s="236">
        <v>126</v>
      </c>
      <c r="I193" s="237"/>
      <c r="J193" s="238">
        <f>ROUND(I193*H193,2)</f>
        <v>0</v>
      </c>
      <c r="K193" s="234" t="s">
        <v>19</v>
      </c>
      <c r="L193" s="239"/>
      <c r="M193" s="240" t="s">
        <v>19</v>
      </c>
      <c r="N193" s="241" t="s">
        <v>44</v>
      </c>
      <c r="O193" s="66"/>
      <c r="P193" s="189">
        <f>O193*H193</f>
        <v>0</v>
      </c>
      <c r="Q193" s="189">
        <v>1.4999999999999999E-2</v>
      </c>
      <c r="R193" s="189">
        <f>Q193*H193</f>
        <v>1.89</v>
      </c>
      <c r="S193" s="189">
        <v>0</v>
      </c>
      <c r="T193" s="190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91" t="s">
        <v>327</v>
      </c>
      <c r="AT193" s="191" t="s">
        <v>324</v>
      </c>
      <c r="AU193" s="191" t="s">
        <v>82</v>
      </c>
      <c r="AY193" s="19" t="s">
        <v>151</v>
      </c>
      <c r="BE193" s="192">
        <f>IF(N193="základní",J193,0)</f>
        <v>0</v>
      </c>
      <c r="BF193" s="192">
        <f>IF(N193="snížená",J193,0)</f>
        <v>0</v>
      </c>
      <c r="BG193" s="192">
        <f>IF(N193="zákl. přenesená",J193,0)</f>
        <v>0</v>
      </c>
      <c r="BH193" s="192">
        <f>IF(N193="sníž. přenesená",J193,0)</f>
        <v>0</v>
      </c>
      <c r="BI193" s="192">
        <f>IF(N193="nulová",J193,0)</f>
        <v>0</v>
      </c>
      <c r="BJ193" s="19" t="s">
        <v>80</v>
      </c>
      <c r="BK193" s="192">
        <f>ROUND(I193*H193,2)</f>
        <v>0</v>
      </c>
      <c r="BL193" s="19" t="s">
        <v>276</v>
      </c>
      <c r="BM193" s="191" t="s">
        <v>592</v>
      </c>
    </row>
    <row r="194" spans="1:65" s="2" customFormat="1" ht="19.5">
      <c r="A194" s="36"/>
      <c r="B194" s="37"/>
      <c r="C194" s="38"/>
      <c r="D194" s="193" t="s">
        <v>160</v>
      </c>
      <c r="E194" s="38"/>
      <c r="F194" s="194" t="s">
        <v>591</v>
      </c>
      <c r="G194" s="38"/>
      <c r="H194" s="38"/>
      <c r="I194" s="195"/>
      <c r="J194" s="38"/>
      <c r="K194" s="38"/>
      <c r="L194" s="41"/>
      <c r="M194" s="196"/>
      <c r="N194" s="197"/>
      <c r="O194" s="66"/>
      <c r="P194" s="66"/>
      <c r="Q194" s="66"/>
      <c r="R194" s="66"/>
      <c r="S194" s="66"/>
      <c r="T194" s="67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9" t="s">
        <v>160</v>
      </c>
      <c r="AU194" s="19" t="s">
        <v>82</v>
      </c>
    </row>
    <row r="195" spans="1:65" s="13" customFormat="1" ht="11.25">
      <c r="B195" s="200"/>
      <c r="C195" s="201"/>
      <c r="D195" s="193" t="s">
        <v>164</v>
      </c>
      <c r="E195" s="202" t="s">
        <v>19</v>
      </c>
      <c r="F195" s="203" t="s">
        <v>593</v>
      </c>
      <c r="G195" s="201"/>
      <c r="H195" s="202" t="s">
        <v>19</v>
      </c>
      <c r="I195" s="204"/>
      <c r="J195" s="201"/>
      <c r="K195" s="201"/>
      <c r="L195" s="205"/>
      <c r="M195" s="206"/>
      <c r="N195" s="207"/>
      <c r="O195" s="207"/>
      <c r="P195" s="207"/>
      <c r="Q195" s="207"/>
      <c r="R195" s="207"/>
      <c r="S195" s="207"/>
      <c r="T195" s="208"/>
      <c r="AT195" s="209" t="s">
        <v>164</v>
      </c>
      <c r="AU195" s="209" t="s">
        <v>82</v>
      </c>
      <c r="AV195" s="13" t="s">
        <v>80</v>
      </c>
      <c r="AW195" s="13" t="s">
        <v>35</v>
      </c>
      <c r="AX195" s="13" t="s">
        <v>73</v>
      </c>
      <c r="AY195" s="209" t="s">
        <v>151</v>
      </c>
    </row>
    <row r="196" spans="1:65" s="14" customFormat="1" ht="11.25">
      <c r="B196" s="210"/>
      <c r="C196" s="211"/>
      <c r="D196" s="193" t="s">
        <v>164</v>
      </c>
      <c r="E196" s="212" t="s">
        <v>19</v>
      </c>
      <c r="F196" s="213" t="s">
        <v>594</v>
      </c>
      <c r="G196" s="211"/>
      <c r="H196" s="214">
        <v>86</v>
      </c>
      <c r="I196" s="215"/>
      <c r="J196" s="211"/>
      <c r="K196" s="211"/>
      <c r="L196" s="216"/>
      <c r="M196" s="217"/>
      <c r="N196" s="218"/>
      <c r="O196" s="218"/>
      <c r="P196" s="218"/>
      <c r="Q196" s="218"/>
      <c r="R196" s="218"/>
      <c r="S196" s="218"/>
      <c r="T196" s="219"/>
      <c r="AT196" s="220" t="s">
        <v>164</v>
      </c>
      <c r="AU196" s="220" t="s">
        <v>82</v>
      </c>
      <c r="AV196" s="14" t="s">
        <v>82</v>
      </c>
      <c r="AW196" s="14" t="s">
        <v>35</v>
      </c>
      <c r="AX196" s="14" t="s">
        <v>73</v>
      </c>
      <c r="AY196" s="220" t="s">
        <v>151</v>
      </c>
    </row>
    <row r="197" spans="1:65" s="13" customFormat="1" ht="11.25">
      <c r="B197" s="200"/>
      <c r="C197" s="201"/>
      <c r="D197" s="193" t="s">
        <v>164</v>
      </c>
      <c r="E197" s="202" t="s">
        <v>19</v>
      </c>
      <c r="F197" s="203" t="s">
        <v>595</v>
      </c>
      <c r="G197" s="201"/>
      <c r="H197" s="202" t="s">
        <v>19</v>
      </c>
      <c r="I197" s="204"/>
      <c r="J197" s="201"/>
      <c r="K197" s="201"/>
      <c r="L197" s="205"/>
      <c r="M197" s="206"/>
      <c r="N197" s="207"/>
      <c r="O197" s="207"/>
      <c r="P197" s="207"/>
      <c r="Q197" s="207"/>
      <c r="R197" s="207"/>
      <c r="S197" s="207"/>
      <c r="T197" s="208"/>
      <c r="AT197" s="209" t="s">
        <v>164</v>
      </c>
      <c r="AU197" s="209" t="s">
        <v>82</v>
      </c>
      <c r="AV197" s="13" t="s">
        <v>80</v>
      </c>
      <c r="AW197" s="13" t="s">
        <v>35</v>
      </c>
      <c r="AX197" s="13" t="s">
        <v>73</v>
      </c>
      <c r="AY197" s="209" t="s">
        <v>151</v>
      </c>
    </row>
    <row r="198" spans="1:65" s="13" customFormat="1" ht="11.25">
      <c r="B198" s="200"/>
      <c r="C198" s="201"/>
      <c r="D198" s="193" t="s">
        <v>164</v>
      </c>
      <c r="E198" s="202" t="s">
        <v>19</v>
      </c>
      <c r="F198" s="203" t="s">
        <v>596</v>
      </c>
      <c r="G198" s="201"/>
      <c r="H198" s="202" t="s">
        <v>19</v>
      </c>
      <c r="I198" s="204"/>
      <c r="J198" s="201"/>
      <c r="K198" s="201"/>
      <c r="L198" s="205"/>
      <c r="M198" s="206"/>
      <c r="N198" s="207"/>
      <c r="O198" s="207"/>
      <c r="P198" s="207"/>
      <c r="Q198" s="207"/>
      <c r="R198" s="207"/>
      <c r="S198" s="207"/>
      <c r="T198" s="208"/>
      <c r="AT198" s="209" t="s">
        <v>164</v>
      </c>
      <c r="AU198" s="209" t="s">
        <v>82</v>
      </c>
      <c r="AV198" s="13" t="s">
        <v>80</v>
      </c>
      <c r="AW198" s="13" t="s">
        <v>35</v>
      </c>
      <c r="AX198" s="13" t="s">
        <v>73</v>
      </c>
      <c r="AY198" s="209" t="s">
        <v>151</v>
      </c>
    </row>
    <row r="199" spans="1:65" s="14" customFormat="1" ht="11.25">
      <c r="B199" s="210"/>
      <c r="C199" s="211"/>
      <c r="D199" s="193" t="s">
        <v>164</v>
      </c>
      <c r="E199" s="212" t="s">
        <v>19</v>
      </c>
      <c r="F199" s="213" t="s">
        <v>597</v>
      </c>
      <c r="G199" s="211"/>
      <c r="H199" s="214">
        <v>16</v>
      </c>
      <c r="I199" s="215"/>
      <c r="J199" s="211"/>
      <c r="K199" s="211"/>
      <c r="L199" s="216"/>
      <c r="M199" s="217"/>
      <c r="N199" s="218"/>
      <c r="O199" s="218"/>
      <c r="P199" s="218"/>
      <c r="Q199" s="218"/>
      <c r="R199" s="218"/>
      <c r="S199" s="218"/>
      <c r="T199" s="219"/>
      <c r="AT199" s="220" t="s">
        <v>164</v>
      </c>
      <c r="AU199" s="220" t="s">
        <v>82</v>
      </c>
      <c r="AV199" s="14" t="s">
        <v>82</v>
      </c>
      <c r="AW199" s="14" t="s">
        <v>35</v>
      </c>
      <c r="AX199" s="14" t="s">
        <v>73</v>
      </c>
      <c r="AY199" s="220" t="s">
        <v>151</v>
      </c>
    </row>
    <row r="200" spans="1:65" s="13" customFormat="1" ht="11.25">
      <c r="B200" s="200"/>
      <c r="C200" s="201"/>
      <c r="D200" s="193" t="s">
        <v>164</v>
      </c>
      <c r="E200" s="202" t="s">
        <v>19</v>
      </c>
      <c r="F200" s="203" t="s">
        <v>596</v>
      </c>
      <c r="G200" s="201"/>
      <c r="H200" s="202" t="s">
        <v>19</v>
      </c>
      <c r="I200" s="204"/>
      <c r="J200" s="201"/>
      <c r="K200" s="201"/>
      <c r="L200" s="205"/>
      <c r="M200" s="206"/>
      <c r="N200" s="207"/>
      <c r="O200" s="207"/>
      <c r="P200" s="207"/>
      <c r="Q200" s="207"/>
      <c r="R200" s="207"/>
      <c r="S200" s="207"/>
      <c r="T200" s="208"/>
      <c r="AT200" s="209" t="s">
        <v>164</v>
      </c>
      <c r="AU200" s="209" t="s">
        <v>82</v>
      </c>
      <c r="AV200" s="13" t="s">
        <v>80</v>
      </c>
      <c r="AW200" s="13" t="s">
        <v>35</v>
      </c>
      <c r="AX200" s="13" t="s">
        <v>73</v>
      </c>
      <c r="AY200" s="209" t="s">
        <v>151</v>
      </c>
    </row>
    <row r="201" spans="1:65" s="14" customFormat="1" ht="11.25">
      <c r="B201" s="210"/>
      <c r="C201" s="211"/>
      <c r="D201" s="193" t="s">
        <v>164</v>
      </c>
      <c r="E201" s="212" t="s">
        <v>19</v>
      </c>
      <c r="F201" s="213" t="s">
        <v>598</v>
      </c>
      <c r="G201" s="211"/>
      <c r="H201" s="214">
        <v>12</v>
      </c>
      <c r="I201" s="215"/>
      <c r="J201" s="211"/>
      <c r="K201" s="211"/>
      <c r="L201" s="216"/>
      <c r="M201" s="217"/>
      <c r="N201" s="218"/>
      <c r="O201" s="218"/>
      <c r="P201" s="218"/>
      <c r="Q201" s="218"/>
      <c r="R201" s="218"/>
      <c r="S201" s="218"/>
      <c r="T201" s="219"/>
      <c r="AT201" s="220" t="s">
        <v>164</v>
      </c>
      <c r="AU201" s="220" t="s">
        <v>82</v>
      </c>
      <c r="AV201" s="14" t="s">
        <v>82</v>
      </c>
      <c r="AW201" s="14" t="s">
        <v>35</v>
      </c>
      <c r="AX201" s="14" t="s">
        <v>73</v>
      </c>
      <c r="AY201" s="220" t="s">
        <v>151</v>
      </c>
    </row>
    <row r="202" spans="1:65" s="13" customFormat="1" ht="11.25">
      <c r="B202" s="200"/>
      <c r="C202" s="201"/>
      <c r="D202" s="193" t="s">
        <v>164</v>
      </c>
      <c r="E202" s="202" t="s">
        <v>19</v>
      </c>
      <c r="F202" s="203" t="s">
        <v>596</v>
      </c>
      <c r="G202" s="201"/>
      <c r="H202" s="202" t="s">
        <v>19</v>
      </c>
      <c r="I202" s="204"/>
      <c r="J202" s="201"/>
      <c r="K202" s="201"/>
      <c r="L202" s="205"/>
      <c r="M202" s="206"/>
      <c r="N202" s="207"/>
      <c r="O202" s="207"/>
      <c r="P202" s="207"/>
      <c r="Q202" s="207"/>
      <c r="R202" s="207"/>
      <c r="S202" s="207"/>
      <c r="T202" s="208"/>
      <c r="AT202" s="209" t="s">
        <v>164</v>
      </c>
      <c r="AU202" s="209" t="s">
        <v>82</v>
      </c>
      <c r="AV202" s="13" t="s">
        <v>80</v>
      </c>
      <c r="AW202" s="13" t="s">
        <v>35</v>
      </c>
      <c r="AX202" s="13" t="s">
        <v>73</v>
      </c>
      <c r="AY202" s="209" t="s">
        <v>151</v>
      </c>
    </row>
    <row r="203" spans="1:65" s="14" customFormat="1" ht="11.25">
      <c r="B203" s="210"/>
      <c r="C203" s="211"/>
      <c r="D203" s="193" t="s">
        <v>164</v>
      </c>
      <c r="E203" s="212" t="s">
        <v>19</v>
      </c>
      <c r="F203" s="213" t="s">
        <v>599</v>
      </c>
      <c r="G203" s="211"/>
      <c r="H203" s="214">
        <v>12</v>
      </c>
      <c r="I203" s="215"/>
      <c r="J203" s="211"/>
      <c r="K203" s="211"/>
      <c r="L203" s="216"/>
      <c r="M203" s="217"/>
      <c r="N203" s="218"/>
      <c r="O203" s="218"/>
      <c r="P203" s="218"/>
      <c r="Q203" s="218"/>
      <c r="R203" s="218"/>
      <c r="S203" s="218"/>
      <c r="T203" s="219"/>
      <c r="AT203" s="220" t="s">
        <v>164</v>
      </c>
      <c r="AU203" s="220" t="s">
        <v>82</v>
      </c>
      <c r="AV203" s="14" t="s">
        <v>82</v>
      </c>
      <c r="AW203" s="14" t="s">
        <v>35</v>
      </c>
      <c r="AX203" s="14" t="s">
        <v>73</v>
      </c>
      <c r="AY203" s="220" t="s">
        <v>151</v>
      </c>
    </row>
    <row r="204" spans="1:65" s="15" customFormat="1" ht="11.25">
      <c r="B204" s="221"/>
      <c r="C204" s="222"/>
      <c r="D204" s="193" t="s">
        <v>164</v>
      </c>
      <c r="E204" s="223" t="s">
        <v>19</v>
      </c>
      <c r="F204" s="224" t="s">
        <v>167</v>
      </c>
      <c r="G204" s="222"/>
      <c r="H204" s="225">
        <v>126</v>
      </c>
      <c r="I204" s="226"/>
      <c r="J204" s="222"/>
      <c r="K204" s="222"/>
      <c r="L204" s="227"/>
      <c r="M204" s="228"/>
      <c r="N204" s="229"/>
      <c r="O204" s="229"/>
      <c r="P204" s="229"/>
      <c r="Q204" s="229"/>
      <c r="R204" s="229"/>
      <c r="S204" s="229"/>
      <c r="T204" s="230"/>
      <c r="AT204" s="231" t="s">
        <v>164</v>
      </c>
      <c r="AU204" s="231" t="s">
        <v>82</v>
      </c>
      <c r="AV204" s="15" t="s">
        <v>158</v>
      </c>
      <c r="AW204" s="15" t="s">
        <v>35</v>
      </c>
      <c r="AX204" s="15" t="s">
        <v>80</v>
      </c>
      <c r="AY204" s="231" t="s">
        <v>151</v>
      </c>
    </row>
    <row r="205" spans="1:65" s="12" customFormat="1" ht="22.9" customHeight="1">
      <c r="B205" s="164"/>
      <c r="C205" s="165"/>
      <c r="D205" s="166" t="s">
        <v>72</v>
      </c>
      <c r="E205" s="178" t="s">
        <v>173</v>
      </c>
      <c r="F205" s="178" t="s">
        <v>174</v>
      </c>
      <c r="G205" s="165"/>
      <c r="H205" s="165"/>
      <c r="I205" s="168"/>
      <c r="J205" s="179">
        <f>BK205</f>
        <v>0</v>
      </c>
      <c r="K205" s="165"/>
      <c r="L205" s="170"/>
      <c r="M205" s="171"/>
      <c r="N205" s="172"/>
      <c r="O205" s="172"/>
      <c r="P205" s="173">
        <f>SUM(P206:P253)</f>
        <v>0</v>
      </c>
      <c r="Q205" s="172"/>
      <c r="R205" s="173">
        <f>SUM(R206:R253)</f>
        <v>5.1677095899999994</v>
      </c>
      <c r="S205" s="172"/>
      <c r="T205" s="174">
        <f>SUM(T206:T253)</f>
        <v>0</v>
      </c>
      <c r="AR205" s="175" t="s">
        <v>80</v>
      </c>
      <c r="AT205" s="176" t="s">
        <v>72</v>
      </c>
      <c r="AU205" s="176" t="s">
        <v>80</v>
      </c>
      <c r="AY205" s="175" t="s">
        <v>151</v>
      </c>
      <c r="BK205" s="177">
        <f>SUM(BK206:BK253)</f>
        <v>0</v>
      </c>
    </row>
    <row r="206" spans="1:65" s="2" customFormat="1" ht="21.75" customHeight="1">
      <c r="A206" s="36"/>
      <c r="B206" s="37"/>
      <c r="C206" s="180" t="s">
        <v>261</v>
      </c>
      <c r="D206" s="180" t="s">
        <v>153</v>
      </c>
      <c r="E206" s="181" t="s">
        <v>200</v>
      </c>
      <c r="F206" s="182" t="s">
        <v>201</v>
      </c>
      <c r="G206" s="183" t="s">
        <v>156</v>
      </c>
      <c r="H206" s="184">
        <v>952.64</v>
      </c>
      <c r="I206" s="185"/>
      <c r="J206" s="186">
        <f>ROUND(I206*H206,2)</f>
        <v>0</v>
      </c>
      <c r="K206" s="182" t="s">
        <v>157</v>
      </c>
      <c r="L206" s="41"/>
      <c r="M206" s="187" t="s">
        <v>19</v>
      </c>
      <c r="N206" s="188" t="s">
        <v>44</v>
      </c>
      <c r="O206" s="66"/>
      <c r="P206" s="189">
        <f>O206*H206</f>
        <v>0</v>
      </c>
      <c r="Q206" s="189">
        <v>0</v>
      </c>
      <c r="R206" s="189">
        <f>Q206*H206</f>
        <v>0</v>
      </c>
      <c r="S206" s="189">
        <v>0</v>
      </c>
      <c r="T206" s="190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191" t="s">
        <v>158</v>
      </c>
      <c r="AT206" s="191" t="s">
        <v>153</v>
      </c>
      <c r="AU206" s="191" t="s">
        <v>82</v>
      </c>
      <c r="AY206" s="19" t="s">
        <v>151</v>
      </c>
      <c r="BE206" s="192">
        <f>IF(N206="základní",J206,0)</f>
        <v>0</v>
      </c>
      <c r="BF206" s="192">
        <f>IF(N206="snížená",J206,0)</f>
        <v>0</v>
      </c>
      <c r="BG206" s="192">
        <f>IF(N206="zákl. přenesená",J206,0)</f>
        <v>0</v>
      </c>
      <c r="BH206" s="192">
        <f>IF(N206="sníž. přenesená",J206,0)</f>
        <v>0</v>
      </c>
      <c r="BI206" s="192">
        <f>IF(N206="nulová",J206,0)</f>
        <v>0</v>
      </c>
      <c r="BJ206" s="19" t="s">
        <v>80</v>
      </c>
      <c r="BK206" s="192">
        <f>ROUND(I206*H206,2)</f>
        <v>0</v>
      </c>
      <c r="BL206" s="19" t="s">
        <v>158</v>
      </c>
      <c r="BM206" s="191" t="s">
        <v>600</v>
      </c>
    </row>
    <row r="207" spans="1:65" s="2" customFormat="1" ht="19.5">
      <c r="A207" s="36"/>
      <c r="B207" s="37"/>
      <c r="C207" s="38"/>
      <c r="D207" s="193" t="s">
        <v>160</v>
      </c>
      <c r="E207" s="38"/>
      <c r="F207" s="194" t="s">
        <v>203</v>
      </c>
      <c r="G207" s="38"/>
      <c r="H207" s="38"/>
      <c r="I207" s="195"/>
      <c r="J207" s="38"/>
      <c r="K207" s="38"/>
      <c r="L207" s="41"/>
      <c r="M207" s="196"/>
      <c r="N207" s="197"/>
      <c r="O207" s="66"/>
      <c r="P207" s="66"/>
      <c r="Q207" s="66"/>
      <c r="R207" s="66"/>
      <c r="S207" s="66"/>
      <c r="T207" s="67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9" t="s">
        <v>160</v>
      </c>
      <c r="AU207" s="19" t="s">
        <v>82</v>
      </c>
    </row>
    <row r="208" spans="1:65" s="2" customFormat="1" ht="11.25">
      <c r="A208" s="36"/>
      <c r="B208" s="37"/>
      <c r="C208" s="38"/>
      <c r="D208" s="198" t="s">
        <v>162</v>
      </c>
      <c r="E208" s="38"/>
      <c r="F208" s="199" t="s">
        <v>204</v>
      </c>
      <c r="G208" s="38"/>
      <c r="H208" s="38"/>
      <c r="I208" s="195"/>
      <c r="J208" s="38"/>
      <c r="K208" s="38"/>
      <c r="L208" s="41"/>
      <c r="M208" s="196"/>
      <c r="N208" s="197"/>
      <c r="O208" s="66"/>
      <c r="P208" s="66"/>
      <c r="Q208" s="66"/>
      <c r="R208" s="66"/>
      <c r="S208" s="66"/>
      <c r="T208" s="67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9" t="s">
        <v>162</v>
      </c>
      <c r="AU208" s="19" t="s">
        <v>82</v>
      </c>
    </row>
    <row r="209" spans="1:65" s="13" customFormat="1" ht="11.25">
      <c r="B209" s="200"/>
      <c r="C209" s="201"/>
      <c r="D209" s="193" t="s">
        <v>164</v>
      </c>
      <c r="E209" s="202" t="s">
        <v>19</v>
      </c>
      <c r="F209" s="203" t="s">
        <v>601</v>
      </c>
      <c r="G209" s="201"/>
      <c r="H209" s="202" t="s">
        <v>19</v>
      </c>
      <c r="I209" s="204"/>
      <c r="J209" s="201"/>
      <c r="K209" s="201"/>
      <c r="L209" s="205"/>
      <c r="M209" s="206"/>
      <c r="N209" s="207"/>
      <c r="O209" s="207"/>
      <c r="P209" s="207"/>
      <c r="Q209" s="207"/>
      <c r="R209" s="207"/>
      <c r="S209" s="207"/>
      <c r="T209" s="208"/>
      <c r="AT209" s="209" t="s">
        <v>164</v>
      </c>
      <c r="AU209" s="209" t="s">
        <v>82</v>
      </c>
      <c r="AV209" s="13" t="s">
        <v>80</v>
      </c>
      <c r="AW209" s="13" t="s">
        <v>35</v>
      </c>
      <c r="AX209" s="13" t="s">
        <v>73</v>
      </c>
      <c r="AY209" s="209" t="s">
        <v>151</v>
      </c>
    </row>
    <row r="210" spans="1:65" s="14" customFormat="1" ht="11.25">
      <c r="B210" s="210"/>
      <c r="C210" s="211"/>
      <c r="D210" s="193" t="s">
        <v>164</v>
      </c>
      <c r="E210" s="212" t="s">
        <v>19</v>
      </c>
      <c r="F210" s="213" t="s">
        <v>602</v>
      </c>
      <c r="G210" s="211"/>
      <c r="H210" s="214">
        <v>952.64</v>
      </c>
      <c r="I210" s="215"/>
      <c r="J210" s="211"/>
      <c r="K210" s="211"/>
      <c r="L210" s="216"/>
      <c r="M210" s="217"/>
      <c r="N210" s="218"/>
      <c r="O210" s="218"/>
      <c r="P210" s="218"/>
      <c r="Q210" s="218"/>
      <c r="R210" s="218"/>
      <c r="S210" s="218"/>
      <c r="T210" s="219"/>
      <c r="AT210" s="220" t="s">
        <v>164</v>
      </c>
      <c r="AU210" s="220" t="s">
        <v>82</v>
      </c>
      <c r="AV210" s="14" t="s">
        <v>82</v>
      </c>
      <c r="AW210" s="14" t="s">
        <v>35</v>
      </c>
      <c r="AX210" s="14" t="s">
        <v>73</v>
      </c>
      <c r="AY210" s="220" t="s">
        <v>151</v>
      </c>
    </row>
    <row r="211" spans="1:65" s="15" customFormat="1" ht="11.25">
      <c r="B211" s="221"/>
      <c r="C211" s="222"/>
      <c r="D211" s="193" t="s">
        <v>164</v>
      </c>
      <c r="E211" s="223" t="s">
        <v>19</v>
      </c>
      <c r="F211" s="224" t="s">
        <v>167</v>
      </c>
      <c r="G211" s="222"/>
      <c r="H211" s="225">
        <v>952.64</v>
      </c>
      <c r="I211" s="226"/>
      <c r="J211" s="222"/>
      <c r="K211" s="222"/>
      <c r="L211" s="227"/>
      <c r="M211" s="228"/>
      <c r="N211" s="229"/>
      <c r="O211" s="229"/>
      <c r="P211" s="229"/>
      <c r="Q211" s="229"/>
      <c r="R211" s="229"/>
      <c r="S211" s="229"/>
      <c r="T211" s="230"/>
      <c r="AT211" s="231" t="s">
        <v>164</v>
      </c>
      <c r="AU211" s="231" t="s">
        <v>82</v>
      </c>
      <c r="AV211" s="15" t="s">
        <v>158</v>
      </c>
      <c r="AW211" s="15" t="s">
        <v>35</v>
      </c>
      <c r="AX211" s="15" t="s">
        <v>80</v>
      </c>
      <c r="AY211" s="231" t="s">
        <v>151</v>
      </c>
    </row>
    <row r="212" spans="1:65" s="2" customFormat="1" ht="33" customHeight="1">
      <c r="A212" s="36"/>
      <c r="B212" s="37"/>
      <c r="C212" s="180" t="s">
        <v>8</v>
      </c>
      <c r="D212" s="180" t="s">
        <v>153</v>
      </c>
      <c r="E212" s="181" t="s">
        <v>603</v>
      </c>
      <c r="F212" s="182" t="s">
        <v>604</v>
      </c>
      <c r="G212" s="183" t="s">
        <v>156</v>
      </c>
      <c r="H212" s="184">
        <v>476.32</v>
      </c>
      <c r="I212" s="185"/>
      <c r="J212" s="186">
        <f>ROUND(I212*H212,2)</f>
        <v>0</v>
      </c>
      <c r="K212" s="182" t="s">
        <v>157</v>
      </c>
      <c r="L212" s="41"/>
      <c r="M212" s="187" t="s">
        <v>19</v>
      </c>
      <c r="N212" s="188" t="s">
        <v>44</v>
      </c>
      <c r="O212" s="66"/>
      <c r="P212" s="189">
        <f>O212*H212</f>
        <v>0</v>
      </c>
      <c r="Q212" s="189">
        <v>3.6000000000000002E-4</v>
      </c>
      <c r="R212" s="189">
        <f>Q212*H212</f>
        <v>0.17147520000000002</v>
      </c>
      <c r="S212" s="189">
        <v>0</v>
      </c>
      <c r="T212" s="190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91" t="s">
        <v>158</v>
      </c>
      <c r="AT212" s="191" t="s">
        <v>153</v>
      </c>
      <c r="AU212" s="191" t="s">
        <v>82</v>
      </c>
      <c r="AY212" s="19" t="s">
        <v>151</v>
      </c>
      <c r="BE212" s="192">
        <f>IF(N212="základní",J212,0)</f>
        <v>0</v>
      </c>
      <c r="BF212" s="192">
        <f>IF(N212="snížená",J212,0)</f>
        <v>0</v>
      </c>
      <c r="BG212" s="192">
        <f>IF(N212="zákl. přenesená",J212,0)</f>
        <v>0</v>
      </c>
      <c r="BH212" s="192">
        <f>IF(N212="sníž. přenesená",J212,0)</f>
        <v>0</v>
      </c>
      <c r="BI212" s="192">
        <f>IF(N212="nulová",J212,0)</f>
        <v>0</v>
      </c>
      <c r="BJ212" s="19" t="s">
        <v>80</v>
      </c>
      <c r="BK212" s="192">
        <f>ROUND(I212*H212,2)</f>
        <v>0</v>
      </c>
      <c r="BL212" s="19" t="s">
        <v>158</v>
      </c>
      <c r="BM212" s="191" t="s">
        <v>605</v>
      </c>
    </row>
    <row r="213" spans="1:65" s="2" customFormat="1" ht="29.25">
      <c r="A213" s="36"/>
      <c r="B213" s="37"/>
      <c r="C213" s="38"/>
      <c r="D213" s="193" t="s">
        <v>160</v>
      </c>
      <c r="E213" s="38"/>
      <c r="F213" s="194" t="s">
        <v>606</v>
      </c>
      <c r="G213" s="38"/>
      <c r="H213" s="38"/>
      <c r="I213" s="195"/>
      <c r="J213" s="38"/>
      <c r="K213" s="38"/>
      <c r="L213" s="41"/>
      <c r="M213" s="196"/>
      <c r="N213" s="197"/>
      <c r="O213" s="66"/>
      <c r="P213" s="66"/>
      <c r="Q213" s="66"/>
      <c r="R213" s="66"/>
      <c r="S213" s="66"/>
      <c r="T213" s="67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9" t="s">
        <v>160</v>
      </c>
      <c r="AU213" s="19" t="s">
        <v>82</v>
      </c>
    </row>
    <row r="214" spans="1:65" s="2" customFormat="1" ht="11.25">
      <c r="A214" s="36"/>
      <c r="B214" s="37"/>
      <c r="C214" s="38"/>
      <c r="D214" s="198" t="s">
        <v>162</v>
      </c>
      <c r="E214" s="38"/>
      <c r="F214" s="199" t="s">
        <v>607</v>
      </c>
      <c r="G214" s="38"/>
      <c r="H214" s="38"/>
      <c r="I214" s="195"/>
      <c r="J214" s="38"/>
      <c r="K214" s="38"/>
      <c r="L214" s="41"/>
      <c r="M214" s="196"/>
      <c r="N214" s="197"/>
      <c r="O214" s="66"/>
      <c r="P214" s="66"/>
      <c r="Q214" s="66"/>
      <c r="R214" s="66"/>
      <c r="S214" s="66"/>
      <c r="T214" s="67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9" t="s">
        <v>162</v>
      </c>
      <c r="AU214" s="19" t="s">
        <v>82</v>
      </c>
    </row>
    <row r="215" spans="1:65" s="13" customFormat="1" ht="22.5">
      <c r="B215" s="200"/>
      <c r="C215" s="201"/>
      <c r="D215" s="193" t="s">
        <v>164</v>
      </c>
      <c r="E215" s="202" t="s">
        <v>19</v>
      </c>
      <c r="F215" s="203" t="s">
        <v>608</v>
      </c>
      <c r="G215" s="201"/>
      <c r="H215" s="202" t="s">
        <v>19</v>
      </c>
      <c r="I215" s="204"/>
      <c r="J215" s="201"/>
      <c r="K215" s="201"/>
      <c r="L215" s="205"/>
      <c r="M215" s="206"/>
      <c r="N215" s="207"/>
      <c r="O215" s="207"/>
      <c r="P215" s="207"/>
      <c r="Q215" s="207"/>
      <c r="R215" s="207"/>
      <c r="S215" s="207"/>
      <c r="T215" s="208"/>
      <c r="AT215" s="209" t="s">
        <v>164</v>
      </c>
      <c r="AU215" s="209" t="s">
        <v>82</v>
      </c>
      <c r="AV215" s="13" t="s">
        <v>80</v>
      </c>
      <c r="AW215" s="13" t="s">
        <v>35</v>
      </c>
      <c r="AX215" s="13" t="s">
        <v>73</v>
      </c>
      <c r="AY215" s="209" t="s">
        <v>151</v>
      </c>
    </row>
    <row r="216" spans="1:65" s="14" customFormat="1" ht="11.25">
      <c r="B216" s="210"/>
      <c r="C216" s="211"/>
      <c r="D216" s="193" t="s">
        <v>164</v>
      </c>
      <c r="E216" s="212" t="s">
        <v>19</v>
      </c>
      <c r="F216" s="213" t="s">
        <v>609</v>
      </c>
      <c r="G216" s="211"/>
      <c r="H216" s="214">
        <v>24.6</v>
      </c>
      <c r="I216" s="215"/>
      <c r="J216" s="211"/>
      <c r="K216" s="211"/>
      <c r="L216" s="216"/>
      <c r="M216" s="217"/>
      <c r="N216" s="218"/>
      <c r="O216" s="218"/>
      <c r="P216" s="218"/>
      <c r="Q216" s="218"/>
      <c r="R216" s="218"/>
      <c r="S216" s="218"/>
      <c r="T216" s="219"/>
      <c r="AT216" s="220" t="s">
        <v>164</v>
      </c>
      <c r="AU216" s="220" t="s">
        <v>82</v>
      </c>
      <c r="AV216" s="14" t="s">
        <v>82</v>
      </c>
      <c r="AW216" s="14" t="s">
        <v>35</v>
      </c>
      <c r="AX216" s="14" t="s">
        <v>73</v>
      </c>
      <c r="AY216" s="220" t="s">
        <v>151</v>
      </c>
    </row>
    <row r="217" spans="1:65" s="14" customFormat="1" ht="11.25">
      <c r="B217" s="210"/>
      <c r="C217" s="211"/>
      <c r="D217" s="193" t="s">
        <v>164</v>
      </c>
      <c r="E217" s="212" t="s">
        <v>19</v>
      </c>
      <c r="F217" s="213" t="s">
        <v>610</v>
      </c>
      <c r="G217" s="211"/>
      <c r="H217" s="214">
        <v>24.6</v>
      </c>
      <c r="I217" s="215"/>
      <c r="J217" s="211"/>
      <c r="K217" s="211"/>
      <c r="L217" s="216"/>
      <c r="M217" s="217"/>
      <c r="N217" s="218"/>
      <c r="O217" s="218"/>
      <c r="P217" s="218"/>
      <c r="Q217" s="218"/>
      <c r="R217" s="218"/>
      <c r="S217" s="218"/>
      <c r="T217" s="219"/>
      <c r="AT217" s="220" t="s">
        <v>164</v>
      </c>
      <c r="AU217" s="220" t="s">
        <v>82</v>
      </c>
      <c r="AV217" s="14" t="s">
        <v>82</v>
      </c>
      <c r="AW217" s="14" t="s">
        <v>35</v>
      </c>
      <c r="AX217" s="14" t="s">
        <v>73</v>
      </c>
      <c r="AY217" s="220" t="s">
        <v>151</v>
      </c>
    </row>
    <row r="218" spans="1:65" s="14" customFormat="1" ht="11.25">
      <c r="B218" s="210"/>
      <c r="C218" s="211"/>
      <c r="D218" s="193" t="s">
        <v>164</v>
      </c>
      <c r="E218" s="212" t="s">
        <v>19</v>
      </c>
      <c r="F218" s="213" t="s">
        <v>611</v>
      </c>
      <c r="G218" s="211"/>
      <c r="H218" s="214">
        <v>25.68</v>
      </c>
      <c r="I218" s="215"/>
      <c r="J218" s="211"/>
      <c r="K218" s="211"/>
      <c r="L218" s="216"/>
      <c r="M218" s="217"/>
      <c r="N218" s="218"/>
      <c r="O218" s="218"/>
      <c r="P218" s="218"/>
      <c r="Q218" s="218"/>
      <c r="R218" s="218"/>
      <c r="S218" s="218"/>
      <c r="T218" s="219"/>
      <c r="AT218" s="220" t="s">
        <v>164</v>
      </c>
      <c r="AU218" s="220" t="s">
        <v>82</v>
      </c>
      <c r="AV218" s="14" t="s">
        <v>82</v>
      </c>
      <c r="AW218" s="14" t="s">
        <v>35</v>
      </c>
      <c r="AX218" s="14" t="s">
        <v>73</v>
      </c>
      <c r="AY218" s="220" t="s">
        <v>151</v>
      </c>
    </row>
    <row r="219" spans="1:65" s="14" customFormat="1" ht="11.25">
      <c r="B219" s="210"/>
      <c r="C219" s="211"/>
      <c r="D219" s="193" t="s">
        <v>164</v>
      </c>
      <c r="E219" s="212" t="s">
        <v>19</v>
      </c>
      <c r="F219" s="213" t="s">
        <v>612</v>
      </c>
      <c r="G219" s="211"/>
      <c r="H219" s="214">
        <v>25.68</v>
      </c>
      <c r="I219" s="215"/>
      <c r="J219" s="211"/>
      <c r="K219" s="211"/>
      <c r="L219" s="216"/>
      <c r="M219" s="217"/>
      <c r="N219" s="218"/>
      <c r="O219" s="218"/>
      <c r="P219" s="218"/>
      <c r="Q219" s="218"/>
      <c r="R219" s="218"/>
      <c r="S219" s="218"/>
      <c r="T219" s="219"/>
      <c r="AT219" s="220" t="s">
        <v>164</v>
      </c>
      <c r="AU219" s="220" t="s">
        <v>82</v>
      </c>
      <c r="AV219" s="14" t="s">
        <v>82</v>
      </c>
      <c r="AW219" s="14" t="s">
        <v>35</v>
      </c>
      <c r="AX219" s="14" t="s">
        <v>73</v>
      </c>
      <c r="AY219" s="220" t="s">
        <v>151</v>
      </c>
    </row>
    <row r="220" spans="1:65" s="14" customFormat="1" ht="11.25">
      <c r="B220" s="210"/>
      <c r="C220" s="211"/>
      <c r="D220" s="193" t="s">
        <v>164</v>
      </c>
      <c r="E220" s="212" t="s">
        <v>19</v>
      </c>
      <c r="F220" s="213" t="s">
        <v>613</v>
      </c>
      <c r="G220" s="211"/>
      <c r="H220" s="214">
        <v>25.68</v>
      </c>
      <c r="I220" s="215"/>
      <c r="J220" s="211"/>
      <c r="K220" s="211"/>
      <c r="L220" s="216"/>
      <c r="M220" s="217"/>
      <c r="N220" s="218"/>
      <c r="O220" s="218"/>
      <c r="P220" s="218"/>
      <c r="Q220" s="218"/>
      <c r="R220" s="218"/>
      <c r="S220" s="218"/>
      <c r="T220" s="219"/>
      <c r="AT220" s="220" t="s">
        <v>164</v>
      </c>
      <c r="AU220" s="220" t="s">
        <v>82</v>
      </c>
      <c r="AV220" s="14" t="s">
        <v>82</v>
      </c>
      <c r="AW220" s="14" t="s">
        <v>35</v>
      </c>
      <c r="AX220" s="14" t="s">
        <v>73</v>
      </c>
      <c r="AY220" s="220" t="s">
        <v>151</v>
      </c>
    </row>
    <row r="221" spans="1:65" s="14" customFormat="1" ht="11.25">
      <c r="B221" s="210"/>
      <c r="C221" s="211"/>
      <c r="D221" s="193" t="s">
        <v>164</v>
      </c>
      <c r="E221" s="212" t="s">
        <v>19</v>
      </c>
      <c r="F221" s="213" t="s">
        <v>614</v>
      </c>
      <c r="G221" s="211"/>
      <c r="H221" s="214">
        <v>25.68</v>
      </c>
      <c r="I221" s="215"/>
      <c r="J221" s="211"/>
      <c r="K221" s="211"/>
      <c r="L221" s="216"/>
      <c r="M221" s="217"/>
      <c r="N221" s="218"/>
      <c r="O221" s="218"/>
      <c r="P221" s="218"/>
      <c r="Q221" s="218"/>
      <c r="R221" s="218"/>
      <c r="S221" s="218"/>
      <c r="T221" s="219"/>
      <c r="AT221" s="220" t="s">
        <v>164</v>
      </c>
      <c r="AU221" s="220" t="s">
        <v>82</v>
      </c>
      <c r="AV221" s="14" t="s">
        <v>82</v>
      </c>
      <c r="AW221" s="14" t="s">
        <v>35</v>
      </c>
      <c r="AX221" s="14" t="s">
        <v>73</v>
      </c>
      <c r="AY221" s="220" t="s">
        <v>151</v>
      </c>
    </row>
    <row r="222" spans="1:65" s="14" customFormat="1" ht="11.25">
      <c r="B222" s="210"/>
      <c r="C222" s="211"/>
      <c r="D222" s="193" t="s">
        <v>164</v>
      </c>
      <c r="E222" s="212" t="s">
        <v>19</v>
      </c>
      <c r="F222" s="213" t="s">
        <v>615</v>
      </c>
      <c r="G222" s="211"/>
      <c r="H222" s="214">
        <v>35</v>
      </c>
      <c r="I222" s="215"/>
      <c r="J222" s="211"/>
      <c r="K222" s="211"/>
      <c r="L222" s="216"/>
      <c r="M222" s="217"/>
      <c r="N222" s="218"/>
      <c r="O222" s="218"/>
      <c r="P222" s="218"/>
      <c r="Q222" s="218"/>
      <c r="R222" s="218"/>
      <c r="S222" s="218"/>
      <c r="T222" s="219"/>
      <c r="AT222" s="220" t="s">
        <v>164</v>
      </c>
      <c r="AU222" s="220" t="s">
        <v>82</v>
      </c>
      <c r="AV222" s="14" t="s">
        <v>82</v>
      </c>
      <c r="AW222" s="14" t="s">
        <v>35</v>
      </c>
      <c r="AX222" s="14" t="s">
        <v>73</v>
      </c>
      <c r="AY222" s="220" t="s">
        <v>151</v>
      </c>
    </row>
    <row r="223" spans="1:65" s="14" customFormat="1" ht="11.25">
      <c r="B223" s="210"/>
      <c r="C223" s="211"/>
      <c r="D223" s="193" t="s">
        <v>164</v>
      </c>
      <c r="E223" s="212" t="s">
        <v>19</v>
      </c>
      <c r="F223" s="213" t="s">
        <v>616</v>
      </c>
      <c r="G223" s="211"/>
      <c r="H223" s="214">
        <v>22.8</v>
      </c>
      <c r="I223" s="215"/>
      <c r="J223" s="211"/>
      <c r="K223" s="211"/>
      <c r="L223" s="216"/>
      <c r="M223" s="217"/>
      <c r="N223" s="218"/>
      <c r="O223" s="218"/>
      <c r="P223" s="218"/>
      <c r="Q223" s="218"/>
      <c r="R223" s="218"/>
      <c r="S223" s="218"/>
      <c r="T223" s="219"/>
      <c r="AT223" s="220" t="s">
        <v>164</v>
      </c>
      <c r="AU223" s="220" t="s">
        <v>82</v>
      </c>
      <c r="AV223" s="14" t="s">
        <v>82</v>
      </c>
      <c r="AW223" s="14" t="s">
        <v>35</v>
      </c>
      <c r="AX223" s="14" t="s">
        <v>73</v>
      </c>
      <c r="AY223" s="220" t="s">
        <v>151</v>
      </c>
    </row>
    <row r="224" spans="1:65" s="14" customFormat="1" ht="11.25">
      <c r="B224" s="210"/>
      <c r="C224" s="211"/>
      <c r="D224" s="193" t="s">
        <v>164</v>
      </c>
      <c r="E224" s="212" t="s">
        <v>19</v>
      </c>
      <c r="F224" s="213" t="s">
        <v>617</v>
      </c>
      <c r="G224" s="211"/>
      <c r="H224" s="214">
        <v>22.8</v>
      </c>
      <c r="I224" s="215"/>
      <c r="J224" s="211"/>
      <c r="K224" s="211"/>
      <c r="L224" s="216"/>
      <c r="M224" s="217"/>
      <c r="N224" s="218"/>
      <c r="O224" s="218"/>
      <c r="P224" s="218"/>
      <c r="Q224" s="218"/>
      <c r="R224" s="218"/>
      <c r="S224" s="218"/>
      <c r="T224" s="219"/>
      <c r="AT224" s="220" t="s">
        <v>164</v>
      </c>
      <c r="AU224" s="220" t="s">
        <v>82</v>
      </c>
      <c r="AV224" s="14" t="s">
        <v>82</v>
      </c>
      <c r="AW224" s="14" t="s">
        <v>35</v>
      </c>
      <c r="AX224" s="14" t="s">
        <v>73</v>
      </c>
      <c r="AY224" s="220" t="s">
        <v>151</v>
      </c>
    </row>
    <row r="225" spans="2:51" s="14" customFormat="1" ht="11.25">
      <c r="B225" s="210"/>
      <c r="C225" s="211"/>
      <c r="D225" s="193" t="s">
        <v>164</v>
      </c>
      <c r="E225" s="212" t="s">
        <v>19</v>
      </c>
      <c r="F225" s="213" t="s">
        <v>618</v>
      </c>
      <c r="G225" s="211"/>
      <c r="H225" s="214">
        <v>19.239999999999998</v>
      </c>
      <c r="I225" s="215"/>
      <c r="J225" s="211"/>
      <c r="K225" s="211"/>
      <c r="L225" s="216"/>
      <c r="M225" s="217"/>
      <c r="N225" s="218"/>
      <c r="O225" s="218"/>
      <c r="P225" s="218"/>
      <c r="Q225" s="218"/>
      <c r="R225" s="218"/>
      <c r="S225" s="218"/>
      <c r="T225" s="219"/>
      <c r="AT225" s="220" t="s">
        <v>164</v>
      </c>
      <c r="AU225" s="220" t="s">
        <v>82</v>
      </c>
      <c r="AV225" s="14" t="s">
        <v>82</v>
      </c>
      <c r="AW225" s="14" t="s">
        <v>35</v>
      </c>
      <c r="AX225" s="14" t="s">
        <v>73</v>
      </c>
      <c r="AY225" s="220" t="s">
        <v>151</v>
      </c>
    </row>
    <row r="226" spans="2:51" s="14" customFormat="1" ht="11.25">
      <c r="B226" s="210"/>
      <c r="C226" s="211"/>
      <c r="D226" s="193" t="s">
        <v>164</v>
      </c>
      <c r="E226" s="212" t="s">
        <v>19</v>
      </c>
      <c r="F226" s="213" t="s">
        <v>619</v>
      </c>
      <c r="G226" s="211"/>
      <c r="H226" s="214">
        <v>19.239999999999998</v>
      </c>
      <c r="I226" s="215"/>
      <c r="J226" s="211"/>
      <c r="K226" s="211"/>
      <c r="L226" s="216"/>
      <c r="M226" s="217"/>
      <c r="N226" s="218"/>
      <c r="O226" s="218"/>
      <c r="P226" s="218"/>
      <c r="Q226" s="218"/>
      <c r="R226" s="218"/>
      <c r="S226" s="218"/>
      <c r="T226" s="219"/>
      <c r="AT226" s="220" t="s">
        <v>164</v>
      </c>
      <c r="AU226" s="220" t="s">
        <v>82</v>
      </c>
      <c r="AV226" s="14" t="s">
        <v>82</v>
      </c>
      <c r="AW226" s="14" t="s">
        <v>35</v>
      </c>
      <c r="AX226" s="14" t="s">
        <v>73</v>
      </c>
      <c r="AY226" s="220" t="s">
        <v>151</v>
      </c>
    </row>
    <row r="227" spans="2:51" s="16" customFormat="1" ht="11.25">
      <c r="B227" s="246"/>
      <c r="C227" s="247"/>
      <c r="D227" s="193" t="s">
        <v>164</v>
      </c>
      <c r="E227" s="248" t="s">
        <v>19</v>
      </c>
      <c r="F227" s="249" t="s">
        <v>371</v>
      </c>
      <c r="G227" s="247"/>
      <c r="H227" s="250">
        <v>271.00000000000006</v>
      </c>
      <c r="I227" s="251"/>
      <c r="J227" s="247"/>
      <c r="K227" s="247"/>
      <c r="L227" s="252"/>
      <c r="M227" s="253"/>
      <c r="N227" s="254"/>
      <c r="O227" s="254"/>
      <c r="P227" s="254"/>
      <c r="Q227" s="254"/>
      <c r="R227" s="254"/>
      <c r="S227" s="254"/>
      <c r="T227" s="255"/>
      <c r="AT227" s="256" t="s">
        <v>164</v>
      </c>
      <c r="AU227" s="256" t="s">
        <v>82</v>
      </c>
      <c r="AV227" s="16" t="s">
        <v>175</v>
      </c>
      <c r="AW227" s="16" t="s">
        <v>35</v>
      </c>
      <c r="AX227" s="16" t="s">
        <v>73</v>
      </c>
      <c r="AY227" s="256" t="s">
        <v>151</v>
      </c>
    </row>
    <row r="228" spans="2:51" s="13" customFormat="1" ht="22.5">
      <c r="B228" s="200"/>
      <c r="C228" s="201"/>
      <c r="D228" s="193" t="s">
        <v>164</v>
      </c>
      <c r="E228" s="202" t="s">
        <v>19</v>
      </c>
      <c r="F228" s="203" t="s">
        <v>620</v>
      </c>
      <c r="G228" s="201"/>
      <c r="H228" s="202" t="s">
        <v>19</v>
      </c>
      <c r="I228" s="204"/>
      <c r="J228" s="201"/>
      <c r="K228" s="201"/>
      <c r="L228" s="205"/>
      <c r="M228" s="206"/>
      <c r="N228" s="207"/>
      <c r="O228" s="207"/>
      <c r="P228" s="207"/>
      <c r="Q228" s="207"/>
      <c r="R228" s="207"/>
      <c r="S228" s="207"/>
      <c r="T228" s="208"/>
      <c r="AT228" s="209" t="s">
        <v>164</v>
      </c>
      <c r="AU228" s="209" t="s">
        <v>82</v>
      </c>
      <c r="AV228" s="13" t="s">
        <v>80</v>
      </c>
      <c r="AW228" s="13" t="s">
        <v>35</v>
      </c>
      <c r="AX228" s="13" t="s">
        <v>73</v>
      </c>
      <c r="AY228" s="209" t="s">
        <v>151</v>
      </c>
    </row>
    <row r="229" spans="2:51" s="14" customFormat="1" ht="11.25">
      <c r="B229" s="210"/>
      <c r="C229" s="211"/>
      <c r="D229" s="193" t="s">
        <v>164</v>
      </c>
      <c r="E229" s="212" t="s">
        <v>19</v>
      </c>
      <c r="F229" s="213" t="s">
        <v>621</v>
      </c>
      <c r="G229" s="211"/>
      <c r="H229" s="214">
        <v>15.54</v>
      </c>
      <c r="I229" s="215"/>
      <c r="J229" s="211"/>
      <c r="K229" s="211"/>
      <c r="L229" s="216"/>
      <c r="M229" s="217"/>
      <c r="N229" s="218"/>
      <c r="O229" s="218"/>
      <c r="P229" s="218"/>
      <c r="Q229" s="218"/>
      <c r="R229" s="218"/>
      <c r="S229" s="218"/>
      <c r="T229" s="219"/>
      <c r="AT229" s="220" t="s">
        <v>164</v>
      </c>
      <c r="AU229" s="220" t="s">
        <v>82</v>
      </c>
      <c r="AV229" s="14" t="s">
        <v>82</v>
      </c>
      <c r="AW229" s="14" t="s">
        <v>35</v>
      </c>
      <c r="AX229" s="14" t="s">
        <v>73</v>
      </c>
      <c r="AY229" s="220" t="s">
        <v>151</v>
      </c>
    </row>
    <row r="230" spans="2:51" s="14" customFormat="1" ht="11.25">
      <c r="B230" s="210"/>
      <c r="C230" s="211"/>
      <c r="D230" s="193" t="s">
        <v>164</v>
      </c>
      <c r="E230" s="212" t="s">
        <v>19</v>
      </c>
      <c r="F230" s="213" t="s">
        <v>622</v>
      </c>
      <c r="G230" s="211"/>
      <c r="H230" s="214">
        <v>15.54</v>
      </c>
      <c r="I230" s="215"/>
      <c r="J230" s="211"/>
      <c r="K230" s="211"/>
      <c r="L230" s="216"/>
      <c r="M230" s="217"/>
      <c r="N230" s="218"/>
      <c r="O230" s="218"/>
      <c r="P230" s="218"/>
      <c r="Q230" s="218"/>
      <c r="R230" s="218"/>
      <c r="S230" s="218"/>
      <c r="T230" s="219"/>
      <c r="AT230" s="220" t="s">
        <v>164</v>
      </c>
      <c r="AU230" s="220" t="s">
        <v>82</v>
      </c>
      <c r="AV230" s="14" t="s">
        <v>82</v>
      </c>
      <c r="AW230" s="14" t="s">
        <v>35</v>
      </c>
      <c r="AX230" s="14" t="s">
        <v>73</v>
      </c>
      <c r="AY230" s="220" t="s">
        <v>151</v>
      </c>
    </row>
    <row r="231" spans="2:51" s="14" customFormat="1" ht="11.25">
      <c r="B231" s="210"/>
      <c r="C231" s="211"/>
      <c r="D231" s="193" t="s">
        <v>164</v>
      </c>
      <c r="E231" s="212" t="s">
        <v>19</v>
      </c>
      <c r="F231" s="213" t="s">
        <v>623</v>
      </c>
      <c r="G231" s="211"/>
      <c r="H231" s="214">
        <v>19.14</v>
      </c>
      <c r="I231" s="215"/>
      <c r="J231" s="211"/>
      <c r="K231" s="211"/>
      <c r="L231" s="216"/>
      <c r="M231" s="217"/>
      <c r="N231" s="218"/>
      <c r="O231" s="218"/>
      <c r="P231" s="218"/>
      <c r="Q231" s="218"/>
      <c r="R231" s="218"/>
      <c r="S231" s="218"/>
      <c r="T231" s="219"/>
      <c r="AT231" s="220" t="s">
        <v>164</v>
      </c>
      <c r="AU231" s="220" t="s">
        <v>82</v>
      </c>
      <c r="AV231" s="14" t="s">
        <v>82</v>
      </c>
      <c r="AW231" s="14" t="s">
        <v>35</v>
      </c>
      <c r="AX231" s="14" t="s">
        <v>73</v>
      </c>
      <c r="AY231" s="220" t="s">
        <v>151</v>
      </c>
    </row>
    <row r="232" spans="2:51" s="14" customFormat="1" ht="11.25">
      <c r="B232" s="210"/>
      <c r="C232" s="211"/>
      <c r="D232" s="193" t="s">
        <v>164</v>
      </c>
      <c r="E232" s="212" t="s">
        <v>19</v>
      </c>
      <c r="F232" s="213" t="s">
        <v>624</v>
      </c>
      <c r="G232" s="211"/>
      <c r="H232" s="214">
        <v>19.14</v>
      </c>
      <c r="I232" s="215"/>
      <c r="J232" s="211"/>
      <c r="K232" s="211"/>
      <c r="L232" s="216"/>
      <c r="M232" s="217"/>
      <c r="N232" s="218"/>
      <c r="O232" s="218"/>
      <c r="P232" s="218"/>
      <c r="Q232" s="218"/>
      <c r="R232" s="218"/>
      <c r="S232" s="218"/>
      <c r="T232" s="219"/>
      <c r="AT232" s="220" t="s">
        <v>164</v>
      </c>
      <c r="AU232" s="220" t="s">
        <v>82</v>
      </c>
      <c r="AV232" s="14" t="s">
        <v>82</v>
      </c>
      <c r="AW232" s="14" t="s">
        <v>35</v>
      </c>
      <c r="AX232" s="14" t="s">
        <v>73</v>
      </c>
      <c r="AY232" s="220" t="s">
        <v>151</v>
      </c>
    </row>
    <row r="233" spans="2:51" s="14" customFormat="1" ht="11.25">
      <c r="B233" s="210"/>
      <c r="C233" s="211"/>
      <c r="D233" s="193" t="s">
        <v>164</v>
      </c>
      <c r="E233" s="212" t="s">
        <v>19</v>
      </c>
      <c r="F233" s="213" t="s">
        <v>625</v>
      </c>
      <c r="G233" s="211"/>
      <c r="H233" s="214">
        <v>19.14</v>
      </c>
      <c r="I233" s="215"/>
      <c r="J233" s="211"/>
      <c r="K233" s="211"/>
      <c r="L233" s="216"/>
      <c r="M233" s="217"/>
      <c r="N233" s="218"/>
      <c r="O233" s="218"/>
      <c r="P233" s="218"/>
      <c r="Q233" s="218"/>
      <c r="R233" s="218"/>
      <c r="S233" s="218"/>
      <c r="T233" s="219"/>
      <c r="AT233" s="220" t="s">
        <v>164</v>
      </c>
      <c r="AU233" s="220" t="s">
        <v>82</v>
      </c>
      <c r="AV233" s="14" t="s">
        <v>82</v>
      </c>
      <c r="AW233" s="14" t="s">
        <v>35</v>
      </c>
      <c r="AX233" s="14" t="s">
        <v>73</v>
      </c>
      <c r="AY233" s="220" t="s">
        <v>151</v>
      </c>
    </row>
    <row r="234" spans="2:51" s="14" customFormat="1" ht="11.25">
      <c r="B234" s="210"/>
      <c r="C234" s="211"/>
      <c r="D234" s="193" t="s">
        <v>164</v>
      </c>
      <c r="E234" s="212" t="s">
        <v>19</v>
      </c>
      <c r="F234" s="213" t="s">
        <v>626</v>
      </c>
      <c r="G234" s="211"/>
      <c r="H234" s="214">
        <v>19.14</v>
      </c>
      <c r="I234" s="215"/>
      <c r="J234" s="211"/>
      <c r="K234" s="211"/>
      <c r="L234" s="216"/>
      <c r="M234" s="217"/>
      <c r="N234" s="218"/>
      <c r="O234" s="218"/>
      <c r="P234" s="218"/>
      <c r="Q234" s="218"/>
      <c r="R234" s="218"/>
      <c r="S234" s="218"/>
      <c r="T234" s="219"/>
      <c r="AT234" s="220" t="s">
        <v>164</v>
      </c>
      <c r="AU234" s="220" t="s">
        <v>82</v>
      </c>
      <c r="AV234" s="14" t="s">
        <v>82</v>
      </c>
      <c r="AW234" s="14" t="s">
        <v>35</v>
      </c>
      <c r="AX234" s="14" t="s">
        <v>73</v>
      </c>
      <c r="AY234" s="220" t="s">
        <v>151</v>
      </c>
    </row>
    <row r="235" spans="2:51" s="14" customFormat="1" ht="11.25">
      <c r="B235" s="210"/>
      <c r="C235" s="211"/>
      <c r="D235" s="193" t="s">
        <v>164</v>
      </c>
      <c r="E235" s="212" t="s">
        <v>19</v>
      </c>
      <c r="F235" s="213" t="s">
        <v>627</v>
      </c>
      <c r="G235" s="211"/>
      <c r="H235" s="214">
        <v>23.8</v>
      </c>
      <c r="I235" s="215"/>
      <c r="J235" s="211"/>
      <c r="K235" s="211"/>
      <c r="L235" s="216"/>
      <c r="M235" s="217"/>
      <c r="N235" s="218"/>
      <c r="O235" s="218"/>
      <c r="P235" s="218"/>
      <c r="Q235" s="218"/>
      <c r="R235" s="218"/>
      <c r="S235" s="218"/>
      <c r="T235" s="219"/>
      <c r="AT235" s="220" t="s">
        <v>164</v>
      </c>
      <c r="AU235" s="220" t="s">
        <v>82</v>
      </c>
      <c r="AV235" s="14" t="s">
        <v>82</v>
      </c>
      <c r="AW235" s="14" t="s">
        <v>35</v>
      </c>
      <c r="AX235" s="14" t="s">
        <v>73</v>
      </c>
      <c r="AY235" s="220" t="s">
        <v>151</v>
      </c>
    </row>
    <row r="236" spans="2:51" s="14" customFormat="1" ht="11.25">
      <c r="B236" s="210"/>
      <c r="C236" s="211"/>
      <c r="D236" s="193" t="s">
        <v>164</v>
      </c>
      <c r="E236" s="212" t="s">
        <v>19</v>
      </c>
      <c r="F236" s="213" t="s">
        <v>628</v>
      </c>
      <c r="G236" s="211"/>
      <c r="H236" s="214">
        <v>17.7</v>
      </c>
      <c r="I236" s="215"/>
      <c r="J236" s="211"/>
      <c r="K236" s="211"/>
      <c r="L236" s="216"/>
      <c r="M236" s="217"/>
      <c r="N236" s="218"/>
      <c r="O236" s="218"/>
      <c r="P236" s="218"/>
      <c r="Q236" s="218"/>
      <c r="R236" s="218"/>
      <c r="S236" s="218"/>
      <c r="T236" s="219"/>
      <c r="AT236" s="220" t="s">
        <v>164</v>
      </c>
      <c r="AU236" s="220" t="s">
        <v>82</v>
      </c>
      <c r="AV236" s="14" t="s">
        <v>82</v>
      </c>
      <c r="AW236" s="14" t="s">
        <v>35</v>
      </c>
      <c r="AX236" s="14" t="s">
        <v>73</v>
      </c>
      <c r="AY236" s="220" t="s">
        <v>151</v>
      </c>
    </row>
    <row r="237" spans="2:51" s="14" customFormat="1" ht="11.25">
      <c r="B237" s="210"/>
      <c r="C237" s="211"/>
      <c r="D237" s="193" t="s">
        <v>164</v>
      </c>
      <c r="E237" s="212" t="s">
        <v>19</v>
      </c>
      <c r="F237" s="213" t="s">
        <v>629</v>
      </c>
      <c r="G237" s="211"/>
      <c r="H237" s="214">
        <v>17.7</v>
      </c>
      <c r="I237" s="215"/>
      <c r="J237" s="211"/>
      <c r="K237" s="211"/>
      <c r="L237" s="216"/>
      <c r="M237" s="217"/>
      <c r="N237" s="218"/>
      <c r="O237" s="218"/>
      <c r="P237" s="218"/>
      <c r="Q237" s="218"/>
      <c r="R237" s="218"/>
      <c r="S237" s="218"/>
      <c r="T237" s="219"/>
      <c r="AT237" s="220" t="s">
        <v>164</v>
      </c>
      <c r="AU237" s="220" t="s">
        <v>82</v>
      </c>
      <c r="AV237" s="14" t="s">
        <v>82</v>
      </c>
      <c r="AW237" s="14" t="s">
        <v>35</v>
      </c>
      <c r="AX237" s="14" t="s">
        <v>73</v>
      </c>
      <c r="AY237" s="220" t="s">
        <v>151</v>
      </c>
    </row>
    <row r="238" spans="2:51" s="14" customFormat="1" ht="11.25">
      <c r="B238" s="210"/>
      <c r="C238" s="211"/>
      <c r="D238" s="193" t="s">
        <v>164</v>
      </c>
      <c r="E238" s="212" t="s">
        <v>19</v>
      </c>
      <c r="F238" s="213" t="s">
        <v>630</v>
      </c>
      <c r="G238" s="211"/>
      <c r="H238" s="214">
        <v>19.239999999999998</v>
      </c>
      <c r="I238" s="215"/>
      <c r="J238" s="211"/>
      <c r="K238" s="211"/>
      <c r="L238" s="216"/>
      <c r="M238" s="217"/>
      <c r="N238" s="218"/>
      <c r="O238" s="218"/>
      <c r="P238" s="218"/>
      <c r="Q238" s="218"/>
      <c r="R238" s="218"/>
      <c r="S238" s="218"/>
      <c r="T238" s="219"/>
      <c r="AT238" s="220" t="s">
        <v>164</v>
      </c>
      <c r="AU238" s="220" t="s">
        <v>82</v>
      </c>
      <c r="AV238" s="14" t="s">
        <v>82</v>
      </c>
      <c r="AW238" s="14" t="s">
        <v>35</v>
      </c>
      <c r="AX238" s="14" t="s">
        <v>73</v>
      </c>
      <c r="AY238" s="220" t="s">
        <v>151</v>
      </c>
    </row>
    <row r="239" spans="2:51" s="14" customFormat="1" ht="11.25">
      <c r="B239" s="210"/>
      <c r="C239" s="211"/>
      <c r="D239" s="193" t="s">
        <v>164</v>
      </c>
      <c r="E239" s="212" t="s">
        <v>19</v>
      </c>
      <c r="F239" s="213" t="s">
        <v>631</v>
      </c>
      <c r="G239" s="211"/>
      <c r="H239" s="214">
        <v>19.239999999999998</v>
      </c>
      <c r="I239" s="215"/>
      <c r="J239" s="211"/>
      <c r="K239" s="211"/>
      <c r="L239" s="216"/>
      <c r="M239" s="217"/>
      <c r="N239" s="218"/>
      <c r="O239" s="218"/>
      <c r="P239" s="218"/>
      <c r="Q239" s="218"/>
      <c r="R239" s="218"/>
      <c r="S239" s="218"/>
      <c r="T239" s="219"/>
      <c r="AT239" s="220" t="s">
        <v>164</v>
      </c>
      <c r="AU239" s="220" t="s">
        <v>82</v>
      </c>
      <c r="AV239" s="14" t="s">
        <v>82</v>
      </c>
      <c r="AW239" s="14" t="s">
        <v>35</v>
      </c>
      <c r="AX239" s="14" t="s">
        <v>73</v>
      </c>
      <c r="AY239" s="220" t="s">
        <v>151</v>
      </c>
    </row>
    <row r="240" spans="2:51" s="16" customFormat="1" ht="11.25">
      <c r="B240" s="246"/>
      <c r="C240" s="247"/>
      <c r="D240" s="193" t="s">
        <v>164</v>
      </c>
      <c r="E240" s="248" t="s">
        <v>19</v>
      </c>
      <c r="F240" s="249" t="s">
        <v>371</v>
      </c>
      <c r="G240" s="247"/>
      <c r="H240" s="250">
        <v>205.32</v>
      </c>
      <c r="I240" s="251"/>
      <c r="J240" s="247"/>
      <c r="K240" s="247"/>
      <c r="L240" s="252"/>
      <c r="M240" s="253"/>
      <c r="N240" s="254"/>
      <c r="O240" s="254"/>
      <c r="P240" s="254"/>
      <c r="Q240" s="254"/>
      <c r="R240" s="254"/>
      <c r="S240" s="254"/>
      <c r="T240" s="255"/>
      <c r="AT240" s="256" t="s">
        <v>164</v>
      </c>
      <c r="AU240" s="256" t="s">
        <v>82</v>
      </c>
      <c r="AV240" s="16" t="s">
        <v>175</v>
      </c>
      <c r="AW240" s="16" t="s">
        <v>35</v>
      </c>
      <c r="AX240" s="16" t="s">
        <v>73</v>
      </c>
      <c r="AY240" s="256" t="s">
        <v>151</v>
      </c>
    </row>
    <row r="241" spans="1:65" s="15" customFormat="1" ht="11.25">
      <c r="B241" s="221"/>
      <c r="C241" s="222"/>
      <c r="D241" s="193" t="s">
        <v>164</v>
      </c>
      <c r="E241" s="223" t="s">
        <v>19</v>
      </c>
      <c r="F241" s="224" t="s">
        <v>167</v>
      </c>
      <c r="G241" s="222"/>
      <c r="H241" s="225">
        <v>476.32000000000005</v>
      </c>
      <c r="I241" s="226"/>
      <c r="J241" s="222"/>
      <c r="K241" s="222"/>
      <c r="L241" s="227"/>
      <c r="M241" s="228"/>
      <c r="N241" s="229"/>
      <c r="O241" s="229"/>
      <c r="P241" s="229"/>
      <c r="Q241" s="229"/>
      <c r="R241" s="229"/>
      <c r="S241" s="229"/>
      <c r="T241" s="230"/>
      <c r="AT241" s="231" t="s">
        <v>164</v>
      </c>
      <c r="AU241" s="231" t="s">
        <v>82</v>
      </c>
      <c r="AV241" s="15" t="s">
        <v>158</v>
      </c>
      <c r="AW241" s="15" t="s">
        <v>35</v>
      </c>
      <c r="AX241" s="15" t="s">
        <v>80</v>
      </c>
      <c r="AY241" s="231" t="s">
        <v>151</v>
      </c>
    </row>
    <row r="242" spans="1:65" s="2" customFormat="1" ht="24.2" customHeight="1">
      <c r="A242" s="36"/>
      <c r="B242" s="37"/>
      <c r="C242" s="180" t="s">
        <v>276</v>
      </c>
      <c r="D242" s="180" t="s">
        <v>153</v>
      </c>
      <c r="E242" s="181" t="s">
        <v>632</v>
      </c>
      <c r="F242" s="182" t="s">
        <v>633</v>
      </c>
      <c r="G242" s="183" t="s">
        <v>634</v>
      </c>
      <c r="H242" s="184">
        <v>1.9970000000000001</v>
      </c>
      <c r="I242" s="185"/>
      <c r="J242" s="186">
        <f>ROUND(I242*H242,2)</f>
        <v>0</v>
      </c>
      <c r="K242" s="182" t="s">
        <v>19</v>
      </c>
      <c r="L242" s="41"/>
      <c r="M242" s="187" t="s">
        <v>19</v>
      </c>
      <c r="N242" s="188" t="s">
        <v>44</v>
      </c>
      <c r="O242" s="66"/>
      <c r="P242" s="189">
        <f>O242*H242</f>
        <v>0</v>
      </c>
      <c r="Q242" s="189">
        <v>2.5018699999999998</v>
      </c>
      <c r="R242" s="189">
        <f>Q242*H242</f>
        <v>4.9962343899999997</v>
      </c>
      <c r="S242" s="189">
        <v>0</v>
      </c>
      <c r="T242" s="190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191" t="s">
        <v>158</v>
      </c>
      <c r="AT242" s="191" t="s">
        <v>153</v>
      </c>
      <c r="AU242" s="191" t="s">
        <v>82</v>
      </c>
      <c r="AY242" s="19" t="s">
        <v>151</v>
      </c>
      <c r="BE242" s="192">
        <f>IF(N242="základní",J242,0)</f>
        <v>0</v>
      </c>
      <c r="BF242" s="192">
        <f>IF(N242="snížená",J242,0)</f>
        <v>0</v>
      </c>
      <c r="BG242" s="192">
        <f>IF(N242="zákl. přenesená",J242,0)</f>
        <v>0</v>
      </c>
      <c r="BH242" s="192">
        <f>IF(N242="sníž. přenesená",J242,0)</f>
        <v>0</v>
      </c>
      <c r="BI242" s="192">
        <f>IF(N242="nulová",J242,0)</f>
        <v>0</v>
      </c>
      <c r="BJ242" s="19" t="s">
        <v>80</v>
      </c>
      <c r="BK242" s="192">
        <f>ROUND(I242*H242,2)</f>
        <v>0</v>
      </c>
      <c r="BL242" s="19" t="s">
        <v>158</v>
      </c>
      <c r="BM242" s="191" t="s">
        <v>635</v>
      </c>
    </row>
    <row r="243" spans="1:65" s="2" customFormat="1" ht="19.5">
      <c r="A243" s="36"/>
      <c r="B243" s="37"/>
      <c r="C243" s="38"/>
      <c r="D243" s="193" t="s">
        <v>160</v>
      </c>
      <c r="E243" s="38"/>
      <c r="F243" s="194" t="s">
        <v>636</v>
      </c>
      <c r="G243" s="38"/>
      <c r="H243" s="38"/>
      <c r="I243" s="195"/>
      <c r="J243" s="38"/>
      <c r="K243" s="38"/>
      <c r="L243" s="41"/>
      <c r="M243" s="196"/>
      <c r="N243" s="197"/>
      <c r="O243" s="66"/>
      <c r="P243" s="66"/>
      <c r="Q243" s="66"/>
      <c r="R243" s="66"/>
      <c r="S243" s="66"/>
      <c r="T243" s="67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9" t="s">
        <v>160</v>
      </c>
      <c r="AU243" s="19" t="s">
        <v>82</v>
      </c>
    </row>
    <row r="244" spans="1:65" s="13" customFormat="1" ht="11.25">
      <c r="B244" s="200"/>
      <c r="C244" s="201"/>
      <c r="D244" s="193" t="s">
        <v>164</v>
      </c>
      <c r="E244" s="202" t="s">
        <v>19</v>
      </c>
      <c r="F244" s="203" t="s">
        <v>637</v>
      </c>
      <c r="G244" s="201"/>
      <c r="H244" s="202" t="s">
        <v>19</v>
      </c>
      <c r="I244" s="204"/>
      <c r="J244" s="201"/>
      <c r="K244" s="201"/>
      <c r="L244" s="205"/>
      <c r="M244" s="206"/>
      <c r="N244" s="207"/>
      <c r="O244" s="207"/>
      <c r="P244" s="207"/>
      <c r="Q244" s="207"/>
      <c r="R244" s="207"/>
      <c r="S244" s="207"/>
      <c r="T244" s="208"/>
      <c r="AT244" s="209" t="s">
        <v>164</v>
      </c>
      <c r="AU244" s="209" t="s">
        <v>82</v>
      </c>
      <c r="AV244" s="13" t="s">
        <v>80</v>
      </c>
      <c r="AW244" s="13" t="s">
        <v>35</v>
      </c>
      <c r="AX244" s="13" t="s">
        <v>73</v>
      </c>
      <c r="AY244" s="209" t="s">
        <v>151</v>
      </c>
    </row>
    <row r="245" spans="1:65" s="14" customFormat="1" ht="22.5">
      <c r="B245" s="210"/>
      <c r="C245" s="211"/>
      <c r="D245" s="193" t="s">
        <v>164</v>
      </c>
      <c r="E245" s="212" t="s">
        <v>19</v>
      </c>
      <c r="F245" s="213" t="s">
        <v>638</v>
      </c>
      <c r="G245" s="211"/>
      <c r="H245" s="214">
        <v>1.9970000000000001</v>
      </c>
      <c r="I245" s="215"/>
      <c r="J245" s="211"/>
      <c r="K245" s="211"/>
      <c r="L245" s="216"/>
      <c r="M245" s="217"/>
      <c r="N245" s="218"/>
      <c r="O245" s="218"/>
      <c r="P245" s="218"/>
      <c r="Q245" s="218"/>
      <c r="R245" s="218"/>
      <c r="S245" s="218"/>
      <c r="T245" s="219"/>
      <c r="AT245" s="220" t="s">
        <v>164</v>
      </c>
      <c r="AU245" s="220" t="s">
        <v>82</v>
      </c>
      <c r="AV245" s="14" t="s">
        <v>82</v>
      </c>
      <c r="AW245" s="14" t="s">
        <v>35</v>
      </c>
      <c r="AX245" s="14" t="s">
        <v>73</v>
      </c>
      <c r="AY245" s="220" t="s">
        <v>151</v>
      </c>
    </row>
    <row r="246" spans="1:65" s="15" customFormat="1" ht="11.25">
      <c r="B246" s="221"/>
      <c r="C246" s="222"/>
      <c r="D246" s="193" t="s">
        <v>164</v>
      </c>
      <c r="E246" s="223" t="s">
        <v>19</v>
      </c>
      <c r="F246" s="224" t="s">
        <v>167</v>
      </c>
      <c r="G246" s="222"/>
      <c r="H246" s="225">
        <v>1.9970000000000001</v>
      </c>
      <c r="I246" s="226"/>
      <c r="J246" s="222"/>
      <c r="K246" s="222"/>
      <c r="L246" s="227"/>
      <c r="M246" s="228"/>
      <c r="N246" s="229"/>
      <c r="O246" s="229"/>
      <c r="P246" s="229"/>
      <c r="Q246" s="229"/>
      <c r="R246" s="229"/>
      <c r="S246" s="229"/>
      <c r="T246" s="230"/>
      <c r="AT246" s="231" t="s">
        <v>164</v>
      </c>
      <c r="AU246" s="231" t="s">
        <v>82</v>
      </c>
      <c r="AV246" s="15" t="s">
        <v>158</v>
      </c>
      <c r="AW246" s="15" t="s">
        <v>35</v>
      </c>
      <c r="AX246" s="15" t="s">
        <v>80</v>
      </c>
      <c r="AY246" s="231" t="s">
        <v>151</v>
      </c>
    </row>
    <row r="247" spans="1:65" s="2" customFormat="1" ht="37.9" customHeight="1">
      <c r="A247" s="36"/>
      <c r="B247" s="37"/>
      <c r="C247" s="232" t="s">
        <v>283</v>
      </c>
      <c r="D247" s="232" t="s">
        <v>324</v>
      </c>
      <c r="E247" s="233" t="s">
        <v>639</v>
      </c>
      <c r="F247" s="234" t="s">
        <v>640</v>
      </c>
      <c r="G247" s="235" t="s">
        <v>551</v>
      </c>
      <c r="H247" s="236">
        <v>3592.8</v>
      </c>
      <c r="I247" s="237"/>
      <c r="J247" s="238">
        <f>ROUND(I247*H247,2)</f>
        <v>0</v>
      </c>
      <c r="K247" s="234" t="s">
        <v>19</v>
      </c>
      <c r="L247" s="239"/>
      <c r="M247" s="240" t="s">
        <v>19</v>
      </c>
      <c r="N247" s="241" t="s">
        <v>44</v>
      </c>
      <c r="O247" s="66"/>
      <c r="P247" s="189">
        <f>O247*H247</f>
        <v>0</v>
      </c>
      <c r="Q247" s="189">
        <v>0</v>
      </c>
      <c r="R247" s="189">
        <f>Q247*H247</f>
        <v>0</v>
      </c>
      <c r="S247" s="189">
        <v>0</v>
      </c>
      <c r="T247" s="190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191" t="s">
        <v>214</v>
      </c>
      <c r="AT247" s="191" t="s">
        <v>324</v>
      </c>
      <c r="AU247" s="191" t="s">
        <v>82</v>
      </c>
      <c r="AY247" s="19" t="s">
        <v>151</v>
      </c>
      <c r="BE247" s="192">
        <f>IF(N247="základní",J247,0)</f>
        <v>0</v>
      </c>
      <c r="BF247" s="192">
        <f>IF(N247="snížená",J247,0)</f>
        <v>0</v>
      </c>
      <c r="BG247" s="192">
        <f>IF(N247="zákl. přenesená",J247,0)</f>
        <v>0</v>
      </c>
      <c r="BH247" s="192">
        <f>IF(N247="sníž. přenesená",J247,0)</f>
        <v>0</v>
      </c>
      <c r="BI247" s="192">
        <f>IF(N247="nulová",J247,0)</f>
        <v>0</v>
      </c>
      <c r="BJ247" s="19" t="s">
        <v>80</v>
      </c>
      <c r="BK247" s="192">
        <f>ROUND(I247*H247,2)</f>
        <v>0</v>
      </c>
      <c r="BL247" s="19" t="s">
        <v>158</v>
      </c>
      <c r="BM247" s="191" t="s">
        <v>641</v>
      </c>
    </row>
    <row r="248" spans="1:65" s="2" customFormat="1" ht="19.5">
      <c r="A248" s="36"/>
      <c r="B248" s="37"/>
      <c r="C248" s="38"/>
      <c r="D248" s="193" t="s">
        <v>160</v>
      </c>
      <c r="E248" s="38"/>
      <c r="F248" s="194" t="s">
        <v>640</v>
      </c>
      <c r="G248" s="38"/>
      <c r="H248" s="38"/>
      <c r="I248" s="195"/>
      <c r="J248" s="38"/>
      <c r="K248" s="38"/>
      <c r="L248" s="41"/>
      <c r="M248" s="196"/>
      <c r="N248" s="197"/>
      <c r="O248" s="66"/>
      <c r="P248" s="66"/>
      <c r="Q248" s="66"/>
      <c r="R248" s="66"/>
      <c r="S248" s="66"/>
      <c r="T248" s="67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T248" s="19" t="s">
        <v>160</v>
      </c>
      <c r="AU248" s="19" t="s">
        <v>82</v>
      </c>
    </row>
    <row r="249" spans="1:65" s="13" customFormat="1" ht="22.5">
      <c r="B249" s="200"/>
      <c r="C249" s="201"/>
      <c r="D249" s="193" t="s">
        <v>164</v>
      </c>
      <c r="E249" s="202" t="s">
        <v>19</v>
      </c>
      <c r="F249" s="203" t="s">
        <v>642</v>
      </c>
      <c r="G249" s="201"/>
      <c r="H249" s="202" t="s">
        <v>19</v>
      </c>
      <c r="I249" s="204"/>
      <c r="J249" s="201"/>
      <c r="K249" s="201"/>
      <c r="L249" s="205"/>
      <c r="M249" s="206"/>
      <c r="N249" s="207"/>
      <c r="O249" s="207"/>
      <c r="P249" s="207"/>
      <c r="Q249" s="207"/>
      <c r="R249" s="207"/>
      <c r="S249" s="207"/>
      <c r="T249" s="208"/>
      <c r="AT249" s="209" t="s">
        <v>164</v>
      </c>
      <c r="AU249" s="209" t="s">
        <v>82</v>
      </c>
      <c r="AV249" s="13" t="s">
        <v>80</v>
      </c>
      <c r="AW249" s="13" t="s">
        <v>35</v>
      </c>
      <c r="AX249" s="13" t="s">
        <v>73</v>
      </c>
      <c r="AY249" s="209" t="s">
        <v>151</v>
      </c>
    </row>
    <row r="250" spans="1:65" s="14" customFormat="1" ht="11.25">
      <c r="B250" s="210"/>
      <c r="C250" s="211"/>
      <c r="D250" s="193" t="s">
        <v>164</v>
      </c>
      <c r="E250" s="212" t="s">
        <v>19</v>
      </c>
      <c r="F250" s="213" t="s">
        <v>643</v>
      </c>
      <c r="G250" s="211"/>
      <c r="H250" s="214">
        <v>2631.6</v>
      </c>
      <c r="I250" s="215"/>
      <c r="J250" s="211"/>
      <c r="K250" s="211"/>
      <c r="L250" s="216"/>
      <c r="M250" s="217"/>
      <c r="N250" s="218"/>
      <c r="O250" s="218"/>
      <c r="P250" s="218"/>
      <c r="Q250" s="218"/>
      <c r="R250" s="218"/>
      <c r="S250" s="218"/>
      <c r="T250" s="219"/>
      <c r="AT250" s="220" t="s">
        <v>164</v>
      </c>
      <c r="AU250" s="220" t="s">
        <v>82</v>
      </c>
      <c r="AV250" s="14" t="s">
        <v>82</v>
      </c>
      <c r="AW250" s="14" t="s">
        <v>35</v>
      </c>
      <c r="AX250" s="14" t="s">
        <v>73</v>
      </c>
      <c r="AY250" s="220" t="s">
        <v>151</v>
      </c>
    </row>
    <row r="251" spans="1:65" s="14" customFormat="1" ht="11.25">
      <c r="B251" s="210"/>
      <c r="C251" s="211"/>
      <c r="D251" s="193" t="s">
        <v>164</v>
      </c>
      <c r="E251" s="212" t="s">
        <v>19</v>
      </c>
      <c r="F251" s="213" t="s">
        <v>644</v>
      </c>
      <c r="G251" s="211"/>
      <c r="H251" s="214">
        <v>619.20000000000005</v>
      </c>
      <c r="I251" s="215"/>
      <c r="J251" s="211"/>
      <c r="K251" s="211"/>
      <c r="L251" s="216"/>
      <c r="M251" s="217"/>
      <c r="N251" s="218"/>
      <c r="O251" s="218"/>
      <c r="P251" s="218"/>
      <c r="Q251" s="218"/>
      <c r="R251" s="218"/>
      <c r="S251" s="218"/>
      <c r="T251" s="219"/>
      <c r="AT251" s="220" t="s">
        <v>164</v>
      </c>
      <c r="AU251" s="220" t="s">
        <v>82</v>
      </c>
      <c r="AV251" s="14" t="s">
        <v>82</v>
      </c>
      <c r="AW251" s="14" t="s">
        <v>35</v>
      </c>
      <c r="AX251" s="14" t="s">
        <v>73</v>
      </c>
      <c r="AY251" s="220" t="s">
        <v>151</v>
      </c>
    </row>
    <row r="252" spans="1:65" s="14" customFormat="1" ht="11.25">
      <c r="B252" s="210"/>
      <c r="C252" s="211"/>
      <c r="D252" s="193" t="s">
        <v>164</v>
      </c>
      <c r="E252" s="212" t="s">
        <v>19</v>
      </c>
      <c r="F252" s="213" t="s">
        <v>645</v>
      </c>
      <c r="G252" s="211"/>
      <c r="H252" s="214">
        <v>342</v>
      </c>
      <c r="I252" s="215"/>
      <c r="J252" s="211"/>
      <c r="K252" s="211"/>
      <c r="L252" s="216"/>
      <c r="M252" s="217"/>
      <c r="N252" s="218"/>
      <c r="O252" s="218"/>
      <c r="P252" s="218"/>
      <c r="Q252" s="218"/>
      <c r="R252" s="218"/>
      <c r="S252" s="218"/>
      <c r="T252" s="219"/>
      <c r="AT252" s="220" t="s">
        <v>164</v>
      </c>
      <c r="AU252" s="220" t="s">
        <v>82</v>
      </c>
      <c r="AV252" s="14" t="s">
        <v>82</v>
      </c>
      <c r="AW252" s="14" t="s">
        <v>35</v>
      </c>
      <c r="AX252" s="14" t="s">
        <v>73</v>
      </c>
      <c r="AY252" s="220" t="s">
        <v>151</v>
      </c>
    </row>
    <row r="253" spans="1:65" s="15" customFormat="1" ht="11.25">
      <c r="B253" s="221"/>
      <c r="C253" s="222"/>
      <c r="D253" s="193" t="s">
        <v>164</v>
      </c>
      <c r="E253" s="223" t="s">
        <v>19</v>
      </c>
      <c r="F253" s="224" t="s">
        <v>167</v>
      </c>
      <c r="G253" s="222"/>
      <c r="H253" s="225">
        <v>3592.8</v>
      </c>
      <c r="I253" s="226"/>
      <c r="J253" s="222"/>
      <c r="K253" s="222"/>
      <c r="L253" s="227"/>
      <c r="M253" s="228"/>
      <c r="N253" s="229"/>
      <c r="O253" s="229"/>
      <c r="P253" s="229"/>
      <c r="Q253" s="229"/>
      <c r="R253" s="229"/>
      <c r="S253" s="229"/>
      <c r="T253" s="230"/>
      <c r="AT253" s="231" t="s">
        <v>164</v>
      </c>
      <c r="AU253" s="231" t="s">
        <v>82</v>
      </c>
      <c r="AV253" s="15" t="s">
        <v>158</v>
      </c>
      <c r="AW253" s="15" t="s">
        <v>35</v>
      </c>
      <c r="AX253" s="15" t="s">
        <v>80</v>
      </c>
      <c r="AY253" s="231" t="s">
        <v>151</v>
      </c>
    </row>
    <row r="254" spans="1:65" s="12" customFormat="1" ht="22.9" customHeight="1">
      <c r="B254" s="164"/>
      <c r="C254" s="165"/>
      <c r="D254" s="166" t="s">
        <v>72</v>
      </c>
      <c r="E254" s="178" t="s">
        <v>222</v>
      </c>
      <c r="F254" s="178" t="s">
        <v>230</v>
      </c>
      <c r="G254" s="165"/>
      <c r="H254" s="165"/>
      <c r="I254" s="168"/>
      <c r="J254" s="179">
        <f>BK254</f>
        <v>0</v>
      </c>
      <c r="K254" s="165"/>
      <c r="L254" s="170"/>
      <c r="M254" s="171"/>
      <c r="N254" s="172"/>
      <c r="O254" s="172"/>
      <c r="P254" s="173">
        <f>SUM(P255:P356)</f>
        <v>0</v>
      </c>
      <c r="Q254" s="172"/>
      <c r="R254" s="173">
        <f>SUM(R255:R356)</f>
        <v>1.3577163999999997</v>
      </c>
      <c r="S254" s="172"/>
      <c r="T254" s="174">
        <f>SUM(T255:T356)</f>
        <v>9.2182919999999999</v>
      </c>
      <c r="AR254" s="175" t="s">
        <v>80</v>
      </c>
      <c r="AT254" s="176" t="s">
        <v>72</v>
      </c>
      <c r="AU254" s="176" t="s">
        <v>80</v>
      </c>
      <c r="AY254" s="175" t="s">
        <v>151</v>
      </c>
      <c r="BK254" s="177">
        <f>SUM(BK255:BK356)</f>
        <v>0</v>
      </c>
    </row>
    <row r="255" spans="1:65" s="2" customFormat="1" ht="24.2" customHeight="1">
      <c r="A255" s="36"/>
      <c r="B255" s="37"/>
      <c r="C255" s="180" t="s">
        <v>292</v>
      </c>
      <c r="D255" s="180" t="s">
        <v>153</v>
      </c>
      <c r="E255" s="181" t="s">
        <v>232</v>
      </c>
      <c r="F255" s="182" t="s">
        <v>233</v>
      </c>
      <c r="G255" s="183" t="s">
        <v>178</v>
      </c>
      <c r="H255" s="184">
        <v>235</v>
      </c>
      <c r="I255" s="185"/>
      <c r="J255" s="186">
        <f>ROUND(I255*H255,2)</f>
        <v>0</v>
      </c>
      <c r="K255" s="182" t="s">
        <v>157</v>
      </c>
      <c r="L255" s="41"/>
      <c r="M255" s="187" t="s">
        <v>19</v>
      </c>
      <c r="N255" s="188" t="s">
        <v>44</v>
      </c>
      <c r="O255" s="66"/>
      <c r="P255" s="189">
        <f>O255*H255</f>
        <v>0</v>
      </c>
      <c r="Q255" s="189">
        <v>3.6000000000000002E-4</v>
      </c>
      <c r="R255" s="189">
        <f>Q255*H255</f>
        <v>8.4600000000000009E-2</v>
      </c>
      <c r="S255" s="189">
        <v>0</v>
      </c>
      <c r="T255" s="190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191" t="s">
        <v>158</v>
      </c>
      <c r="AT255" s="191" t="s">
        <v>153</v>
      </c>
      <c r="AU255" s="191" t="s">
        <v>82</v>
      </c>
      <c r="AY255" s="19" t="s">
        <v>151</v>
      </c>
      <c r="BE255" s="192">
        <f>IF(N255="základní",J255,0)</f>
        <v>0</v>
      </c>
      <c r="BF255" s="192">
        <f>IF(N255="snížená",J255,0)</f>
        <v>0</v>
      </c>
      <c r="BG255" s="192">
        <f>IF(N255="zákl. přenesená",J255,0)</f>
        <v>0</v>
      </c>
      <c r="BH255" s="192">
        <f>IF(N255="sníž. přenesená",J255,0)</f>
        <v>0</v>
      </c>
      <c r="BI255" s="192">
        <f>IF(N255="nulová",J255,0)</f>
        <v>0</v>
      </c>
      <c r="BJ255" s="19" t="s">
        <v>80</v>
      </c>
      <c r="BK255" s="192">
        <f>ROUND(I255*H255,2)</f>
        <v>0</v>
      </c>
      <c r="BL255" s="19" t="s">
        <v>158</v>
      </c>
      <c r="BM255" s="191" t="s">
        <v>646</v>
      </c>
    </row>
    <row r="256" spans="1:65" s="2" customFormat="1" ht="19.5">
      <c r="A256" s="36"/>
      <c r="B256" s="37"/>
      <c r="C256" s="38"/>
      <c r="D256" s="193" t="s">
        <v>160</v>
      </c>
      <c r="E256" s="38"/>
      <c r="F256" s="194" t="s">
        <v>235</v>
      </c>
      <c r="G256" s="38"/>
      <c r="H256" s="38"/>
      <c r="I256" s="195"/>
      <c r="J256" s="38"/>
      <c r="K256" s="38"/>
      <c r="L256" s="41"/>
      <c r="M256" s="196"/>
      <c r="N256" s="197"/>
      <c r="O256" s="66"/>
      <c r="P256" s="66"/>
      <c r="Q256" s="66"/>
      <c r="R256" s="66"/>
      <c r="S256" s="66"/>
      <c r="T256" s="67"/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T256" s="19" t="s">
        <v>160</v>
      </c>
      <c r="AU256" s="19" t="s">
        <v>82</v>
      </c>
    </row>
    <row r="257" spans="1:65" s="2" customFormat="1" ht="11.25">
      <c r="A257" s="36"/>
      <c r="B257" s="37"/>
      <c r="C257" s="38"/>
      <c r="D257" s="198" t="s">
        <v>162</v>
      </c>
      <c r="E257" s="38"/>
      <c r="F257" s="199" t="s">
        <v>236</v>
      </c>
      <c r="G257" s="38"/>
      <c r="H257" s="38"/>
      <c r="I257" s="195"/>
      <c r="J257" s="38"/>
      <c r="K257" s="38"/>
      <c r="L257" s="41"/>
      <c r="M257" s="196"/>
      <c r="N257" s="197"/>
      <c r="O257" s="66"/>
      <c r="P257" s="66"/>
      <c r="Q257" s="66"/>
      <c r="R257" s="66"/>
      <c r="S257" s="66"/>
      <c r="T257" s="67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T257" s="19" t="s">
        <v>162</v>
      </c>
      <c r="AU257" s="19" t="s">
        <v>82</v>
      </c>
    </row>
    <row r="258" spans="1:65" s="13" customFormat="1" ht="11.25">
      <c r="B258" s="200"/>
      <c r="C258" s="201"/>
      <c r="D258" s="193" t="s">
        <v>164</v>
      </c>
      <c r="E258" s="202" t="s">
        <v>19</v>
      </c>
      <c r="F258" s="203" t="s">
        <v>647</v>
      </c>
      <c r="G258" s="201"/>
      <c r="H258" s="202" t="s">
        <v>19</v>
      </c>
      <c r="I258" s="204"/>
      <c r="J258" s="201"/>
      <c r="K258" s="201"/>
      <c r="L258" s="205"/>
      <c r="M258" s="206"/>
      <c r="N258" s="207"/>
      <c r="O258" s="207"/>
      <c r="P258" s="207"/>
      <c r="Q258" s="207"/>
      <c r="R258" s="207"/>
      <c r="S258" s="207"/>
      <c r="T258" s="208"/>
      <c r="AT258" s="209" t="s">
        <v>164</v>
      </c>
      <c r="AU258" s="209" t="s">
        <v>82</v>
      </c>
      <c r="AV258" s="13" t="s">
        <v>80</v>
      </c>
      <c r="AW258" s="13" t="s">
        <v>35</v>
      </c>
      <c r="AX258" s="13" t="s">
        <v>73</v>
      </c>
      <c r="AY258" s="209" t="s">
        <v>151</v>
      </c>
    </row>
    <row r="259" spans="1:65" s="14" customFormat="1" ht="11.25">
      <c r="B259" s="210"/>
      <c r="C259" s="211"/>
      <c r="D259" s="193" t="s">
        <v>164</v>
      </c>
      <c r="E259" s="212" t="s">
        <v>19</v>
      </c>
      <c r="F259" s="213" t="s">
        <v>648</v>
      </c>
      <c r="G259" s="211"/>
      <c r="H259" s="214">
        <v>235</v>
      </c>
      <c r="I259" s="215"/>
      <c r="J259" s="211"/>
      <c r="K259" s="211"/>
      <c r="L259" s="216"/>
      <c r="M259" s="217"/>
      <c r="N259" s="218"/>
      <c r="O259" s="218"/>
      <c r="P259" s="218"/>
      <c r="Q259" s="218"/>
      <c r="R259" s="218"/>
      <c r="S259" s="218"/>
      <c r="T259" s="219"/>
      <c r="AT259" s="220" t="s">
        <v>164</v>
      </c>
      <c r="AU259" s="220" t="s">
        <v>82</v>
      </c>
      <c r="AV259" s="14" t="s">
        <v>82</v>
      </c>
      <c r="AW259" s="14" t="s">
        <v>35</v>
      </c>
      <c r="AX259" s="14" t="s">
        <v>73</v>
      </c>
      <c r="AY259" s="220" t="s">
        <v>151</v>
      </c>
    </row>
    <row r="260" spans="1:65" s="15" customFormat="1" ht="11.25">
      <c r="B260" s="221"/>
      <c r="C260" s="222"/>
      <c r="D260" s="193" t="s">
        <v>164</v>
      </c>
      <c r="E260" s="223" t="s">
        <v>19</v>
      </c>
      <c r="F260" s="224" t="s">
        <v>167</v>
      </c>
      <c r="G260" s="222"/>
      <c r="H260" s="225">
        <v>235</v>
      </c>
      <c r="I260" s="226"/>
      <c r="J260" s="222"/>
      <c r="K260" s="222"/>
      <c r="L260" s="227"/>
      <c r="M260" s="228"/>
      <c r="N260" s="229"/>
      <c r="O260" s="229"/>
      <c r="P260" s="229"/>
      <c r="Q260" s="229"/>
      <c r="R260" s="229"/>
      <c r="S260" s="229"/>
      <c r="T260" s="230"/>
      <c r="AT260" s="231" t="s">
        <v>164</v>
      </c>
      <c r="AU260" s="231" t="s">
        <v>82</v>
      </c>
      <c r="AV260" s="15" t="s">
        <v>158</v>
      </c>
      <c r="AW260" s="15" t="s">
        <v>35</v>
      </c>
      <c r="AX260" s="15" t="s">
        <v>80</v>
      </c>
      <c r="AY260" s="231" t="s">
        <v>151</v>
      </c>
    </row>
    <row r="261" spans="1:65" s="2" customFormat="1" ht="16.5" customHeight="1">
      <c r="A261" s="36"/>
      <c r="B261" s="37"/>
      <c r="C261" s="232" t="s">
        <v>298</v>
      </c>
      <c r="D261" s="232" t="s">
        <v>324</v>
      </c>
      <c r="E261" s="233" t="s">
        <v>649</v>
      </c>
      <c r="F261" s="234" t="s">
        <v>650</v>
      </c>
      <c r="G261" s="235" t="s">
        <v>634</v>
      </c>
      <c r="H261" s="236">
        <v>2.3769999999999998</v>
      </c>
      <c r="I261" s="237"/>
      <c r="J261" s="238">
        <f>ROUND(I261*H261,2)</f>
        <v>0</v>
      </c>
      <c r="K261" s="234" t="s">
        <v>157</v>
      </c>
      <c r="L261" s="239"/>
      <c r="M261" s="240" t="s">
        <v>19</v>
      </c>
      <c r="N261" s="241" t="s">
        <v>44</v>
      </c>
      <c r="O261" s="66"/>
      <c r="P261" s="189">
        <f>O261*H261</f>
        <v>0</v>
      </c>
      <c r="Q261" s="189">
        <v>0.5</v>
      </c>
      <c r="R261" s="189">
        <f>Q261*H261</f>
        <v>1.1884999999999999</v>
      </c>
      <c r="S261" s="189">
        <v>0</v>
      </c>
      <c r="T261" s="190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191" t="s">
        <v>214</v>
      </c>
      <c r="AT261" s="191" t="s">
        <v>324</v>
      </c>
      <c r="AU261" s="191" t="s">
        <v>82</v>
      </c>
      <c r="AY261" s="19" t="s">
        <v>151</v>
      </c>
      <c r="BE261" s="192">
        <f>IF(N261="základní",J261,0)</f>
        <v>0</v>
      </c>
      <c r="BF261" s="192">
        <f>IF(N261="snížená",J261,0)</f>
        <v>0</v>
      </c>
      <c r="BG261" s="192">
        <f>IF(N261="zákl. přenesená",J261,0)</f>
        <v>0</v>
      </c>
      <c r="BH261" s="192">
        <f>IF(N261="sníž. přenesená",J261,0)</f>
        <v>0</v>
      </c>
      <c r="BI261" s="192">
        <f>IF(N261="nulová",J261,0)</f>
        <v>0</v>
      </c>
      <c r="BJ261" s="19" t="s">
        <v>80</v>
      </c>
      <c r="BK261" s="192">
        <f>ROUND(I261*H261,2)</f>
        <v>0</v>
      </c>
      <c r="BL261" s="19" t="s">
        <v>158</v>
      </c>
      <c r="BM261" s="191" t="s">
        <v>651</v>
      </c>
    </row>
    <row r="262" spans="1:65" s="2" customFormat="1" ht="11.25">
      <c r="A262" s="36"/>
      <c r="B262" s="37"/>
      <c r="C262" s="38"/>
      <c r="D262" s="193" t="s">
        <v>160</v>
      </c>
      <c r="E262" s="38"/>
      <c r="F262" s="194" t="s">
        <v>650</v>
      </c>
      <c r="G262" s="38"/>
      <c r="H262" s="38"/>
      <c r="I262" s="195"/>
      <c r="J262" s="38"/>
      <c r="K262" s="38"/>
      <c r="L262" s="41"/>
      <c r="M262" s="196"/>
      <c r="N262" s="197"/>
      <c r="O262" s="66"/>
      <c r="P262" s="66"/>
      <c r="Q262" s="66"/>
      <c r="R262" s="66"/>
      <c r="S262" s="66"/>
      <c r="T262" s="67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T262" s="19" t="s">
        <v>160</v>
      </c>
      <c r="AU262" s="19" t="s">
        <v>82</v>
      </c>
    </row>
    <row r="263" spans="1:65" s="13" customFormat="1" ht="22.5">
      <c r="B263" s="200"/>
      <c r="C263" s="201"/>
      <c r="D263" s="193" t="s">
        <v>164</v>
      </c>
      <c r="E263" s="202" t="s">
        <v>19</v>
      </c>
      <c r="F263" s="203" t="s">
        <v>652</v>
      </c>
      <c r="G263" s="201"/>
      <c r="H263" s="202" t="s">
        <v>19</v>
      </c>
      <c r="I263" s="204"/>
      <c r="J263" s="201"/>
      <c r="K263" s="201"/>
      <c r="L263" s="205"/>
      <c r="M263" s="206"/>
      <c r="N263" s="207"/>
      <c r="O263" s="207"/>
      <c r="P263" s="207"/>
      <c r="Q263" s="207"/>
      <c r="R263" s="207"/>
      <c r="S263" s="207"/>
      <c r="T263" s="208"/>
      <c r="AT263" s="209" t="s">
        <v>164</v>
      </c>
      <c r="AU263" s="209" t="s">
        <v>82</v>
      </c>
      <c r="AV263" s="13" t="s">
        <v>80</v>
      </c>
      <c r="AW263" s="13" t="s">
        <v>35</v>
      </c>
      <c r="AX263" s="13" t="s">
        <v>73</v>
      </c>
      <c r="AY263" s="209" t="s">
        <v>151</v>
      </c>
    </row>
    <row r="264" spans="1:65" s="14" customFormat="1" ht="11.25">
      <c r="B264" s="210"/>
      <c r="C264" s="211"/>
      <c r="D264" s="193" t="s">
        <v>164</v>
      </c>
      <c r="E264" s="212" t="s">
        <v>19</v>
      </c>
      <c r="F264" s="213" t="s">
        <v>653</v>
      </c>
      <c r="G264" s="211"/>
      <c r="H264" s="214">
        <v>0.33100000000000002</v>
      </c>
      <c r="I264" s="215"/>
      <c r="J264" s="211"/>
      <c r="K264" s="211"/>
      <c r="L264" s="216"/>
      <c r="M264" s="217"/>
      <c r="N264" s="218"/>
      <c r="O264" s="218"/>
      <c r="P264" s="218"/>
      <c r="Q264" s="218"/>
      <c r="R264" s="218"/>
      <c r="S264" s="218"/>
      <c r="T264" s="219"/>
      <c r="AT264" s="220" t="s">
        <v>164</v>
      </c>
      <c r="AU264" s="220" t="s">
        <v>82</v>
      </c>
      <c r="AV264" s="14" t="s">
        <v>82</v>
      </c>
      <c r="AW264" s="14" t="s">
        <v>35</v>
      </c>
      <c r="AX264" s="14" t="s">
        <v>73</v>
      </c>
      <c r="AY264" s="220" t="s">
        <v>151</v>
      </c>
    </row>
    <row r="265" spans="1:65" s="13" customFormat="1" ht="22.5">
      <c r="B265" s="200"/>
      <c r="C265" s="201"/>
      <c r="D265" s="193" t="s">
        <v>164</v>
      </c>
      <c r="E265" s="202" t="s">
        <v>19</v>
      </c>
      <c r="F265" s="203" t="s">
        <v>654</v>
      </c>
      <c r="G265" s="201"/>
      <c r="H265" s="202" t="s">
        <v>19</v>
      </c>
      <c r="I265" s="204"/>
      <c r="J265" s="201"/>
      <c r="K265" s="201"/>
      <c r="L265" s="205"/>
      <c r="M265" s="206"/>
      <c r="N265" s="207"/>
      <c r="O265" s="207"/>
      <c r="P265" s="207"/>
      <c r="Q265" s="207"/>
      <c r="R265" s="207"/>
      <c r="S265" s="207"/>
      <c r="T265" s="208"/>
      <c r="AT265" s="209" t="s">
        <v>164</v>
      </c>
      <c r="AU265" s="209" t="s">
        <v>82</v>
      </c>
      <c r="AV265" s="13" t="s">
        <v>80</v>
      </c>
      <c r="AW265" s="13" t="s">
        <v>35</v>
      </c>
      <c r="AX265" s="13" t="s">
        <v>73</v>
      </c>
      <c r="AY265" s="209" t="s">
        <v>151</v>
      </c>
    </row>
    <row r="266" spans="1:65" s="14" customFormat="1" ht="11.25">
      <c r="B266" s="210"/>
      <c r="C266" s="211"/>
      <c r="D266" s="193" t="s">
        <v>164</v>
      </c>
      <c r="E266" s="212" t="s">
        <v>19</v>
      </c>
      <c r="F266" s="213" t="s">
        <v>655</v>
      </c>
      <c r="G266" s="211"/>
      <c r="H266" s="214">
        <v>1.3220000000000001</v>
      </c>
      <c r="I266" s="215"/>
      <c r="J266" s="211"/>
      <c r="K266" s="211"/>
      <c r="L266" s="216"/>
      <c r="M266" s="217"/>
      <c r="N266" s="218"/>
      <c r="O266" s="218"/>
      <c r="P266" s="218"/>
      <c r="Q266" s="218"/>
      <c r="R266" s="218"/>
      <c r="S266" s="218"/>
      <c r="T266" s="219"/>
      <c r="AT266" s="220" t="s">
        <v>164</v>
      </c>
      <c r="AU266" s="220" t="s">
        <v>82</v>
      </c>
      <c r="AV266" s="14" t="s">
        <v>82</v>
      </c>
      <c r="AW266" s="14" t="s">
        <v>35</v>
      </c>
      <c r="AX266" s="14" t="s">
        <v>73</v>
      </c>
      <c r="AY266" s="220" t="s">
        <v>151</v>
      </c>
    </row>
    <row r="267" spans="1:65" s="13" customFormat="1" ht="11.25">
      <c r="B267" s="200"/>
      <c r="C267" s="201"/>
      <c r="D267" s="193" t="s">
        <v>164</v>
      </c>
      <c r="E267" s="202" t="s">
        <v>19</v>
      </c>
      <c r="F267" s="203" t="s">
        <v>656</v>
      </c>
      <c r="G267" s="201"/>
      <c r="H267" s="202" t="s">
        <v>19</v>
      </c>
      <c r="I267" s="204"/>
      <c r="J267" s="201"/>
      <c r="K267" s="201"/>
      <c r="L267" s="205"/>
      <c r="M267" s="206"/>
      <c r="N267" s="207"/>
      <c r="O267" s="207"/>
      <c r="P267" s="207"/>
      <c r="Q267" s="207"/>
      <c r="R267" s="207"/>
      <c r="S267" s="207"/>
      <c r="T267" s="208"/>
      <c r="AT267" s="209" t="s">
        <v>164</v>
      </c>
      <c r="AU267" s="209" t="s">
        <v>82</v>
      </c>
      <c r="AV267" s="13" t="s">
        <v>80</v>
      </c>
      <c r="AW267" s="13" t="s">
        <v>35</v>
      </c>
      <c r="AX267" s="13" t="s">
        <v>73</v>
      </c>
      <c r="AY267" s="209" t="s">
        <v>151</v>
      </c>
    </row>
    <row r="268" spans="1:65" s="14" customFormat="1" ht="11.25">
      <c r="B268" s="210"/>
      <c r="C268" s="211"/>
      <c r="D268" s="193" t="s">
        <v>164</v>
      </c>
      <c r="E268" s="212" t="s">
        <v>19</v>
      </c>
      <c r="F268" s="213" t="s">
        <v>657</v>
      </c>
      <c r="G268" s="211"/>
      <c r="H268" s="214">
        <v>0.4</v>
      </c>
      <c r="I268" s="215"/>
      <c r="J268" s="211"/>
      <c r="K268" s="211"/>
      <c r="L268" s="216"/>
      <c r="M268" s="217"/>
      <c r="N268" s="218"/>
      <c r="O268" s="218"/>
      <c r="P268" s="218"/>
      <c r="Q268" s="218"/>
      <c r="R268" s="218"/>
      <c r="S268" s="218"/>
      <c r="T268" s="219"/>
      <c r="AT268" s="220" t="s">
        <v>164</v>
      </c>
      <c r="AU268" s="220" t="s">
        <v>82</v>
      </c>
      <c r="AV268" s="14" t="s">
        <v>82</v>
      </c>
      <c r="AW268" s="14" t="s">
        <v>35</v>
      </c>
      <c r="AX268" s="14" t="s">
        <v>73</v>
      </c>
      <c r="AY268" s="220" t="s">
        <v>151</v>
      </c>
    </row>
    <row r="269" spans="1:65" s="13" customFormat="1" ht="11.25">
      <c r="B269" s="200"/>
      <c r="C269" s="201"/>
      <c r="D269" s="193" t="s">
        <v>164</v>
      </c>
      <c r="E269" s="202" t="s">
        <v>19</v>
      </c>
      <c r="F269" s="203" t="s">
        <v>658</v>
      </c>
      <c r="G269" s="201"/>
      <c r="H269" s="202" t="s">
        <v>19</v>
      </c>
      <c r="I269" s="204"/>
      <c r="J269" s="201"/>
      <c r="K269" s="201"/>
      <c r="L269" s="205"/>
      <c r="M269" s="206"/>
      <c r="N269" s="207"/>
      <c r="O269" s="207"/>
      <c r="P269" s="207"/>
      <c r="Q269" s="207"/>
      <c r="R269" s="207"/>
      <c r="S269" s="207"/>
      <c r="T269" s="208"/>
      <c r="AT269" s="209" t="s">
        <v>164</v>
      </c>
      <c r="AU269" s="209" t="s">
        <v>82</v>
      </c>
      <c r="AV269" s="13" t="s">
        <v>80</v>
      </c>
      <c r="AW269" s="13" t="s">
        <v>35</v>
      </c>
      <c r="AX269" s="13" t="s">
        <v>73</v>
      </c>
      <c r="AY269" s="209" t="s">
        <v>151</v>
      </c>
    </row>
    <row r="270" spans="1:65" s="14" customFormat="1" ht="11.25">
      <c r="B270" s="210"/>
      <c r="C270" s="211"/>
      <c r="D270" s="193" t="s">
        <v>164</v>
      </c>
      <c r="E270" s="212" t="s">
        <v>19</v>
      </c>
      <c r="F270" s="213" t="s">
        <v>659</v>
      </c>
      <c r="G270" s="211"/>
      <c r="H270" s="214">
        <v>0.32400000000000001</v>
      </c>
      <c r="I270" s="215"/>
      <c r="J270" s="211"/>
      <c r="K270" s="211"/>
      <c r="L270" s="216"/>
      <c r="M270" s="217"/>
      <c r="N270" s="218"/>
      <c r="O270" s="218"/>
      <c r="P270" s="218"/>
      <c r="Q270" s="218"/>
      <c r="R270" s="218"/>
      <c r="S270" s="218"/>
      <c r="T270" s="219"/>
      <c r="AT270" s="220" t="s">
        <v>164</v>
      </c>
      <c r="AU270" s="220" t="s">
        <v>82</v>
      </c>
      <c r="AV270" s="14" t="s">
        <v>82</v>
      </c>
      <c r="AW270" s="14" t="s">
        <v>35</v>
      </c>
      <c r="AX270" s="14" t="s">
        <v>73</v>
      </c>
      <c r="AY270" s="220" t="s">
        <v>151</v>
      </c>
    </row>
    <row r="271" spans="1:65" s="15" customFormat="1" ht="11.25">
      <c r="B271" s="221"/>
      <c r="C271" s="222"/>
      <c r="D271" s="193" t="s">
        <v>164</v>
      </c>
      <c r="E271" s="223" t="s">
        <v>19</v>
      </c>
      <c r="F271" s="224" t="s">
        <v>167</v>
      </c>
      <c r="G271" s="222"/>
      <c r="H271" s="225">
        <v>2.3769999999999998</v>
      </c>
      <c r="I271" s="226"/>
      <c r="J271" s="222"/>
      <c r="K271" s="222"/>
      <c r="L271" s="227"/>
      <c r="M271" s="228"/>
      <c r="N271" s="229"/>
      <c r="O271" s="229"/>
      <c r="P271" s="229"/>
      <c r="Q271" s="229"/>
      <c r="R271" s="229"/>
      <c r="S271" s="229"/>
      <c r="T271" s="230"/>
      <c r="AT271" s="231" t="s">
        <v>164</v>
      </c>
      <c r="AU271" s="231" t="s">
        <v>82</v>
      </c>
      <c r="AV271" s="15" t="s">
        <v>158</v>
      </c>
      <c r="AW271" s="15" t="s">
        <v>35</v>
      </c>
      <c r="AX271" s="15" t="s">
        <v>80</v>
      </c>
      <c r="AY271" s="231" t="s">
        <v>151</v>
      </c>
    </row>
    <row r="272" spans="1:65" s="2" customFormat="1" ht="24.2" customHeight="1">
      <c r="A272" s="36"/>
      <c r="B272" s="37"/>
      <c r="C272" s="180" t="s">
        <v>309</v>
      </c>
      <c r="D272" s="180" t="s">
        <v>153</v>
      </c>
      <c r="E272" s="181" t="s">
        <v>660</v>
      </c>
      <c r="F272" s="182" t="s">
        <v>661</v>
      </c>
      <c r="G272" s="183" t="s">
        <v>178</v>
      </c>
      <c r="H272" s="184">
        <v>49</v>
      </c>
      <c r="I272" s="185"/>
      <c r="J272" s="186">
        <f>ROUND(I272*H272,2)</f>
        <v>0</v>
      </c>
      <c r="K272" s="182" t="s">
        <v>157</v>
      </c>
      <c r="L272" s="41"/>
      <c r="M272" s="187" t="s">
        <v>19</v>
      </c>
      <c r="N272" s="188" t="s">
        <v>44</v>
      </c>
      <c r="O272" s="66"/>
      <c r="P272" s="189">
        <f>O272*H272</f>
        <v>0</v>
      </c>
      <c r="Q272" s="189">
        <v>6.8999999999999997E-4</v>
      </c>
      <c r="R272" s="189">
        <f>Q272*H272</f>
        <v>3.381E-2</v>
      </c>
      <c r="S272" s="189">
        <v>0</v>
      </c>
      <c r="T272" s="190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191" t="s">
        <v>158</v>
      </c>
      <c r="AT272" s="191" t="s">
        <v>153</v>
      </c>
      <c r="AU272" s="191" t="s">
        <v>82</v>
      </c>
      <c r="AY272" s="19" t="s">
        <v>151</v>
      </c>
      <c r="BE272" s="192">
        <f>IF(N272="základní",J272,0)</f>
        <v>0</v>
      </c>
      <c r="BF272" s="192">
        <f>IF(N272="snížená",J272,0)</f>
        <v>0</v>
      </c>
      <c r="BG272" s="192">
        <f>IF(N272="zákl. přenesená",J272,0)</f>
        <v>0</v>
      </c>
      <c r="BH272" s="192">
        <f>IF(N272="sníž. přenesená",J272,0)</f>
        <v>0</v>
      </c>
      <c r="BI272" s="192">
        <f>IF(N272="nulová",J272,0)</f>
        <v>0</v>
      </c>
      <c r="BJ272" s="19" t="s">
        <v>80</v>
      </c>
      <c r="BK272" s="192">
        <f>ROUND(I272*H272,2)</f>
        <v>0</v>
      </c>
      <c r="BL272" s="19" t="s">
        <v>158</v>
      </c>
      <c r="BM272" s="191" t="s">
        <v>662</v>
      </c>
    </row>
    <row r="273" spans="1:65" s="2" customFormat="1" ht="19.5">
      <c r="A273" s="36"/>
      <c r="B273" s="37"/>
      <c r="C273" s="38"/>
      <c r="D273" s="193" t="s">
        <v>160</v>
      </c>
      <c r="E273" s="38"/>
      <c r="F273" s="194" t="s">
        <v>663</v>
      </c>
      <c r="G273" s="38"/>
      <c r="H273" s="38"/>
      <c r="I273" s="195"/>
      <c r="J273" s="38"/>
      <c r="K273" s="38"/>
      <c r="L273" s="41"/>
      <c r="M273" s="196"/>
      <c r="N273" s="197"/>
      <c r="O273" s="66"/>
      <c r="P273" s="66"/>
      <c r="Q273" s="66"/>
      <c r="R273" s="66"/>
      <c r="S273" s="66"/>
      <c r="T273" s="67"/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T273" s="19" t="s">
        <v>160</v>
      </c>
      <c r="AU273" s="19" t="s">
        <v>82</v>
      </c>
    </row>
    <row r="274" spans="1:65" s="2" customFormat="1" ht="11.25">
      <c r="A274" s="36"/>
      <c r="B274" s="37"/>
      <c r="C274" s="38"/>
      <c r="D274" s="198" t="s">
        <v>162</v>
      </c>
      <c r="E274" s="38"/>
      <c r="F274" s="199" t="s">
        <v>664</v>
      </c>
      <c r="G274" s="38"/>
      <c r="H274" s="38"/>
      <c r="I274" s="195"/>
      <c r="J274" s="38"/>
      <c r="K274" s="38"/>
      <c r="L274" s="41"/>
      <c r="M274" s="196"/>
      <c r="N274" s="197"/>
      <c r="O274" s="66"/>
      <c r="P274" s="66"/>
      <c r="Q274" s="66"/>
      <c r="R274" s="66"/>
      <c r="S274" s="66"/>
      <c r="T274" s="67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T274" s="19" t="s">
        <v>162</v>
      </c>
      <c r="AU274" s="19" t="s">
        <v>82</v>
      </c>
    </row>
    <row r="275" spans="1:65" s="13" customFormat="1" ht="11.25">
      <c r="B275" s="200"/>
      <c r="C275" s="201"/>
      <c r="D275" s="193" t="s">
        <v>164</v>
      </c>
      <c r="E275" s="202" t="s">
        <v>19</v>
      </c>
      <c r="F275" s="203" t="s">
        <v>665</v>
      </c>
      <c r="G275" s="201"/>
      <c r="H275" s="202" t="s">
        <v>19</v>
      </c>
      <c r="I275" s="204"/>
      <c r="J275" s="201"/>
      <c r="K275" s="201"/>
      <c r="L275" s="205"/>
      <c r="M275" s="206"/>
      <c r="N275" s="207"/>
      <c r="O275" s="207"/>
      <c r="P275" s="207"/>
      <c r="Q275" s="207"/>
      <c r="R275" s="207"/>
      <c r="S275" s="207"/>
      <c r="T275" s="208"/>
      <c r="AT275" s="209" t="s">
        <v>164</v>
      </c>
      <c r="AU275" s="209" t="s">
        <v>82</v>
      </c>
      <c r="AV275" s="13" t="s">
        <v>80</v>
      </c>
      <c r="AW275" s="13" t="s">
        <v>35</v>
      </c>
      <c r="AX275" s="13" t="s">
        <v>73</v>
      </c>
      <c r="AY275" s="209" t="s">
        <v>151</v>
      </c>
    </row>
    <row r="276" spans="1:65" s="14" customFormat="1" ht="11.25">
      <c r="B276" s="210"/>
      <c r="C276" s="211"/>
      <c r="D276" s="193" t="s">
        <v>164</v>
      </c>
      <c r="E276" s="212" t="s">
        <v>19</v>
      </c>
      <c r="F276" s="213" t="s">
        <v>666</v>
      </c>
      <c r="G276" s="211"/>
      <c r="H276" s="214">
        <v>49</v>
      </c>
      <c r="I276" s="215"/>
      <c r="J276" s="211"/>
      <c r="K276" s="211"/>
      <c r="L276" s="216"/>
      <c r="M276" s="217"/>
      <c r="N276" s="218"/>
      <c r="O276" s="218"/>
      <c r="P276" s="218"/>
      <c r="Q276" s="218"/>
      <c r="R276" s="218"/>
      <c r="S276" s="218"/>
      <c r="T276" s="219"/>
      <c r="AT276" s="220" t="s">
        <v>164</v>
      </c>
      <c r="AU276" s="220" t="s">
        <v>82</v>
      </c>
      <c r="AV276" s="14" t="s">
        <v>82</v>
      </c>
      <c r="AW276" s="14" t="s">
        <v>35</v>
      </c>
      <c r="AX276" s="14" t="s">
        <v>73</v>
      </c>
      <c r="AY276" s="220" t="s">
        <v>151</v>
      </c>
    </row>
    <row r="277" spans="1:65" s="15" customFormat="1" ht="11.25">
      <c r="B277" s="221"/>
      <c r="C277" s="222"/>
      <c r="D277" s="193" t="s">
        <v>164</v>
      </c>
      <c r="E277" s="223" t="s">
        <v>19</v>
      </c>
      <c r="F277" s="224" t="s">
        <v>167</v>
      </c>
      <c r="G277" s="222"/>
      <c r="H277" s="225">
        <v>49</v>
      </c>
      <c r="I277" s="226"/>
      <c r="J277" s="222"/>
      <c r="K277" s="222"/>
      <c r="L277" s="227"/>
      <c r="M277" s="228"/>
      <c r="N277" s="229"/>
      <c r="O277" s="229"/>
      <c r="P277" s="229"/>
      <c r="Q277" s="229"/>
      <c r="R277" s="229"/>
      <c r="S277" s="229"/>
      <c r="T277" s="230"/>
      <c r="AT277" s="231" t="s">
        <v>164</v>
      </c>
      <c r="AU277" s="231" t="s">
        <v>82</v>
      </c>
      <c r="AV277" s="15" t="s">
        <v>158</v>
      </c>
      <c r="AW277" s="15" t="s">
        <v>35</v>
      </c>
      <c r="AX277" s="15" t="s">
        <v>80</v>
      </c>
      <c r="AY277" s="231" t="s">
        <v>151</v>
      </c>
    </row>
    <row r="278" spans="1:65" s="2" customFormat="1" ht="24.2" customHeight="1">
      <c r="A278" s="36"/>
      <c r="B278" s="37"/>
      <c r="C278" s="180" t="s">
        <v>7</v>
      </c>
      <c r="D278" s="180" t="s">
        <v>153</v>
      </c>
      <c r="E278" s="181" t="s">
        <v>667</v>
      </c>
      <c r="F278" s="182" t="s">
        <v>668</v>
      </c>
      <c r="G278" s="183" t="s">
        <v>178</v>
      </c>
      <c r="H278" s="184">
        <v>39.96</v>
      </c>
      <c r="I278" s="185"/>
      <c r="J278" s="186">
        <f>ROUND(I278*H278,2)</f>
        <v>0</v>
      </c>
      <c r="K278" s="182" t="s">
        <v>157</v>
      </c>
      <c r="L278" s="41"/>
      <c r="M278" s="187" t="s">
        <v>19</v>
      </c>
      <c r="N278" s="188" t="s">
        <v>44</v>
      </c>
      <c r="O278" s="66"/>
      <c r="P278" s="189">
        <f>O278*H278</f>
        <v>0</v>
      </c>
      <c r="Q278" s="189">
        <v>1.24E-3</v>
      </c>
      <c r="R278" s="189">
        <f>Q278*H278</f>
        <v>4.9550400000000001E-2</v>
      </c>
      <c r="S278" s="189">
        <v>0</v>
      </c>
      <c r="T278" s="190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191" t="s">
        <v>158</v>
      </c>
      <c r="AT278" s="191" t="s">
        <v>153</v>
      </c>
      <c r="AU278" s="191" t="s">
        <v>82</v>
      </c>
      <c r="AY278" s="19" t="s">
        <v>151</v>
      </c>
      <c r="BE278" s="192">
        <f>IF(N278="základní",J278,0)</f>
        <v>0</v>
      </c>
      <c r="BF278" s="192">
        <f>IF(N278="snížená",J278,0)</f>
        <v>0</v>
      </c>
      <c r="BG278" s="192">
        <f>IF(N278="zákl. přenesená",J278,0)</f>
        <v>0</v>
      </c>
      <c r="BH278" s="192">
        <f>IF(N278="sníž. přenesená",J278,0)</f>
        <v>0</v>
      </c>
      <c r="BI278" s="192">
        <f>IF(N278="nulová",J278,0)</f>
        <v>0</v>
      </c>
      <c r="BJ278" s="19" t="s">
        <v>80</v>
      </c>
      <c r="BK278" s="192">
        <f>ROUND(I278*H278,2)</f>
        <v>0</v>
      </c>
      <c r="BL278" s="19" t="s">
        <v>158</v>
      </c>
      <c r="BM278" s="191" t="s">
        <v>669</v>
      </c>
    </row>
    <row r="279" spans="1:65" s="2" customFormat="1" ht="19.5">
      <c r="A279" s="36"/>
      <c r="B279" s="37"/>
      <c r="C279" s="38"/>
      <c r="D279" s="193" t="s">
        <v>160</v>
      </c>
      <c r="E279" s="38"/>
      <c r="F279" s="194" t="s">
        <v>670</v>
      </c>
      <c r="G279" s="38"/>
      <c r="H279" s="38"/>
      <c r="I279" s="195"/>
      <c r="J279" s="38"/>
      <c r="K279" s="38"/>
      <c r="L279" s="41"/>
      <c r="M279" s="196"/>
      <c r="N279" s="197"/>
      <c r="O279" s="66"/>
      <c r="P279" s="66"/>
      <c r="Q279" s="66"/>
      <c r="R279" s="66"/>
      <c r="S279" s="66"/>
      <c r="T279" s="67"/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T279" s="19" t="s">
        <v>160</v>
      </c>
      <c r="AU279" s="19" t="s">
        <v>82</v>
      </c>
    </row>
    <row r="280" spans="1:65" s="2" customFormat="1" ht="11.25">
      <c r="A280" s="36"/>
      <c r="B280" s="37"/>
      <c r="C280" s="38"/>
      <c r="D280" s="198" t="s">
        <v>162</v>
      </c>
      <c r="E280" s="38"/>
      <c r="F280" s="199" t="s">
        <v>671</v>
      </c>
      <c r="G280" s="38"/>
      <c r="H280" s="38"/>
      <c r="I280" s="195"/>
      <c r="J280" s="38"/>
      <c r="K280" s="38"/>
      <c r="L280" s="41"/>
      <c r="M280" s="196"/>
      <c r="N280" s="197"/>
      <c r="O280" s="66"/>
      <c r="P280" s="66"/>
      <c r="Q280" s="66"/>
      <c r="R280" s="66"/>
      <c r="S280" s="66"/>
      <c r="T280" s="67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T280" s="19" t="s">
        <v>162</v>
      </c>
      <c r="AU280" s="19" t="s">
        <v>82</v>
      </c>
    </row>
    <row r="281" spans="1:65" s="13" customFormat="1" ht="11.25">
      <c r="B281" s="200"/>
      <c r="C281" s="201"/>
      <c r="D281" s="193" t="s">
        <v>164</v>
      </c>
      <c r="E281" s="202" t="s">
        <v>19</v>
      </c>
      <c r="F281" s="203" t="s">
        <v>672</v>
      </c>
      <c r="G281" s="201"/>
      <c r="H281" s="202" t="s">
        <v>19</v>
      </c>
      <c r="I281" s="204"/>
      <c r="J281" s="201"/>
      <c r="K281" s="201"/>
      <c r="L281" s="205"/>
      <c r="M281" s="206"/>
      <c r="N281" s="207"/>
      <c r="O281" s="207"/>
      <c r="P281" s="207"/>
      <c r="Q281" s="207"/>
      <c r="R281" s="207"/>
      <c r="S281" s="207"/>
      <c r="T281" s="208"/>
      <c r="AT281" s="209" t="s">
        <v>164</v>
      </c>
      <c r="AU281" s="209" t="s">
        <v>82</v>
      </c>
      <c r="AV281" s="13" t="s">
        <v>80</v>
      </c>
      <c r="AW281" s="13" t="s">
        <v>35</v>
      </c>
      <c r="AX281" s="13" t="s">
        <v>73</v>
      </c>
      <c r="AY281" s="209" t="s">
        <v>151</v>
      </c>
    </row>
    <row r="282" spans="1:65" s="14" customFormat="1" ht="11.25">
      <c r="B282" s="210"/>
      <c r="C282" s="211"/>
      <c r="D282" s="193" t="s">
        <v>164</v>
      </c>
      <c r="E282" s="212" t="s">
        <v>19</v>
      </c>
      <c r="F282" s="213" t="s">
        <v>673</v>
      </c>
      <c r="G282" s="211"/>
      <c r="H282" s="214">
        <v>39.96</v>
      </c>
      <c r="I282" s="215"/>
      <c r="J282" s="211"/>
      <c r="K282" s="211"/>
      <c r="L282" s="216"/>
      <c r="M282" s="217"/>
      <c r="N282" s="218"/>
      <c r="O282" s="218"/>
      <c r="P282" s="218"/>
      <c r="Q282" s="218"/>
      <c r="R282" s="218"/>
      <c r="S282" s="218"/>
      <c r="T282" s="219"/>
      <c r="AT282" s="220" t="s">
        <v>164</v>
      </c>
      <c r="AU282" s="220" t="s">
        <v>82</v>
      </c>
      <c r="AV282" s="14" t="s">
        <v>82</v>
      </c>
      <c r="AW282" s="14" t="s">
        <v>35</v>
      </c>
      <c r="AX282" s="14" t="s">
        <v>73</v>
      </c>
      <c r="AY282" s="220" t="s">
        <v>151</v>
      </c>
    </row>
    <row r="283" spans="1:65" s="15" customFormat="1" ht="11.25">
      <c r="B283" s="221"/>
      <c r="C283" s="222"/>
      <c r="D283" s="193" t="s">
        <v>164</v>
      </c>
      <c r="E283" s="223" t="s">
        <v>19</v>
      </c>
      <c r="F283" s="224" t="s">
        <v>167</v>
      </c>
      <c r="G283" s="222"/>
      <c r="H283" s="225">
        <v>39.96</v>
      </c>
      <c r="I283" s="226"/>
      <c r="J283" s="222"/>
      <c r="K283" s="222"/>
      <c r="L283" s="227"/>
      <c r="M283" s="228"/>
      <c r="N283" s="229"/>
      <c r="O283" s="229"/>
      <c r="P283" s="229"/>
      <c r="Q283" s="229"/>
      <c r="R283" s="229"/>
      <c r="S283" s="229"/>
      <c r="T283" s="230"/>
      <c r="AT283" s="231" t="s">
        <v>164</v>
      </c>
      <c r="AU283" s="231" t="s">
        <v>82</v>
      </c>
      <c r="AV283" s="15" t="s">
        <v>158</v>
      </c>
      <c r="AW283" s="15" t="s">
        <v>35</v>
      </c>
      <c r="AX283" s="15" t="s">
        <v>80</v>
      </c>
      <c r="AY283" s="231" t="s">
        <v>151</v>
      </c>
    </row>
    <row r="284" spans="1:65" s="2" customFormat="1" ht="37.9" customHeight="1">
      <c r="A284" s="36"/>
      <c r="B284" s="37"/>
      <c r="C284" s="180" t="s">
        <v>323</v>
      </c>
      <c r="D284" s="180" t="s">
        <v>153</v>
      </c>
      <c r="E284" s="181" t="s">
        <v>674</v>
      </c>
      <c r="F284" s="182" t="s">
        <v>675</v>
      </c>
      <c r="G284" s="183" t="s">
        <v>178</v>
      </c>
      <c r="H284" s="184">
        <v>101.84</v>
      </c>
      <c r="I284" s="185"/>
      <c r="J284" s="186">
        <f>ROUND(I284*H284,2)</f>
        <v>0</v>
      </c>
      <c r="K284" s="182" t="s">
        <v>157</v>
      </c>
      <c r="L284" s="41"/>
      <c r="M284" s="187" t="s">
        <v>19</v>
      </c>
      <c r="N284" s="188" t="s">
        <v>44</v>
      </c>
      <c r="O284" s="66"/>
      <c r="P284" s="189">
        <f>O284*H284</f>
        <v>0</v>
      </c>
      <c r="Q284" s="189">
        <v>0</v>
      </c>
      <c r="R284" s="189">
        <f>Q284*H284</f>
        <v>0</v>
      </c>
      <c r="S284" s="189">
        <v>0</v>
      </c>
      <c r="T284" s="190">
        <f>S284*H284</f>
        <v>0</v>
      </c>
      <c r="U284" s="36"/>
      <c r="V284" s="36"/>
      <c r="W284" s="36"/>
      <c r="X284" s="36"/>
      <c r="Y284" s="36"/>
      <c r="Z284" s="36"/>
      <c r="AA284" s="36"/>
      <c r="AB284" s="36"/>
      <c r="AC284" s="36"/>
      <c r="AD284" s="36"/>
      <c r="AE284" s="36"/>
      <c r="AR284" s="191" t="s">
        <v>158</v>
      </c>
      <c r="AT284" s="191" t="s">
        <v>153</v>
      </c>
      <c r="AU284" s="191" t="s">
        <v>82</v>
      </c>
      <c r="AY284" s="19" t="s">
        <v>151</v>
      </c>
      <c r="BE284" s="192">
        <f>IF(N284="základní",J284,0)</f>
        <v>0</v>
      </c>
      <c r="BF284" s="192">
        <f>IF(N284="snížená",J284,0)</f>
        <v>0</v>
      </c>
      <c r="BG284" s="192">
        <f>IF(N284="zákl. přenesená",J284,0)</f>
        <v>0</v>
      </c>
      <c r="BH284" s="192">
        <f>IF(N284="sníž. přenesená",J284,0)</f>
        <v>0</v>
      </c>
      <c r="BI284" s="192">
        <f>IF(N284="nulová",J284,0)</f>
        <v>0</v>
      </c>
      <c r="BJ284" s="19" t="s">
        <v>80</v>
      </c>
      <c r="BK284" s="192">
        <f>ROUND(I284*H284,2)</f>
        <v>0</v>
      </c>
      <c r="BL284" s="19" t="s">
        <v>158</v>
      </c>
      <c r="BM284" s="191" t="s">
        <v>676</v>
      </c>
    </row>
    <row r="285" spans="1:65" s="2" customFormat="1" ht="29.25">
      <c r="A285" s="36"/>
      <c r="B285" s="37"/>
      <c r="C285" s="38"/>
      <c r="D285" s="193" t="s">
        <v>160</v>
      </c>
      <c r="E285" s="38"/>
      <c r="F285" s="194" t="s">
        <v>677</v>
      </c>
      <c r="G285" s="38"/>
      <c r="H285" s="38"/>
      <c r="I285" s="195"/>
      <c r="J285" s="38"/>
      <c r="K285" s="38"/>
      <c r="L285" s="41"/>
      <c r="M285" s="196"/>
      <c r="N285" s="197"/>
      <c r="O285" s="66"/>
      <c r="P285" s="66"/>
      <c r="Q285" s="66"/>
      <c r="R285" s="66"/>
      <c r="S285" s="66"/>
      <c r="T285" s="67"/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T285" s="19" t="s">
        <v>160</v>
      </c>
      <c r="AU285" s="19" t="s">
        <v>82</v>
      </c>
    </row>
    <row r="286" spans="1:65" s="2" customFormat="1" ht="11.25">
      <c r="A286" s="36"/>
      <c r="B286" s="37"/>
      <c r="C286" s="38"/>
      <c r="D286" s="198" t="s">
        <v>162</v>
      </c>
      <c r="E286" s="38"/>
      <c r="F286" s="199" t="s">
        <v>678</v>
      </c>
      <c r="G286" s="38"/>
      <c r="H286" s="38"/>
      <c r="I286" s="195"/>
      <c r="J286" s="38"/>
      <c r="K286" s="38"/>
      <c r="L286" s="41"/>
      <c r="M286" s="196"/>
      <c r="N286" s="197"/>
      <c r="O286" s="66"/>
      <c r="P286" s="66"/>
      <c r="Q286" s="66"/>
      <c r="R286" s="66"/>
      <c r="S286" s="66"/>
      <c r="T286" s="67"/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T286" s="19" t="s">
        <v>162</v>
      </c>
      <c r="AU286" s="19" t="s">
        <v>82</v>
      </c>
    </row>
    <row r="287" spans="1:65" s="13" customFormat="1" ht="11.25">
      <c r="B287" s="200"/>
      <c r="C287" s="201"/>
      <c r="D287" s="193" t="s">
        <v>164</v>
      </c>
      <c r="E287" s="202" t="s">
        <v>19</v>
      </c>
      <c r="F287" s="203" t="s">
        <v>679</v>
      </c>
      <c r="G287" s="201"/>
      <c r="H287" s="202" t="s">
        <v>19</v>
      </c>
      <c r="I287" s="204"/>
      <c r="J287" s="201"/>
      <c r="K287" s="201"/>
      <c r="L287" s="205"/>
      <c r="M287" s="206"/>
      <c r="N287" s="207"/>
      <c r="O287" s="207"/>
      <c r="P287" s="207"/>
      <c r="Q287" s="207"/>
      <c r="R287" s="207"/>
      <c r="S287" s="207"/>
      <c r="T287" s="208"/>
      <c r="AT287" s="209" t="s">
        <v>164</v>
      </c>
      <c r="AU287" s="209" t="s">
        <v>82</v>
      </c>
      <c r="AV287" s="13" t="s">
        <v>80</v>
      </c>
      <c r="AW287" s="13" t="s">
        <v>35</v>
      </c>
      <c r="AX287" s="13" t="s">
        <v>73</v>
      </c>
      <c r="AY287" s="209" t="s">
        <v>151</v>
      </c>
    </row>
    <row r="288" spans="1:65" s="14" customFormat="1" ht="11.25">
      <c r="B288" s="210"/>
      <c r="C288" s="211"/>
      <c r="D288" s="193" t="s">
        <v>164</v>
      </c>
      <c r="E288" s="212" t="s">
        <v>19</v>
      </c>
      <c r="F288" s="213" t="s">
        <v>680</v>
      </c>
      <c r="G288" s="211"/>
      <c r="H288" s="214">
        <v>43.2</v>
      </c>
      <c r="I288" s="215"/>
      <c r="J288" s="211"/>
      <c r="K288" s="211"/>
      <c r="L288" s="216"/>
      <c r="M288" s="217"/>
      <c r="N288" s="218"/>
      <c r="O288" s="218"/>
      <c r="P288" s="218"/>
      <c r="Q288" s="218"/>
      <c r="R288" s="218"/>
      <c r="S288" s="218"/>
      <c r="T288" s="219"/>
      <c r="AT288" s="220" t="s">
        <v>164</v>
      </c>
      <c r="AU288" s="220" t="s">
        <v>82</v>
      </c>
      <c r="AV288" s="14" t="s">
        <v>82</v>
      </c>
      <c r="AW288" s="14" t="s">
        <v>35</v>
      </c>
      <c r="AX288" s="14" t="s">
        <v>73</v>
      </c>
      <c r="AY288" s="220" t="s">
        <v>151</v>
      </c>
    </row>
    <row r="289" spans="1:65" s="13" customFormat="1" ht="11.25">
      <c r="B289" s="200"/>
      <c r="C289" s="201"/>
      <c r="D289" s="193" t="s">
        <v>164</v>
      </c>
      <c r="E289" s="202" t="s">
        <v>19</v>
      </c>
      <c r="F289" s="203" t="s">
        <v>681</v>
      </c>
      <c r="G289" s="201"/>
      <c r="H289" s="202" t="s">
        <v>19</v>
      </c>
      <c r="I289" s="204"/>
      <c r="J289" s="201"/>
      <c r="K289" s="201"/>
      <c r="L289" s="205"/>
      <c r="M289" s="206"/>
      <c r="N289" s="207"/>
      <c r="O289" s="207"/>
      <c r="P289" s="207"/>
      <c r="Q289" s="207"/>
      <c r="R289" s="207"/>
      <c r="S289" s="207"/>
      <c r="T289" s="208"/>
      <c r="AT289" s="209" t="s">
        <v>164</v>
      </c>
      <c r="AU289" s="209" t="s">
        <v>82</v>
      </c>
      <c r="AV289" s="13" t="s">
        <v>80</v>
      </c>
      <c r="AW289" s="13" t="s">
        <v>35</v>
      </c>
      <c r="AX289" s="13" t="s">
        <v>73</v>
      </c>
      <c r="AY289" s="209" t="s">
        <v>151</v>
      </c>
    </row>
    <row r="290" spans="1:65" s="14" customFormat="1" ht="11.25">
      <c r="B290" s="210"/>
      <c r="C290" s="211"/>
      <c r="D290" s="193" t="s">
        <v>164</v>
      </c>
      <c r="E290" s="212" t="s">
        <v>19</v>
      </c>
      <c r="F290" s="213" t="s">
        <v>682</v>
      </c>
      <c r="G290" s="211"/>
      <c r="H290" s="214">
        <v>26.64</v>
      </c>
      <c r="I290" s="215"/>
      <c r="J290" s="211"/>
      <c r="K290" s="211"/>
      <c r="L290" s="216"/>
      <c r="M290" s="217"/>
      <c r="N290" s="218"/>
      <c r="O290" s="218"/>
      <c r="P290" s="218"/>
      <c r="Q290" s="218"/>
      <c r="R290" s="218"/>
      <c r="S290" s="218"/>
      <c r="T290" s="219"/>
      <c r="AT290" s="220" t="s">
        <v>164</v>
      </c>
      <c r="AU290" s="220" t="s">
        <v>82</v>
      </c>
      <c r="AV290" s="14" t="s">
        <v>82</v>
      </c>
      <c r="AW290" s="14" t="s">
        <v>35</v>
      </c>
      <c r="AX290" s="14" t="s">
        <v>73</v>
      </c>
      <c r="AY290" s="220" t="s">
        <v>151</v>
      </c>
    </row>
    <row r="291" spans="1:65" s="13" customFormat="1" ht="11.25">
      <c r="B291" s="200"/>
      <c r="C291" s="201"/>
      <c r="D291" s="193" t="s">
        <v>164</v>
      </c>
      <c r="E291" s="202" t="s">
        <v>19</v>
      </c>
      <c r="F291" s="203" t="s">
        <v>683</v>
      </c>
      <c r="G291" s="201"/>
      <c r="H291" s="202" t="s">
        <v>19</v>
      </c>
      <c r="I291" s="204"/>
      <c r="J291" s="201"/>
      <c r="K291" s="201"/>
      <c r="L291" s="205"/>
      <c r="M291" s="206"/>
      <c r="N291" s="207"/>
      <c r="O291" s="207"/>
      <c r="P291" s="207"/>
      <c r="Q291" s="207"/>
      <c r="R291" s="207"/>
      <c r="S291" s="207"/>
      <c r="T291" s="208"/>
      <c r="AT291" s="209" t="s">
        <v>164</v>
      </c>
      <c r="AU291" s="209" t="s">
        <v>82</v>
      </c>
      <c r="AV291" s="13" t="s">
        <v>80</v>
      </c>
      <c r="AW291" s="13" t="s">
        <v>35</v>
      </c>
      <c r="AX291" s="13" t="s">
        <v>73</v>
      </c>
      <c r="AY291" s="209" t="s">
        <v>151</v>
      </c>
    </row>
    <row r="292" spans="1:65" s="14" customFormat="1" ht="11.25">
      <c r="B292" s="210"/>
      <c r="C292" s="211"/>
      <c r="D292" s="193" t="s">
        <v>164</v>
      </c>
      <c r="E292" s="212" t="s">
        <v>19</v>
      </c>
      <c r="F292" s="213" t="s">
        <v>684</v>
      </c>
      <c r="G292" s="211"/>
      <c r="H292" s="214">
        <v>32</v>
      </c>
      <c r="I292" s="215"/>
      <c r="J292" s="211"/>
      <c r="K292" s="211"/>
      <c r="L292" s="216"/>
      <c r="M292" s="217"/>
      <c r="N292" s="218"/>
      <c r="O292" s="218"/>
      <c r="P292" s="218"/>
      <c r="Q292" s="218"/>
      <c r="R292" s="218"/>
      <c r="S292" s="218"/>
      <c r="T292" s="219"/>
      <c r="AT292" s="220" t="s">
        <v>164</v>
      </c>
      <c r="AU292" s="220" t="s">
        <v>82</v>
      </c>
      <c r="AV292" s="14" t="s">
        <v>82</v>
      </c>
      <c r="AW292" s="14" t="s">
        <v>35</v>
      </c>
      <c r="AX292" s="14" t="s">
        <v>73</v>
      </c>
      <c r="AY292" s="220" t="s">
        <v>151</v>
      </c>
    </row>
    <row r="293" spans="1:65" s="15" customFormat="1" ht="11.25">
      <c r="B293" s="221"/>
      <c r="C293" s="222"/>
      <c r="D293" s="193" t="s">
        <v>164</v>
      </c>
      <c r="E293" s="223" t="s">
        <v>19</v>
      </c>
      <c r="F293" s="224" t="s">
        <v>167</v>
      </c>
      <c r="G293" s="222"/>
      <c r="H293" s="225">
        <v>101.84</v>
      </c>
      <c r="I293" s="226"/>
      <c r="J293" s="222"/>
      <c r="K293" s="222"/>
      <c r="L293" s="227"/>
      <c r="M293" s="228"/>
      <c r="N293" s="229"/>
      <c r="O293" s="229"/>
      <c r="P293" s="229"/>
      <c r="Q293" s="229"/>
      <c r="R293" s="229"/>
      <c r="S293" s="229"/>
      <c r="T293" s="230"/>
      <c r="AT293" s="231" t="s">
        <v>164</v>
      </c>
      <c r="AU293" s="231" t="s">
        <v>82</v>
      </c>
      <c r="AV293" s="15" t="s">
        <v>158</v>
      </c>
      <c r="AW293" s="15" t="s">
        <v>35</v>
      </c>
      <c r="AX293" s="15" t="s">
        <v>80</v>
      </c>
      <c r="AY293" s="231" t="s">
        <v>151</v>
      </c>
    </row>
    <row r="294" spans="1:65" s="2" customFormat="1" ht="33" customHeight="1">
      <c r="A294" s="36"/>
      <c r="B294" s="37"/>
      <c r="C294" s="180" t="s">
        <v>330</v>
      </c>
      <c r="D294" s="180" t="s">
        <v>153</v>
      </c>
      <c r="E294" s="181" t="s">
        <v>685</v>
      </c>
      <c r="F294" s="182" t="s">
        <v>686</v>
      </c>
      <c r="G294" s="183" t="s">
        <v>178</v>
      </c>
      <c r="H294" s="184">
        <v>3768.08</v>
      </c>
      <c r="I294" s="185"/>
      <c r="J294" s="186">
        <f>ROUND(I294*H294,2)</f>
        <v>0</v>
      </c>
      <c r="K294" s="182" t="s">
        <v>157</v>
      </c>
      <c r="L294" s="41"/>
      <c r="M294" s="187" t="s">
        <v>19</v>
      </c>
      <c r="N294" s="188" t="s">
        <v>44</v>
      </c>
      <c r="O294" s="66"/>
      <c r="P294" s="189">
        <f>O294*H294</f>
        <v>0</v>
      </c>
      <c r="Q294" s="189">
        <v>0</v>
      </c>
      <c r="R294" s="189">
        <f>Q294*H294</f>
        <v>0</v>
      </c>
      <c r="S294" s="189">
        <v>0</v>
      </c>
      <c r="T294" s="190">
        <f>S294*H294</f>
        <v>0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191" t="s">
        <v>158</v>
      </c>
      <c r="AT294" s="191" t="s">
        <v>153</v>
      </c>
      <c r="AU294" s="191" t="s">
        <v>82</v>
      </c>
      <c r="AY294" s="19" t="s">
        <v>151</v>
      </c>
      <c r="BE294" s="192">
        <f>IF(N294="základní",J294,0)</f>
        <v>0</v>
      </c>
      <c r="BF294" s="192">
        <f>IF(N294="snížená",J294,0)</f>
        <v>0</v>
      </c>
      <c r="BG294" s="192">
        <f>IF(N294="zákl. přenesená",J294,0)</f>
        <v>0</v>
      </c>
      <c r="BH294" s="192">
        <f>IF(N294="sníž. přenesená",J294,0)</f>
        <v>0</v>
      </c>
      <c r="BI294" s="192">
        <f>IF(N294="nulová",J294,0)</f>
        <v>0</v>
      </c>
      <c r="BJ294" s="19" t="s">
        <v>80</v>
      </c>
      <c r="BK294" s="192">
        <f>ROUND(I294*H294,2)</f>
        <v>0</v>
      </c>
      <c r="BL294" s="19" t="s">
        <v>158</v>
      </c>
      <c r="BM294" s="191" t="s">
        <v>687</v>
      </c>
    </row>
    <row r="295" spans="1:65" s="2" customFormat="1" ht="29.25">
      <c r="A295" s="36"/>
      <c r="B295" s="37"/>
      <c r="C295" s="38"/>
      <c r="D295" s="193" t="s">
        <v>160</v>
      </c>
      <c r="E295" s="38"/>
      <c r="F295" s="194" t="s">
        <v>688</v>
      </c>
      <c r="G295" s="38"/>
      <c r="H295" s="38"/>
      <c r="I295" s="195"/>
      <c r="J295" s="38"/>
      <c r="K295" s="38"/>
      <c r="L295" s="41"/>
      <c r="M295" s="196"/>
      <c r="N295" s="197"/>
      <c r="O295" s="66"/>
      <c r="P295" s="66"/>
      <c r="Q295" s="66"/>
      <c r="R295" s="66"/>
      <c r="S295" s="66"/>
      <c r="T295" s="67"/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T295" s="19" t="s">
        <v>160</v>
      </c>
      <c r="AU295" s="19" t="s">
        <v>82</v>
      </c>
    </row>
    <row r="296" spans="1:65" s="2" customFormat="1" ht="11.25">
      <c r="A296" s="36"/>
      <c r="B296" s="37"/>
      <c r="C296" s="38"/>
      <c r="D296" s="198" t="s">
        <v>162</v>
      </c>
      <c r="E296" s="38"/>
      <c r="F296" s="199" t="s">
        <v>689</v>
      </c>
      <c r="G296" s="38"/>
      <c r="H296" s="38"/>
      <c r="I296" s="195"/>
      <c r="J296" s="38"/>
      <c r="K296" s="38"/>
      <c r="L296" s="41"/>
      <c r="M296" s="196"/>
      <c r="N296" s="197"/>
      <c r="O296" s="66"/>
      <c r="P296" s="66"/>
      <c r="Q296" s="66"/>
      <c r="R296" s="66"/>
      <c r="S296" s="66"/>
      <c r="T296" s="67"/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T296" s="19" t="s">
        <v>162</v>
      </c>
      <c r="AU296" s="19" t="s">
        <v>82</v>
      </c>
    </row>
    <row r="297" spans="1:65" s="13" customFormat="1" ht="11.25">
      <c r="B297" s="200"/>
      <c r="C297" s="201"/>
      <c r="D297" s="193" t="s">
        <v>164</v>
      </c>
      <c r="E297" s="202" t="s">
        <v>19</v>
      </c>
      <c r="F297" s="203" t="s">
        <v>690</v>
      </c>
      <c r="G297" s="201"/>
      <c r="H297" s="202" t="s">
        <v>19</v>
      </c>
      <c r="I297" s="204"/>
      <c r="J297" s="201"/>
      <c r="K297" s="201"/>
      <c r="L297" s="205"/>
      <c r="M297" s="206"/>
      <c r="N297" s="207"/>
      <c r="O297" s="207"/>
      <c r="P297" s="207"/>
      <c r="Q297" s="207"/>
      <c r="R297" s="207"/>
      <c r="S297" s="207"/>
      <c r="T297" s="208"/>
      <c r="AT297" s="209" t="s">
        <v>164</v>
      </c>
      <c r="AU297" s="209" t="s">
        <v>82</v>
      </c>
      <c r="AV297" s="13" t="s">
        <v>80</v>
      </c>
      <c r="AW297" s="13" t="s">
        <v>35</v>
      </c>
      <c r="AX297" s="13" t="s">
        <v>73</v>
      </c>
      <c r="AY297" s="209" t="s">
        <v>151</v>
      </c>
    </row>
    <row r="298" spans="1:65" s="14" customFormat="1" ht="11.25">
      <c r="B298" s="210"/>
      <c r="C298" s="211"/>
      <c r="D298" s="193" t="s">
        <v>164</v>
      </c>
      <c r="E298" s="212" t="s">
        <v>19</v>
      </c>
      <c r="F298" s="213" t="s">
        <v>691</v>
      </c>
      <c r="G298" s="211"/>
      <c r="H298" s="214">
        <v>3768.08</v>
      </c>
      <c r="I298" s="215"/>
      <c r="J298" s="211"/>
      <c r="K298" s="211"/>
      <c r="L298" s="216"/>
      <c r="M298" s="217"/>
      <c r="N298" s="218"/>
      <c r="O298" s="218"/>
      <c r="P298" s="218"/>
      <c r="Q298" s="218"/>
      <c r="R298" s="218"/>
      <c r="S298" s="218"/>
      <c r="T298" s="219"/>
      <c r="AT298" s="220" t="s">
        <v>164</v>
      </c>
      <c r="AU298" s="220" t="s">
        <v>82</v>
      </c>
      <c r="AV298" s="14" t="s">
        <v>82</v>
      </c>
      <c r="AW298" s="14" t="s">
        <v>35</v>
      </c>
      <c r="AX298" s="14" t="s">
        <v>73</v>
      </c>
      <c r="AY298" s="220" t="s">
        <v>151</v>
      </c>
    </row>
    <row r="299" spans="1:65" s="15" customFormat="1" ht="11.25">
      <c r="B299" s="221"/>
      <c r="C299" s="222"/>
      <c r="D299" s="193" t="s">
        <v>164</v>
      </c>
      <c r="E299" s="223" t="s">
        <v>19</v>
      </c>
      <c r="F299" s="224" t="s">
        <v>167</v>
      </c>
      <c r="G299" s="222"/>
      <c r="H299" s="225">
        <v>3768.08</v>
      </c>
      <c r="I299" s="226"/>
      <c r="J299" s="222"/>
      <c r="K299" s="222"/>
      <c r="L299" s="227"/>
      <c r="M299" s="228"/>
      <c r="N299" s="229"/>
      <c r="O299" s="229"/>
      <c r="P299" s="229"/>
      <c r="Q299" s="229"/>
      <c r="R299" s="229"/>
      <c r="S299" s="229"/>
      <c r="T299" s="230"/>
      <c r="AT299" s="231" t="s">
        <v>164</v>
      </c>
      <c r="AU299" s="231" t="s">
        <v>82</v>
      </c>
      <c r="AV299" s="15" t="s">
        <v>158</v>
      </c>
      <c r="AW299" s="15" t="s">
        <v>35</v>
      </c>
      <c r="AX299" s="15" t="s">
        <v>80</v>
      </c>
      <c r="AY299" s="231" t="s">
        <v>151</v>
      </c>
    </row>
    <row r="300" spans="1:65" s="2" customFormat="1" ht="37.9" customHeight="1">
      <c r="A300" s="36"/>
      <c r="B300" s="37"/>
      <c r="C300" s="180" t="s">
        <v>338</v>
      </c>
      <c r="D300" s="180" t="s">
        <v>153</v>
      </c>
      <c r="E300" s="181" t="s">
        <v>692</v>
      </c>
      <c r="F300" s="182" t="s">
        <v>693</v>
      </c>
      <c r="G300" s="183" t="s">
        <v>178</v>
      </c>
      <c r="H300" s="184">
        <v>101.84</v>
      </c>
      <c r="I300" s="185"/>
      <c r="J300" s="186">
        <f>ROUND(I300*H300,2)</f>
        <v>0</v>
      </c>
      <c r="K300" s="182" t="s">
        <v>157</v>
      </c>
      <c r="L300" s="41"/>
      <c r="M300" s="187" t="s">
        <v>19</v>
      </c>
      <c r="N300" s="188" t="s">
        <v>44</v>
      </c>
      <c r="O300" s="66"/>
      <c r="P300" s="189">
        <f>O300*H300</f>
        <v>0</v>
      </c>
      <c r="Q300" s="189">
        <v>0</v>
      </c>
      <c r="R300" s="189">
        <f>Q300*H300</f>
        <v>0</v>
      </c>
      <c r="S300" s="189">
        <v>0</v>
      </c>
      <c r="T300" s="190">
        <f>S300*H300</f>
        <v>0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191" t="s">
        <v>158</v>
      </c>
      <c r="AT300" s="191" t="s">
        <v>153</v>
      </c>
      <c r="AU300" s="191" t="s">
        <v>82</v>
      </c>
      <c r="AY300" s="19" t="s">
        <v>151</v>
      </c>
      <c r="BE300" s="192">
        <f>IF(N300="základní",J300,0)</f>
        <v>0</v>
      </c>
      <c r="BF300" s="192">
        <f>IF(N300="snížená",J300,0)</f>
        <v>0</v>
      </c>
      <c r="BG300" s="192">
        <f>IF(N300="zákl. přenesená",J300,0)</f>
        <v>0</v>
      </c>
      <c r="BH300" s="192">
        <f>IF(N300="sníž. přenesená",J300,0)</f>
        <v>0</v>
      </c>
      <c r="BI300" s="192">
        <f>IF(N300="nulová",J300,0)</f>
        <v>0</v>
      </c>
      <c r="BJ300" s="19" t="s">
        <v>80</v>
      </c>
      <c r="BK300" s="192">
        <f>ROUND(I300*H300,2)</f>
        <v>0</v>
      </c>
      <c r="BL300" s="19" t="s">
        <v>158</v>
      </c>
      <c r="BM300" s="191" t="s">
        <v>694</v>
      </c>
    </row>
    <row r="301" spans="1:65" s="2" customFormat="1" ht="29.25">
      <c r="A301" s="36"/>
      <c r="B301" s="37"/>
      <c r="C301" s="38"/>
      <c r="D301" s="193" t="s">
        <v>160</v>
      </c>
      <c r="E301" s="38"/>
      <c r="F301" s="194" t="s">
        <v>695</v>
      </c>
      <c r="G301" s="38"/>
      <c r="H301" s="38"/>
      <c r="I301" s="195"/>
      <c r="J301" s="38"/>
      <c r="K301" s="38"/>
      <c r="L301" s="41"/>
      <c r="M301" s="196"/>
      <c r="N301" s="197"/>
      <c r="O301" s="66"/>
      <c r="P301" s="66"/>
      <c r="Q301" s="66"/>
      <c r="R301" s="66"/>
      <c r="S301" s="66"/>
      <c r="T301" s="67"/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T301" s="19" t="s">
        <v>160</v>
      </c>
      <c r="AU301" s="19" t="s">
        <v>82</v>
      </c>
    </row>
    <row r="302" spans="1:65" s="2" customFormat="1" ht="11.25">
      <c r="A302" s="36"/>
      <c r="B302" s="37"/>
      <c r="C302" s="38"/>
      <c r="D302" s="198" t="s">
        <v>162</v>
      </c>
      <c r="E302" s="38"/>
      <c r="F302" s="199" t="s">
        <v>696</v>
      </c>
      <c r="G302" s="38"/>
      <c r="H302" s="38"/>
      <c r="I302" s="195"/>
      <c r="J302" s="38"/>
      <c r="K302" s="38"/>
      <c r="L302" s="41"/>
      <c r="M302" s="196"/>
      <c r="N302" s="197"/>
      <c r="O302" s="66"/>
      <c r="P302" s="66"/>
      <c r="Q302" s="66"/>
      <c r="R302" s="66"/>
      <c r="S302" s="66"/>
      <c r="T302" s="67"/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T302" s="19" t="s">
        <v>162</v>
      </c>
      <c r="AU302" s="19" t="s">
        <v>82</v>
      </c>
    </row>
    <row r="303" spans="1:65" s="2" customFormat="1" ht="24.2" customHeight="1">
      <c r="A303" s="36"/>
      <c r="B303" s="37"/>
      <c r="C303" s="180" t="s">
        <v>486</v>
      </c>
      <c r="D303" s="180" t="s">
        <v>153</v>
      </c>
      <c r="E303" s="181" t="s">
        <v>697</v>
      </c>
      <c r="F303" s="182" t="s">
        <v>698</v>
      </c>
      <c r="G303" s="183" t="s">
        <v>634</v>
      </c>
      <c r="H303" s="184">
        <v>226.2</v>
      </c>
      <c r="I303" s="185"/>
      <c r="J303" s="186">
        <f>ROUND(I303*H303,2)</f>
        <v>0</v>
      </c>
      <c r="K303" s="182" t="s">
        <v>157</v>
      </c>
      <c r="L303" s="41"/>
      <c r="M303" s="187" t="s">
        <v>19</v>
      </c>
      <c r="N303" s="188" t="s">
        <v>44</v>
      </c>
      <c r="O303" s="66"/>
      <c r="P303" s="189">
        <f>O303*H303</f>
        <v>0</v>
      </c>
      <c r="Q303" s="189">
        <v>0</v>
      </c>
      <c r="R303" s="189">
        <f>Q303*H303</f>
        <v>0</v>
      </c>
      <c r="S303" s="189">
        <v>0</v>
      </c>
      <c r="T303" s="190">
        <f>S303*H303</f>
        <v>0</v>
      </c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R303" s="191" t="s">
        <v>158</v>
      </c>
      <c r="AT303" s="191" t="s">
        <v>153</v>
      </c>
      <c r="AU303" s="191" t="s">
        <v>82</v>
      </c>
      <c r="AY303" s="19" t="s">
        <v>151</v>
      </c>
      <c r="BE303" s="192">
        <f>IF(N303="základní",J303,0)</f>
        <v>0</v>
      </c>
      <c r="BF303" s="192">
        <f>IF(N303="snížená",J303,0)</f>
        <v>0</v>
      </c>
      <c r="BG303" s="192">
        <f>IF(N303="zákl. přenesená",J303,0)</f>
        <v>0</v>
      </c>
      <c r="BH303" s="192">
        <f>IF(N303="sníž. přenesená",J303,0)</f>
        <v>0</v>
      </c>
      <c r="BI303" s="192">
        <f>IF(N303="nulová",J303,0)</f>
        <v>0</v>
      </c>
      <c r="BJ303" s="19" t="s">
        <v>80</v>
      </c>
      <c r="BK303" s="192">
        <f>ROUND(I303*H303,2)</f>
        <v>0</v>
      </c>
      <c r="BL303" s="19" t="s">
        <v>158</v>
      </c>
      <c r="BM303" s="191" t="s">
        <v>699</v>
      </c>
    </row>
    <row r="304" spans="1:65" s="2" customFormat="1" ht="29.25">
      <c r="A304" s="36"/>
      <c r="B304" s="37"/>
      <c r="C304" s="38"/>
      <c r="D304" s="193" t="s">
        <v>160</v>
      </c>
      <c r="E304" s="38"/>
      <c r="F304" s="194" t="s">
        <v>700</v>
      </c>
      <c r="G304" s="38"/>
      <c r="H304" s="38"/>
      <c r="I304" s="195"/>
      <c r="J304" s="38"/>
      <c r="K304" s="38"/>
      <c r="L304" s="41"/>
      <c r="M304" s="196"/>
      <c r="N304" s="197"/>
      <c r="O304" s="66"/>
      <c r="P304" s="66"/>
      <c r="Q304" s="66"/>
      <c r="R304" s="66"/>
      <c r="S304" s="66"/>
      <c r="T304" s="67"/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T304" s="19" t="s">
        <v>160</v>
      </c>
      <c r="AU304" s="19" t="s">
        <v>82</v>
      </c>
    </row>
    <row r="305" spans="1:65" s="2" customFormat="1" ht="11.25">
      <c r="A305" s="36"/>
      <c r="B305" s="37"/>
      <c r="C305" s="38"/>
      <c r="D305" s="198" t="s">
        <v>162</v>
      </c>
      <c r="E305" s="38"/>
      <c r="F305" s="199" t="s">
        <v>701</v>
      </c>
      <c r="G305" s="38"/>
      <c r="H305" s="38"/>
      <c r="I305" s="195"/>
      <c r="J305" s="38"/>
      <c r="K305" s="38"/>
      <c r="L305" s="41"/>
      <c r="M305" s="196"/>
      <c r="N305" s="197"/>
      <c r="O305" s="66"/>
      <c r="P305" s="66"/>
      <c r="Q305" s="66"/>
      <c r="R305" s="66"/>
      <c r="S305" s="66"/>
      <c r="T305" s="67"/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T305" s="19" t="s">
        <v>162</v>
      </c>
      <c r="AU305" s="19" t="s">
        <v>82</v>
      </c>
    </row>
    <row r="306" spans="1:65" s="13" customFormat="1" ht="22.5">
      <c r="B306" s="200"/>
      <c r="C306" s="201"/>
      <c r="D306" s="193" t="s">
        <v>164</v>
      </c>
      <c r="E306" s="202" t="s">
        <v>19</v>
      </c>
      <c r="F306" s="203" t="s">
        <v>702</v>
      </c>
      <c r="G306" s="201"/>
      <c r="H306" s="202" t="s">
        <v>19</v>
      </c>
      <c r="I306" s="204"/>
      <c r="J306" s="201"/>
      <c r="K306" s="201"/>
      <c r="L306" s="205"/>
      <c r="M306" s="206"/>
      <c r="N306" s="207"/>
      <c r="O306" s="207"/>
      <c r="P306" s="207"/>
      <c r="Q306" s="207"/>
      <c r="R306" s="207"/>
      <c r="S306" s="207"/>
      <c r="T306" s="208"/>
      <c r="AT306" s="209" t="s">
        <v>164</v>
      </c>
      <c r="AU306" s="209" t="s">
        <v>82</v>
      </c>
      <c r="AV306" s="13" t="s">
        <v>80</v>
      </c>
      <c r="AW306" s="13" t="s">
        <v>35</v>
      </c>
      <c r="AX306" s="13" t="s">
        <v>73</v>
      </c>
      <c r="AY306" s="209" t="s">
        <v>151</v>
      </c>
    </row>
    <row r="307" spans="1:65" s="14" customFormat="1" ht="11.25">
      <c r="B307" s="210"/>
      <c r="C307" s="211"/>
      <c r="D307" s="193" t="s">
        <v>164</v>
      </c>
      <c r="E307" s="212" t="s">
        <v>19</v>
      </c>
      <c r="F307" s="213" t="s">
        <v>703</v>
      </c>
      <c r="G307" s="211"/>
      <c r="H307" s="214">
        <v>226.2</v>
      </c>
      <c r="I307" s="215"/>
      <c r="J307" s="211"/>
      <c r="K307" s="211"/>
      <c r="L307" s="216"/>
      <c r="M307" s="217"/>
      <c r="N307" s="218"/>
      <c r="O307" s="218"/>
      <c r="P307" s="218"/>
      <c r="Q307" s="218"/>
      <c r="R307" s="218"/>
      <c r="S307" s="218"/>
      <c r="T307" s="219"/>
      <c r="AT307" s="220" t="s">
        <v>164</v>
      </c>
      <c r="AU307" s="220" t="s">
        <v>82</v>
      </c>
      <c r="AV307" s="14" t="s">
        <v>82</v>
      </c>
      <c r="AW307" s="14" t="s">
        <v>35</v>
      </c>
      <c r="AX307" s="14" t="s">
        <v>73</v>
      </c>
      <c r="AY307" s="220" t="s">
        <v>151</v>
      </c>
    </row>
    <row r="308" spans="1:65" s="15" customFormat="1" ht="11.25">
      <c r="B308" s="221"/>
      <c r="C308" s="222"/>
      <c r="D308" s="193" t="s">
        <v>164</v>
      </c>
      <c r="E308" s="223" t="s">
        <v>19</v>
      </c>
      <c r="F308" s="224" t="s">
        <v>167</v>
      </c>
      <c r="G308" s="222"/>
      <c r="H308" s="225">
        <v>226.2</v>
      </c>
      <c r="I308" s="226"/>
      <c r="J308" s="222"/>
      <c r="K308" s="222"/>
      <c r="L308" s="227"/>
      <c r="M308" s="228"/>
      <c r="N308" s="229"/>
      <c r="O308" s="229"/>
      <c r="P308" s="229"/>
      <c r="Q308" s="229"/>
      <c r="R308" s="229"/>
      <c r="S308" s="229"/>
      <c r="T308" s="230"/>
      <c r="AT308" s="231" t="s">
        <v>164</v>
      </c>
      <c r="AU308" s="231" t="s">
        <v>82</v>
      </c>
      <c r="AV308" s="15" t="s">
        <v>158</v>
      </c>
      <c r="AW308" s="15" t="s">
        <v>35</v>
      </c>
      <c r="AX308" s="15" t="s">
        <v>80</v>
      </c>
      <c r="AY308" s="231" t="s">
        <v>151</v>
      </c>
    </row>
    <row r="309" spans="1:65" s="2" customFormat="1" ht="33" customHeight="1">
      <c r="A309" s="36"/>
      <c r="B309" s="37"/>
      <c r="C309" s="180" t="s">
        <v>492</v>
      </c>
      <c r="D309" s="180" t="s">
        <v>153</v>
      </c>
      <c r="E309" s="181" t="s">
        <v>704</v>
      </c>
      <c r="F309" s="182" t="s">
        <v>705</v>
      </c>
      <c r="G309" s="183" t="s">
        <v>634</v>
      </c>
      <c r="H309" s="184">
        <v>8369.4</v>
      </c>
      <c r="I309" s="185"/>
      <c r="J309" s="186">
        <f>ROUND(I309*H309,2)</f>
        <v>0</v>
      </c>
      <c r="K309" s="182" t="s">
        <v>157</v>
      </c>
      <c r="L309" s="41"/>
      <c r="M309" s="187" t="s">
        <v>19</v>
      </c>
      <c r="N309" s="188" t="s">
        <v>44</v>
      </c>
      <c r="O309" s="66"/>
      <c r="P309" s="189">
        <f>O309*H309</f>
        <v>0</v>
      </c>
      <c r="Q309" s="189">
        <v>0</v>
      </c>
      <c r="R309" s="189">
        <f>Q309*H309</f>
        <v>0</v>
      </c>
      <c r="S309" s="189">
        <v>0</v>
      </c>
      <c r="T309" s="190">
        <f>S309*H309</f>
        <v>0</v>
      </c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R309" s="191" t="s">
        <v>158</v>
      </c>
      <c r="AT309" s="191" t="s">
        <v>153</v>
      </c>
      <c r="AU309" s="191" t="s">
        <v>82</v>
      </c>
      <c r="AY309" s="19" t="s">
        <v>151</v>
      </c>
      <c r="BE309" s="192">
        <f>IF(N309="základní",J309,0)</f>
        <v>0</v>
      </c>
      <c r="BF309" s="192">
        <f>IF(N309="snížená",J309,0)</f>
        <v>0</v>
      </c>
      <c r="BG309" s="192">
        <f>IF(N309="zákl. přenesená",J309,0)</f>
        <v>0</v>
      </c>
      <c r="BH309" s="192">
        <f>IF(N309="sníž. přenesená",J309,0)</f>
        <v>0</v>
      </c>
      <c r="BI309" s="192">
        <f>IF(N309="nulová",J309,0)</f>
        <v>0</v>
      </c>
      <c r="BJ309" s="19" t="s">
        <v>80</v>
      </c>
      <c r="BK309" s="192">
        <f>ROUND(I309*H309,2)</f>
        <v>0</v>
      </c>
      <c r="BL309" s="19" t="s">
        <v>158</v>
      </c>
      <c r="BM309" s="191" t="s">
        <v>706</v>
      </c>
    </row>
    <row r="310" spans="1:65" s="2" customFormat="1" ht="29.25">
      <c r="A310" s="36"/>
      <c r="B310" s="37"/>
      <c r="C310" s="38"/>
      <c r="D310" s="193" t="s">
        <v>160</v>
      </c>
      <c r="E310" s="38"/>
      <c r="F310" s="194" t="s">
        <v>707</v>
      </c>
      <c r="G310" s="38"/>
      <c r="H310" s="38"/>
      <c r="I310" s="195"/>
      <c r="J310" s="38"/>
      <c r="K310" s="38"/>
      <c r="L310" s="41"/>
      <c r="M310" s="196"/>
      <c r="N310" s="197"/>
      <c r="O310" s="66"/>
      <c r="P310" s="66"/>
      <c r="Q310" s="66"/>
      <c r="R310" s="66"/>
      <c r="S310" s="66"/>
      <c r="T310" s="67"/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T310" s="19" t="s">
        <v>160</v>
      </c>
      <c r="AU310" s="19" t="s">
        <v>82</v>
      </c>
    </row>
    <row r="311" spans="1:65" s="2" customFormat="1" ht="11.25">
      <c r="A311" s="36"/>
      <c r="B311" s="37"/>
      <c r="C311" s="38"/>
      <c r="D311" s="198" t="s">
        <v>162</v>
      </c>
      <c r="E311" s="38"/>
      <c r="F311" s="199" t="s">
        <v>708</v>
      </c>
      <c r="G311" s="38"/>
      <c r="H311" s="38"/>
      <c r="I311" s="195"/>
      <c r="J311" s="38"/>
      <c r="K311" s="38"/>
      <c r="L311" s="41"/>
      <c r="M311" s="196"/>
      <c r="N311" s="197"/>
      <c r="O311" s="66"/>
      <c r="P311" s="66"/>
      <c r="Q311" s="66"/>
      <c r="R311" s="66"/>
      <c r="S311" s="66"/>
      <c r="T311" s="67"/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T311" s="19" t="s">
        <v>162</v>
      </c>
      <c r="AU311" s="19" t="s">
        <v>82</v>
      </c>
    </row>
    <row r="312" spans="1:65" s="13" customFormat="1" ht="11.25">
      <c r="B312" s="200"/>
      <c r="C312" s="201"/>
      <c r="D312" s="193" t="s">
        <v>164</v>
      </c>
      <c r="E312" s="202" t="s">
        <v>19</v>
      </c>
      <c r="F312" s="203" t="s">
        <v>709</v>
      </c>
      <c r="G312" s="201"/>
      <c r="H312" s="202" t="s">
        <v>19</v>
      </c>
      <c r="I312" s="204"/>
      <c r="J312" s="201"/>
      <c r="K312" s="201"/>
      <c r="L312" s="205"/>
      <c r="M312" s="206"/>
      <c r="N312" s="207"/>
      <c r="O312" s="207"/>
      <c r="P312" s="207"/>
      <c r="Q312" s="207"/>
      <c r="R312" s="207"/>
      <c r="S312" s="207"/>
      <c r="T312" s="208"/>
      <c r="AT312" s="209" t="s">
        <v>164</v>
      </c>
      <c r="AU312" s="209" t="s">
        <v>82</v>
      </c>
      <c r="AV312" s="13" t="s">
        <v>80</v>
      </c>
      <c r="AW312" s="13" t="s">
        <v>35</v>
      </c>
      <c r="AX312" s="13" t="s">
        <v>73</v>
      </c>
      <c r="AY312" s="209" t="s">
        <v>151</v>
      </c>
    </row>
    <row r="313" spans="1:65" s="14" customFormat="1" ht="11.25">
      <c r="B313" s="210"/>
      <c r="C313" s="211"/>
      <c r="D313" s="193" t="s">
        <v>164</v>
      </c>
      <c r="E313" s="212" t="s">
        <v>19</v>
      </c>
      <c r="F313" s="213" t="s">
        <v>710</v>
      </c>
      <c r="G313" s="211"/>
      <c r="H313" s="214">
        <v>8369.4</v>
      </c>
      <c r="I313" s="215"/>
      <c r="J313" s="211"/>
      <c r="K313" s="211"/>
      <c r="L313" s="216"/>
      <c r="M313" s="217"/>
      <c r="N313" s="218"/>
      <c r="O313" s="218"/>
      <c r="P313" s="218"/>
      <c r="Q313" s="218"/>
      <c r="R313" s="218"/>
      <c r="S313" s="218"/>
      <c r="T313" s="219"/>
      <c r="AT313" s="220" t="s">
        <v>164</v>
      </c>
      <c r="AU313" s="220" t="s">
        <v>82</v>
      </c>
      <c r="AV313" s="14" t="s">
        <v>82</v>
      </c>
      <c r="AW313" s="14" t="s">
        <v>35</v>
      </c>
      <c r="AX313" s="14" t="s">
        <v>73</v>
      </c>
      <c r="AY313" s="220" t="s">
        <v>151</v>
      </c>
    </row>
    <row r="314" spans="1:65" s="15" customFormat="1" ht="11.25">
      <c r="B314" s="221"/>
      <c r="C314" s="222"/>
      <c r="D314" s="193" t="s">
        <v>164</v>
      </c>
      <c r="E314" s="223" t="s">
        <v>19</v>
      </c>
      <c r="F314" s="224" t="s">
        <v>167</v>
      </c>
      <c r="G314" s="222"/>
      <c r="H314" s="225">
        <v>8369.4</v>
      </c>
      <c r="I314" s="226"/>
      <c r="J314" s="222"/>
      <c r="K314" s="222"/>
      <c r="L314" s="227"/>
      <c r="M314" s="228"/>
      <c r="N314" s="229"/>
      <c r="O314" s="229"/>
      <c r="P314" s="229"/>
      <c r="Q314" s="229"/>
      <c r="R314" s="229"/>
      <c r="S314" s="229"/>
      <c r="T314" s="230"/>
      <c r="AT314" s="231" t="s">
        <v>164</v>
      </c>
      <c r="AU314" s="231" t="s">
        <v>82</v>
      </c>
      <c r="AV314" s="15" t="s">
        <v>158</v>
      </c>
      <c r="AW314" s="15" t="s">
        <v>35</v>
      </c>
      <c r="AX314" s="15" t="s">
        <v>80</v>
      </c>
      <c r="AY314" s="231" t="s">
        <v>151</v>
      </c>
    </row>
    <row r="315" spans="1:65" s="2" customFormat="1" ht="33" customHeight="1">
      <c r="A315" s="36"/>
      <c r="B315" s="37"/>
      <c r="C315" s="180" t="s">
        <v>711</v>
      </c>
      <c r="D315" s="180" t="s">
        <v>153</v>
      </c>
      <c r="E315" s="181" t="s">
        <v>712</v>
      </c>
      <c r="F315" s="182" t="s">
        <v>713</v>
      </c>
      <c r="G315" s="183" t="s">
        <v>634</v>
      </c>
      <c r="H315" s="184">
        <v>226.2</v>
      </c>
      <c r="I315" s="185"/>
      <c r="J315" s="186">
        <f>ROUND(I315*H315,2)</f>
        <v>0</v>
      </c>
      <c r="K315" s="182" t="s">
        <v>157</v>
      </c>
      <c r="L315" s="41"/>
      <c r="M315" s="187" t="s">
        <v>19</v>
      </c>
      <c r="N315" s="188" t="s">
        <v>44</v>
      </c>
      <c r="O315" s="66"/>
      <c r="P315" s="189">
        <f>O315*H315</f>
        <v>0</v>
      </c>
      <c r="Q315" s="189">
        <v>0</v>
      </c>
      <c r="R315" s="189">
        <f>Q315*H315</f>
        <v>0</v>
      </c>
      <c r="S315" s="189">
        <v>0</v>
      </c>
      <c r="T315" s="190">
        <f>S315*H315</f>
        <v>0</v>
      </c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R315" s="191" t="s">
        <v>158</v>
      </c>
      <c r="AT315" s="191" t="s">
        <v>153</v>
      </c>
      <c r="AU315" s="191" t="s">
        <v>82</v>
      </c>
      <c r="AY315" s="19" t="s">
        <v>151</v>
      </c>
      <c r="BE315" s="192">
        <f>IF(N315="základní",J315,0)</f>
        <v>0</v>
      </c>
      <c r="BF315" s="192">
        <f>IF(N315="snížená",J315,0)</f>
        <v>0</v>
      </c>
      <c r="BG315" s="192">
        <f>IF(N315="zákl. přenesená",J315,0)</f>
        <v>0</v>
      </c>
      <c r="BH315" s="192">
        <f>IF(N315="sníž. přenesená",J315,0)</f>
        <v>0</v>
      </c>
      <c r="BI315" s="192">
        <f>IF(N315="nulová",J315,0)</f>
        <v>0</v>
      </c>
      <c r="BJ315" s="19" t="s">
        <v>80</v>
      </c>
      <c r="BK315" s="192">
        <f>ROUND(I315*H315,2)</f>
        <v>0</v>
      </c>
      <c r="BL315" s="19" t="s">
        <v>158</v>
      </c>
      <c r="BM315" s="191" t="s">
        <v>714</v>
      </c>
    </row>
    <row r="316" spans="1:65" s="2" customFormat="1" ht="29.25">
      <c r="A316" s="36"/>
      <c r="B316" s="37"/>
      <c r="C316" s="38"/>
      <c r="D316" s="193" t="s">
        <v>160</v>
      </c>
      <c r="E316" s="38"/>
      <c r="F316" s="194" t="s">
        <v>715</v>
      </c>
      <c r="G316" s="38"/>
      <c r="H316" s="38"/>
      <c r="I316" s="195"/>
      <c r="J316" s="38"/>
      <c r="K316" s="38"/>
      <c r="L316" s="41"/>
      <c r="M316" s="196"/>
      <c r="N316" s="197"/>
      <c r="O316" s="66"/>
      <c r="P316" s="66"/>
      <c r="Q316" s="66"/>
      <c r="R316" s="66"/>
      <c r="S316" s="66"/>
      <c r="T316" s="67"/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T316" s="19" t="s">
        <v>160</v>
      </c>
      <c r="AU316" s="19" t="s">
        <v>82</v>
      </c>
    </row>
    <row r="317" spans="1:65" s="2" customFormat="1" ht="11.25">
      <c r="A317" s="36"/>
      <c r="B317" s="37"/>
      <c r="C317" s="38"/>
      <c r="D317" s="198" t="s">
        <v>162</v>
      </c>
      <c r="E317" s="38"/>
      <c r="F317" s="199" t="s">
        <v>716</v>
      </c>
      <c r="G317" s="38"/>
      <c r="H317" s="38"/>
      <c r="I317" s="195"/>
      <c r="J317" s="38"/>
      <c r="K317" s="38"/>
      <c r="L317" s="41"/>
      <c r="M317" s="196"/>
      <c r="N317" s="197"/>
      <c r="O317" s="66"/>
      <c r="P317" s="66"/>
      <c r="Q317" s="66"/>
      <c r="R317" s="66"/>
      <c r="S317" s="66"/>
      <c r="T317" s="67"/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T317" s="19" t="s">
        <v>162</v>
      </c>
      <c r="AU317" s="19" t="s">
        <v>82</v>
      </c>
    </row>
    <row r="318" spans="1:65" s="2" customFormat="1" ht="21.75" customHeight="1">
      <c r="A318" s="36"/>
      <c r="B318" s="37"/>
      <c r="C318" s="180" t="s">
        <v>717</v>
      </c>
      <c r="D318" s="180" t="s">
        <v>153</v>
      </c>
      <c r="E318" s="181" t="s">
        <v>240</v>
      </c>
      <c r="F318" s="182" t="s">
        <v>241</v>
      </c>
      <c r="G318" s="183" t="s">
        <v>178</v>
      </c>
      <c r="H318" s="184">
        <v>235</v>
      </c>
      <c r="I318" s="185"/>
      <c r="J318" s="186">
        <f>ROUND(I318*H318,2)</f>
        <v>0</v>
      </c>
      <c r="K318" s="182" t="s">
        <v>157</v>
      </c>
      <c r="L318" s="41"/>
      <c r="M318" s="187" t="s">
        <v>19</v>
      </c>
      <c r="N318" s="188" t="s">
        <v>44</v>
      </c>
      <c r="O318" s="66"/>
      <c r="P318" s="189">
        <f>O318*H318</f>
        <v>0</v>
      </c>
      <c r="Q318" s="189">
        <v>0</v>
      </c>
      <c r="R318" s="189">
        <f>Q318*H318</f>
        <v>0</v>
      </c>
      <c r="S318" s="189">
        <v>0</v>
      </c>
      <c r="T318" s="190">
        <f>S318*H318</f>
        <v>0</v>
      </c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R318" s="191" t="s">
        <v>158</v>
      </c>
      <c r="AT318" s="191" t="s">
        <v>153</v>
      </c>
      <c r="AU318" s="191" t="s">
        <v>82</v>
      </c>
      <c r="AY318" s="19" t="s">
        <v>151</v>
      </c>
      <c r="BE318" s="192">
        <f>IF(N318="základní",J318,0)</f>
        <v>0</v>
      </c>
      <c r="BF318" s="192">
        <f>IF(N318="snížená",J318,0)</f>
        <v>0</v>
      </c>
      <c r="BG318" s="192">
        <f>IF(N318="zákl. přenesená",J318,0)</f>
        <v>0</v>
      </c>
      <c r="BH318" s="192">
        <f>IF(N318="sníž. přenesená",J318,0)</f>
        <v>0</v>
      </c>
      <c r="BI318" s="192">
        <f>IF(N318="nulová",J318,0)</f>
        <v>0</v>
      </c>
      <c r="BJ318" s="19" t="s">
        <v>80</v>
      </c>
      <c r="BK318" s="192">
        <f>ROUND(I318*H318,2)</f>
        <v>0</v>
      </c>
      <c r="BL318" s="19" t="s">
        <v>158</v>
      </c>
      <c r="BM318" s="191" t="s">
        <v>718</v>
      </c>
    </row>
    <row r="319" spans="1:65" s="2" customFormat="1" ht="19.5">
      <c r="A319" s="36"/>
      <c r="B319" s="37"/>
      <c r="C319" s="38"/>
      <c r="D319" s="193" t="s">
        <v>160</v>
      </c>
      <c r="E319" s="38"/>
      <c r="F319" s="194" t="s">
        <v>243</v>
      </c>
      <c r="G319" s="38"/>
      <c r="H319" s="38"/>
      <c r="I319" s="195"/>
      <c r="J319" s="38"/>
      <c r="K319" s="38"/>
      <c r="L319" s="41"/>
      <c r="M319" s="196"/>
      <c r="N319" s="197"/>
      <c r="O319" s="66"/>
      <c r="P319" s="66"/>
      <c r="Q319" s="66"/>
      <c r="R319" s="66"/>
      <c r="S319" s="66"/>
      <c r="T319" s="67"/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T319" s="19" t="s">
        <v>160</v>
      </c>
      <c r="AU319" s="19" t="s">
        <v>82</v>
      </c>
    </row>
    <row r="320" spans="1:65" s="2" customFormat="1" ht="11.25">
      <c r="A320" s="36"/>
      <c r="B320" s="37"/>
      <c r="C320" s="38"/>
      <c r="D320" s="198" t="s">
        <v>162</v>
      </c>
      <c r="E320" s="38"/>
      <c r="F320" s="199" t="s">
        <v>244</v>
      </c>
      <c r="G320" s="38"/>
      <c r="H320" s="38"/>
      <c r="I320" s="195"/>
      <c r="J320" s="38"/>
      <c r="K320" s="38"/>
      <c r="L320" s="41"/>
      <c r="M320" s="196"/>
      <c r="N320" s="197"/>
      <c r="O320" s="66"/>
      <c r="P320" s="66"/>
      <c r="Q320" s="66"/>
      <c r="R320" s="66"/>
      <c r="S320" s="66"/>
      <c r="T320" s="67"/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T320" s="19" t="s">
        <v>162</v>
      </c>
      <c r="AU320" s="19" t="s">
        <v>82</v>
      </c>
    </row>
    <row r="321" spans="1:65" s="13" customFormat="1" ht="11.25">
      <c r="B321" s="200"/>
      <c r="C321" s="201"/>
      <c r="D321" s="193" t="s">
        <v>164</v>
      </c>
      <c r="E321" s="202" t="s">
        <v>19</v>
      </c>
      <c r="F321" s="203" t="s">
        <v>647</v>
      </c>
      <c r="G321" s="201"/>
      <c r="H321" s="202" t="s">
        <v>19</v>
      </c>
      <c r="I321" s="204"/>
      <c r="J321" s="201"/>
      <c r="K321" s="201"/>
      <c r="L321" s="205"/>
      <c r="M321" s="206"/>
      <c r="N321" s="207"/>
      <c r="O321" s="207"/>
      <c r="P321" s="207"/>
      <c r="Q321" s="207"/>
      <c r="R321" s="207"/>
      <c r="S321" s="207"/>
      <c r="T321" s="208"/>
      <c r="AT321" s="209" t="s">
        <v>164</v>
      </c>
      <c r="AU321" s="209" t="s">
        <v>82</v>
      </c>
      <c r="AV321" s="13" t="s">
        <v>80</v>
      </c>
      <c r="AW321" s="13" t="s">
        <v>35</v>
      </c>
      <c r="AX321" s="13" t="s">
        <v>73</v>
      </c>
      <c r="AY321" s="209" t="s">
        <v>151</v>
      </c>
    </row>
    <row r="322" spans="1:65" s="14" customFormat="1" ht="11.25">
      <c r="B322" s="210"/>
      <c r="C322" s="211"/>
      <c r="D322" s="193" t="s">
        <v>164</v>
      </c>
      <c r="E322" s="212" t="s">
        <v>19</v>
      </c>
      <c r="F322" s="213" t="s">
        <v>648</v>
      </c>
      <c r="G322" s="211"/>
      <c r="H322" s="214">
        <v>235</v>
      </c>
      <c r="I322" s="215"/>
      <c r="J322" s="211"/>
      <c r="K322" s="211"/>
      <c r="L322" s="216"/>
      <c r="M322" s="217"/>
      <c r="N322" s="218"/>
      <c r="O322" s="218"/>
      <c r="P322" s="218"/>
      <c r="Q322" s="218"/>
      <c r="R322" s="218"/>
      <c r="S322" s="218"/>
      <c r="T322" s="219"/>
      <c r="AT322" s="220" t="s">
        <v>164</v>
      </c>
      <c r="AU322" s="220" t="s">
        <v>82</v>
      </c>
      <c r="AV322" s="14" t="s">
        <v>82</v>
      </c>
      <c r="AW322" s="14" t="s">
        <v>35</v>
      </c>
      <c r="AX322" s="14" t="s">
        <v>73</v>
      </c>
      <c r="AY322" s="220" t="s">
        <v>151</v>
      </c>
    </row>
    <row r="323" spans="1:65" s="15" customFormat="1" ht="11.25">
      <c r="B323" s="221"/>
      <c r="C323" s="222"/>
      <c r="D323" s="193" t="s">
        <v>164</v>
      </c>
      <c r="E323" s="223" t="s">
        <v>19</v>
      </c>
      <c r="F323" s="224" t="s">
        <v>167</v>
      </c>
      <c r="G323" s="222"/>
      <c r="H323" s="225">
        <v>235</v>
      </c>
      <c r="I323" s="226"/>
      <c r="J323" s="222"/>
      <c r="K323" s="222"/>
      <c r="L323" s="227"/>
      <c r="M323" s="228"/>
      <c r="N323" s="229"/>
      <c r="O323" s="229"/>
      <c r="P323" s="229"/>
      <c r="Q323" s="229"/>
      <c r="R323" s="229"/>
      <c r="S323" s="229"/>
      <c r="T323" s="230"/>
      <c r="AT323" s="231" t="s">
        <v>164</v>
      </c>
      <c r="AU323" s="231" t="s">
        <v>82</v>
      </c>
      <c r="AV323" s="15" t="s">
        <v>158</v>
      </c>
      <c r="AW323" s="15" t="s">
        <v>35</v>
      </c>
      <c r="AX323" s="15" t="s">
        <v>80</v>
      </c>
      <c r="AY323" s="231" t="s">
        <v>151</v>
      </c>
    </row>
    <row r="324" spans="1:65" s="2" customFormat="1" ht="21.75" customHeight="1">
      <c r="A324" s="36"/>
      <c r="B324" s="37"/>
      <c r="C324" s="180" t="s">
        <v>719</v>
      </c>
      <c r="D324" s="180" t="s">
        <v>153</v>
      </c>
      <c r="E324" s="181" t="s">
        <v>248</v>
      </c>
      <c r="F324" s="182" t="s">
        <v>249</v>
      </c>
      <c r="G324" s="183" t="s">
        <v>178</v>
      </c>
      <c r="H324" s="184">
        <v>235</v>
      </c>
      <c r="I324" s="185"/>
      <c r="J324" s="186">
        <f>ROUND(I324*H324,2)</f>
        <v>0</v>
      </c>
      <c r="K324" s="182" t="s">
        <v>157</v>
      </c>
      <c r="L324" s="41"/>
      <c r="M324" s="187" t="s">
        <v>19</v>
      </c>
      <c r="N324" s="188" t="s">
        <v>44</v>
      </c>
      <c r="O324" s="66"/>
      <c r="P324" s="189">
        <f>O324*H324</f>
        <v>0</v>
      </c>
      <c r="Q324" s="189">
        <v>0</v>
      </c>
      <c r="R324" s="189">
        <f>Q324*H324</f>
        <v>0</v>
      </c>
      <c r="S324" s="189">
        <v>0</v>
      </c>
      <c r="T324" s="190">
        <f>S324*H324</f>
        <v>0</v>
      </c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R324" s="191" t="s">
        <v>158</v>
      </c>
      <c r="AT324" s="191" t="s">
        <v>153</v>
      </c>
      <c r="AU324" s="191" t="s">
        <v>82</v>
      </c>
      <c r="AY324" s="19" t="s">
        <v>151</v>
      </c>
      <c r="BE324" s="192">
        <f>IF(N324="základní",J324,0)</f>
        <v>0</v>
      </c>
      <c r="BF324" s="192">
        <f>IF(N324="snížená",J324,0)</f>
        <v>0</v>
      </c>
      <c r="BG324" s="192">
        <f>IF(N324="zákl. přenesená",J324,0)</f>
        <v>0</v>
      </c>
      <c r="BH324" s="192">
        <f>IF(N324="sníž. přenesená",J324,0)</f>
        <v>0</v>
      </c>
      <c r="BI324" s="192">
        <f>IF(N324="nulová",J324,0)</f>
        <v>0</v>
      </c>
      <c r="BJ324" s="19" t="s">
        <v>80</v>
      </c>
      <c r="BK324" s="192">
        <f>ROUND(I324*H324,2)</f>
        <v>0</v>
      </c>
      <c r="BL324" s="19" t="s">
        <v>158</v>
      </c>
      <c r="BM324" s="191" t="s">
        <v>720</v>
      </c>
    </row>
    <row r="325" spans="1:65" s="2" customFormat="1" ht="19.5">
      <c r="A325" s="36"/>
      <c r="B325" s="37"/>
      <c r="C325" s="38"/>
      <c r="D325" s="193" t="s">
        <v>160</v>
      </c>
      <c r="E325" s="38"/>
      <c r="F325" s="194" t="s">
        <v>251</v>
      </c>
      <c r="G325" s="38"/>
      <c r="H325" s="38"/>
      <c r="I325" s="195"/>
      <c r="J325" s="38"/>
      <c r="K325" s="38"/>
      <c r="L325" s="41"/>
      <c r="M325" s="196"/>
      <c r="N325" s="197"/>
      <c r="O325" s="66"/>
      <c r="P325" s="66"/>
      <c r="Q325" s="66"/>
      <c r="R325" s="66"/>
      <c r="S325" s="66"/>
      <c r="T325" s="67"/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T325" s="19" t="s">
        <v>160</v>
      </c>
      <c r="AU325" s="19" t="s">
        <v>82</v>
      </c>
    </row>
    <row r="326" spans="1:65" s="2" customFormat="1" ht="11.25">
      <c r="A326" s="36"/>
      <c r="B326" s="37"/>
      <c r="C326" s="38"/>
      <c r="D326" s="198" t="s">
        <v>162</v>
      </c>
      <c r="E326" s="38"/>
      <c r="F326" s="199" t="s">
        <v>252</v>
      </c>
      <c r="G326" s="38"/>
      <c r="H326" s="38"/>
      <c r="I326" s="195"/>
      <c r="J326" s="38"/>
      <c r="K326" s="38"/>
      <c r="L326" s="41"/>
      <c r="M326" s="196"/>
      <c r="N326" s="197"/>
      <c r="O326" s="66"/>
      <c r="P326" s="66"/>
      <c r="Q326" s="66"/>
      <c r="R326" s="66"/>
      <c r="S326" s="66"/>
      <c r="T326" s="67"/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T326" s="19" t="s">
        <v>162</v>
      </c>
      <c r="AU326" s="19" t="s">
        <v>82</v>
      </c>
    </row>
    <row r="327" spans="1:65" s="2" customFormat="1" ht="16.5" customHeight="1">
      <c r="A327" s="36"/>
      <c r="B327" s="37"/>
      <c r="C327" s="180" t="s">
        <v>721</v>
      </c>
      <c r="D327" s="180" t="s">
        <v>153</v>
      </c>
      <c r="E327" s="181" t="s">
        <v>722</v>
      </c>
      <c r="F327" s="182" t="s">
        <v>723</v>
      </c>
      <c r="G327" s="183" t="s">
        <v>156</v>
      </c>
      <c r="H327" s="184">
        <v>118</v>
      </c>
      <c r="I327" s="185"/>
      <c r="J327" s="186">
        <f>ROUND(I327*H327,2)</f>
        <v>0</v>
      </c>
      <c r="K327" s="182" t="s">
        <v>157</v>
      </c>
      <c r="L327" s="41"/>
      <c r="M327" s="187" t="s">
        <v>19</v>
      </c>
      <c r="N327" s="188" t="s">
        <v>44</v>
      </c>
      <c r="O327" s="66"/>
      <c r="P327" s="189">
        <f>O327*H327</f>
        <v>0</v>
      </c>
      <c r="Q327" s="189">
        <v>0</v>
      </c>
      <c r="R327" s="189">
        <f>Q327*H327</f>
        <v>0</v>
      </c>
      <c r="S327" s="189">
        <v>7.2999999999999995E-2</v>
      </c>
      <c r="T327" s="190">
        <f>S327*H327</f>
        <v>8.613999999999999</v>
      </c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R327" s="191" t="s">
        <v>158</v>
      </c>
      <c r="AT327" s="191" t="s">
        <v>153</v>
      </c>
      <c r="AU327" s="191" t="s">
        <v>82</v>
      </c>
      <c r="AY327" s="19" t="s">
        <v>151</v>
      </c>
      <c r="BE327" s="192">
        <f>IF(N327="základní",J327,0)</f>
        <v>0</v>
      </c>
      <c r="BF327" s="192">
        <f>IF(N327="snížená",J327,0)</f>
        <v>0</v>
      </c>
      <c r="BG327" s="192">
        <f>IF(N327="zákl. přenesená",J327,0)</f>
        <v>0</v>
      </c>
      <c r="BH327" s="192">
        <f>IF(N327="sníž. přenesená",J327,0)</f>
        <v>0</v>
      </c>
      <c r="BI327" s="192">
        <f>IF(N327="nulová",J327,0)</f>
        <v>0</v>
      </c>
      <c r="BJ327" s="19" t="s">
        <v>80</v>
      </c>
      <c r="BK327" s="192">
        <f>ROUND(I327*H327,2)</f>
        <v>0</v>
      </c>
      <c r="BL327" s="19" t="s">
        <v>158</v>
      </c>
      <c r="BM327" s="191" t="s">
        <v>724</v>
      </c>
    </row>
    <row r="328" spans="1:65" s="2" customFormat="1" ht="19.5">
      <c r="A328" s="36"/>
      <c r="B328" s="37"/>
      <c r="C328" s="38"/>
      <c r="D328" s="193" t="s">
        <v>160</v>
      </c>
      <c r="E328" s="38"/>
      <c r="F328" s="194" t="s">
        <v>725</v>
      </c>
      <c r="G328" s="38"/>
      <c r="H328" s="38"/>
      <c r="I328" s="195"/>
      <c r="J328" s="38"/>
      <c r="K328" s="38"/>
      <c r="L328" s="41"/>
      <c r="M328" s="196"/>
      <c r="N328" s="197"/>
      <c r="O328" s="66"/>
      <c r="P328" s="66"/>
      <c r="Q328" s="66"/>
      <c r="R328" s="66"/>
      <c r="S328" s="66"/>
      <c r="T328" s="67"/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T328" s="19" t="s">
        <v>160</v>
      </c>
      <c r="AU328" s="19" t="s">
        <v>82</v>
      </c>
    </row>
    <row r="329" spans="1:65" s="2" customFormat="1" ht="11.25">
      <c r="A329" s="36"/>
      <c r="B329" s="37"/>
      <c r="C329" s="38"/>
      <c r="D329" s="198" t="s">
        <v>162</v>
      </c>
      <c r="E329" s="38"/>
      <c r="F329" s="199" t="s">
        <v>726</v>
      </c>
      <c r="G329" s="38"/>
      <c r="H329" s="38"/>
      <c r="I329" s="195"/>
      <c r="J329" s="38"/>
      <c r="K329" s="38"/>
      <c r="L329" s="41"/>
      <c r="M329" s="196"/>
      <c r="N329" s="197"/>
      <c r="O329" s="66"/>
      <c r="P329" s="66"/>
      <c r="Q329" s="66"/>
      <c r="R329" s="66"/>
      <c r="S329" s="66"/>
      <c r="T329" s="67"/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T329" s="19" t="s">
        <v>162</v>
      </c>
      <c r="AU329" s="19" t="s">
        <v>82</v>
      </c>
    </row>
    <row r="330" spans="1:65" s="13" customFormat="1" ht="11.25">
      <c r="B330" s="200"/>
      <c r="C330" s="201"/>
      <c r="D330" s="193" t="s">
        <v>164</v>
      </c>
      <c r="E330" s="202" t="s">
        <v>19</v>
      </c>
      <c r="F330" s="203" t="s">
        <v>727</v>
      </c>
      <c r="G330" s="201"/>
      <c r="H330" s="202" t="s">
        <v>19</v>
      </c>
      <c r="I330" s="204"/>
      <c r="J330" s="201"/>
      <c r="K330" s="201"/>
      <c r="L330" s="205"/>
      <c r="M330" s="206"/>
      <c r="N330" s="207"/>
      <c r="O330" s="207"/>
      <c r="P330" s="207"/>
      <c r="Q330" s="207"/>
      <c r="R330" s="207"/>
      <c r="S330" s="207"/>
      <c r="T330" s="208"/>
      <c r="AT330" s="209" t="s">
        <v>164</v>
      </c>
      <c r="AU330" s="209" t="s">
        <v>82</v>
      </c>
      <c r="AV330" s="13" t="s">
        <v>80</v>
      </c>
      <c r="AW330" s="13" t="s">
        <v>35</v>
      </c>
      <c r="AX330" s="13" t="s">
        <v>73</v>
      </c>
      <c r="AY330" s="209" t="s">
        <v>151</v>
      </c>
    </row>
    <row r="331" spans="1:65" s="14" customFormat="1" ht="11.25">
      <c r="B331" s="210"/>
      <c r="C331" s="211"/>
      <c r="D331" s="193" t="s">
        <v>164</v>
      </c>
      <c r="E331" s="212" t="s">
        <v>19</v>
      </c>
      <c r="F331" s="213" t="s">
        <v>728</v>
      </c>
      <c r="G331" s="211"/>
      <c r="H331" s="214">
        <v>86</v>
      </c>
      <c r="I331" s="215"/>
      <c r="J331" s="211"/>
      <c r="K331" s="211"/>
      <c r="L331" s="216"/>
      <c r="M331" s="217"/>
      <c r="N331" s="218"/>
      <c r="O331" s="218"/>
      <c r="P331" s="218"/>
      <c r="Q331" s="218"/>
      <c r="R331" s="218"/>
      <c r="S331" s="218"/>
      <c r="T331" s="219"/>
      <c r="AT331" s="220" t="s">
        <v>164</v>
      </c>
      <c r="AU331" s="220" t="s">
        <v>82</v>
      </c>
      <c r="AV331" s="14" t="s">
        <v>82</v>
      </c>
      <c r="AW331" s="14" t="s">
        <v>35</v>
      </c>
      <c r="AX331" s="14" t="s">
        <v>73</v>
      </c>
      <c r="AY331" s="220" t="s">
        <v>151</v>
      </c>
    </row>
    <row r="332" spans="1:65" s="13" customFormat="1" ht="11.25">
      <c r="B332" s="200"/>
      <c r="C332" s="201"/>
      <c r="D332" s="193" t="s">
        <v>164</v>
      </c>
      <c r="E332" s="202" t="s">
        <v>19</v>
      </c>
      <c r="F332" s="203" t="s">
        <v>729</v>
      </c>
      <c r="G332" s="201"/>
      <c r="H332" s="202" t="s">
        <v>19</v>
      </c>
      <c r="I332" s="204"/>
      <c r="J332" s="201"/>
      <c r="K332" s="201"/>
      <c r="L332" s="205"/>
      <c r="M332" s="206"/>
      <c r="N332" s="207"/>
      <c r="O332" s="207"/>
      <c r="P332" s="207"/>
      <c r="Q332" s="207"/>
      <c r="R332" s="207"/>
      <c r="S332" s="207"/>
      <c r="T332" s="208"/>
      <c r="AT332" s="209" t="s">
        <v>164</v>
      </c>
      <c r="AU332" s="209" t="s">
        <v>82</v>
      </c>
      <c r="AV332" s="13" t="s">
        <v>80</v>
      </c>
      <c r="AW332" s="13" t="s">
        <v>35</v>
      </c>
      <c r="AX332" s="13" t="s">
        <v>73</v>
      </c>
      <c r="AY332" s="209" t="s">
        <v>151</v>
      </c>
    </row>
    <row r="333" spans="1:65" s="14" customFormat="1" ht="11.25">
      <c r="B333" s="210"/>
      <c r="C333" s="211"/>
      <c r="D333" s="193" t="s">
        <v>164</v>
      </c>
      <c r="E333" s="212" t="s">
        <v>19</v>
      </c>
      <c r="F333" s="213" t="s">
        <v>730</v>
      </c>
      <c r="G333" s="211"/>
      <c r="H333" s="214">
        <v>12</v>
      </c>
      <c r="I333" s="215"/>
      <c r="J333" s="211"/>
      <c r="K333" s="211"/>
      <c r="L333" s="216"/>
      <c r="M333" s="217"/>
      <c r="N333" s="218"/>
      <c r="O333" s="218"/>
      <c r="P333" s="218"/>
      <c r="Q333" s="218"/>
      <c r="R333" s="218"/>
      <c r="S333" s="218"/>
      <c r="T333" s="219"/>
      <c r="AT333" s="220" t="s">
        <v>164</v>
      </c>
      <c r="AU333" s="220" t="s">
        <v>82</v>
      </c>
      <c r="AV333" s="14" t="s">
        <v>82</v>
      </c>
      <c r="AW333" s="14" t="s">
        <v>35</v>
      </c>
      <c r="AX333" s="14" t="s">
        <v>73</v>
      </c>
      <c r="AY333" s="220" t="s">
        <v>151</v>
      </c>
    </row>
    <row r="334" spans="1:65" s="13" customFormat="1" ht="11.25">
      <c r="B334" s="200"/>
      <c r="C334" s="201"/>
      <c r="D334" s="193" t="s">
        <v>164</v>
      </c>
      <c r="E334" s="202" t="s">
        <v>19</v>
      </c>
      <c r="F334" s="203" t="s">
        <v>731</v>
      </c>
      <c r="G334" s="201"/>
      <c r="H334" s="202" t="s">
        <v>19</v>
      </c>
      <c r="I334" s="204"/>
      <c r="J334" s="201"/>
      <c r="K334" s="201"/>
      <c r="L334" s="205"/>
      <c r="M334" s="206"/>
      <c r="N334" s="207"/>
      <c r="O334" s="207"/>
      <c r="P334" s="207"/>
      <c r="Q334" s="207"/>
      <c r="R334" s="207"/>
      <c r="S334" s="207"/>
      <c r="T334" s="208"/>
      <c r="AT334" s="209" t="s">
        <v>164</v>
      </c>
      <c r="AU334" s="209" t="s">
        <v>82</v>
      </c>
      <c r="AV334" s="13" t="s">
        <v>80</v>
      </c>
      <c r="AW334" s="13" t="s">
        <v>35</v>
      </c>
      <c r="AX334" s="13" t="s">
        <v>73</v>
      </c>
      <c r="AY334" s="209" t="s">
        <v>151</v>
      </c>
    </row>
    <row r="335" spans="1:65" s="14" customFormat="1" ht="11.25">
      <c r="B335" s="210"/>
      <c r="C335" s="211"/>
      <c r="D335" s="193" t="s">
        <v>164</v>
      </c>
      <c r="E335" s="212" t="s">
        <v>19</v>
      </c>
      <c r="F335" s="213" t="s">
        <v>732</v>
      </c>
      <c r="G335" s="211"/>
      <c r="H335" s="214">
        <v>10</v>
      </c>
      <c r="I335" s="215"/>
      <c r="J335" s="211"/>
      <c r="K335" s="211"/>
      <c r="L335" s="216"/>
      <c r="M335" s="217"/>
      <c r="N335" s="218"/>
      <c r="O335" s="218"/>
      <c r="P335" s="218"/>
      <c r="Q335" s="218"/>
      <c r="R335" s="218"/>
      <c r="S335" s="218"/>
      <c r="T335" s="219"/>
      <c r="AT335" s="220" t="s">
        <v>164</v>
      </c>
      <c r="AU335" s="220" t="s">
        <v>82</v>
      </c>
      <c r="AV335" s="14" t="s">
        <v>82</v>
      </c>
      <c r="AW335" s="14" t="s">
        <v>35</v>
      </c>
      <c r="AX335" s="14" t="s">
        <v>73</v>
      </c>
      <c r="AY335" s="220" t="s">
        <v>151</v>
      </c>
    </row>
    <row r="336" spans="1:65" s="13" customFormat="1" ht="11.25">
      <c r="B336" s="200"/>
      <c r="C336" s="201"/>
      <c r="D336" s="193" t="s">
        <v>164</v>
      </c>
      <c r="E336" s="202" t="s">
        <v>19</v>
      </c>
      <c r="F336" s="203" t="s">
        <v>733</v>
      </c>
      <c r="G336" s="201"/>
      <c r="H336" s="202" t="s">
        <v>19</v>
      </c>
      <c r="I336" s="204"/>
      <c r="J336" s="201"/>
      <c r="K336" s="201"/>
      <c r="L336" s="205"/>
      <c r="M336" s="206"/>
      <c r="N336" s="207"/>
      <c r="O336" s="207"/>
      <c r="P336" s="207"/>
      <c r="Q336" s="207"/>
      <c r="R336" s="207"/>
      <c r="S336" s="207"/>
      <c r="T336" s="208"/>
      <c r="AT336" s="209" t="s">
        <v>164</v>
      </c>
      <c r="AU336" s="209" t="s">
        <v>82</v>
      </c>
      <c r="AV336" s="13" t="s">
        <v>80</v>
      </c>
      <c r="AW336" s="13" t="s">
        <v>35</v>
      </c>
      <c r="AX336" s="13" t="s">
        <v>73</v>
      </c>
      <c r="AY336" s="209" t="s">
        <v>151</v>
      </c>
    </row>
    <row r="337" spans="1:65" s="14" customFormat="1" ht="11.25">
      <c r="B337" s="210"/>
      <c r="C337" s="211"/>
      <c r="D337" s="193" t="s">
        <v>164</v>
      </c>
      <c r="E337" s="212" t="s">
        <v>19</v>
      </c>
      <c r="F337" s="213" t="s">
        <v>732</v>
      </c>
      <c r="G337" s="211"/>
      <c r="H337" s="214">
        <v>10</v>
      </c>
      <c r="I337" s="215"/>
      <c r="J337" s="211"/>
      <c r="K337" s="211"/>
      <c r="L337" s="216"/>
      <c r="M337" s="217"/>
      <c r="N337" s="218"/>
      <c r="O337" s="218"/>
      <c r="P337" s="218"/>
      <c r="Q337" s="218"/>
      <c r="R337" s="218"/>
      <c r="S337" s="218"/>
      <c r="T337" s="219"/>
      <c r="AT337" s="220" t="s">
        <v>164</v>
      </c>
      <c r="AU337" s="220" t="s">
        <v>82</v>
      </c>
      <c r="AV337" s="14" t="s">
        <v>82</v>
      </c>
      <c r="AW337" s="14" t="s">
        <v>35</v>
      </c>
      <c r="AX337" s="14" t="s">
        <v>73</v>
      </c>
      <c r="AY337" s="220" t="s">
        <v>151</v>
      </c>
    </row>
    <row r="338" spans="1:65" s="15" customFormat="1" ht="11.25">
      <c r="B338" s="221"/>
      <c r="C338" s="222"/>
      <c r="D338" s="193" t="s">
        <v>164</v>
      </c>
      <c r="E338" s="223" t="s">
        <v>19</v>
      </c>
      <c r="F338" s="224" t="s">
        <v>167</v>
      </c>
      <c r="G338" s="222"/>
      <c r="H338" s="225">
        <v>118</v>
      </c>
      <c r="I338" s="226"/>
      <c r="J338" s="222"/>
      <c r="K338" s="222"/>
      <c r="L338" s="227"/>
      <c r="M338" s="228"/>
      <c r="N338" s="229"/>
      <c r="O338" s="229"/>
      <c r="P338" s="229"/>
      <c r="Q338" s="229"/>
      <c r="R338" s="229"/>
      <c r="S338" s="229"/>
      <c r="T338" s="230"/>
      <c r="AT338" s="231" t="s">
        <v>164</v>
      </c>
      <c r="AU338" s="231" t="s">
        <v>82</v>
      </c>
      <c r="AV338" s="15" t="s">
        <v>158</v>
      </c>
      <c r="AW338" s="15" t="s">
        <v>35</v>
      </c>
      <c r="AX338" s="15" t="s">
        <v>80</v>
      </c>
      <c r="AY338" s="231" t="s">
        <v>151</v>
      </c>
    </row>
    <row r="339" spans="1:65" s="2" customFormat="1" ht="24.2" customHeight="1">
      <c r="A339" s="36"/>
      <c r="B339" s="37"/>
      <c r="C339" s="180" t="s">
        <v>734</v>
      </c>
      <c r="D339" s="180" t="s">
        <v>153</v>
      </c>
      <c r="E339" s="181" t="s">
        <v>735</v>
      </c>
      <c r="F339" s="182" t="s">
        <v>736</v>
      </c>
      <c r="G339" s="183" t="s">
        <v>551</v>
      </c>
      <c r="H339" s="184">
        <v>321.69200000000001</v>
      </c>
      <c r="I339" s="185"/>
      <c r="J339" s="186">
        <f>ROUND(I339*H339,2)</f>
        <v>0</v>
      </c>
      <c r="K339" s="182" t="s">
        <v>157</v>
      </c>
      <c r="L339" s="41"/>
      <c r="M339" s="187" t="s">
        <v>19</v>
      </c>
      <c r="N339" s="188" t="s">
        <v>44</v>
      </c>
      <c r="O339" s="66"/>
      <c r="P339" s="189">
        <f>O339*H339</f>
        <v>0</v>
      </c>
      <c r="Q339" s="189">
        <v>0</v>
      </c>
      <c r="R339" s="189">
        <f>Q339*H339</f>
        <v>0</v>
      </c>
      <c r="S339" s="189">
        <v>1E-3</v>
      </c>
      <c r="T339" s="190">
        <f>S339*H339</f>
        <v>0.32169200000000003</v>
      </c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R339" s="191" t="s">
        <v>158</v>
      </c>
      <c r="AT339" s="191" t="s">
        <v>153</v>
      </c>
      <c r="AU339" s="191" t="s">
        <v>82</v>
      </c>
      <c r="AY339" s="19" t="s">
        <v>151</v>
      </c>
      <c r="BE339" s="192">
        <f>IF(N339="základní",J339,0)</f>
        <v>0</v>
      </c>
      <c r="BF339" s="192">
        <f>IF(N339="snížená",J339,0)</f>
        <v>0</v>
      </c>
      <c r="BG339" s="192">
        <f>IF(N339="zákl. přenesená",J339,0)</f>
        <v>0</v>
      </c>
      <c r="BH339" s="192">
        <f>IF(N339="sníž. přenesená",J339,0)</f>
        <v>0</v>
      </c>
      <c r="BI339" s="192">
        <f>IF(N339="nulová",J339,0)</f>
        <v>0</v>
      </c>
      <c r="BJ339" s="19" t="s">
        <v>80</v>
      </c>
      <c r="BK339" s="192">
        <f>ROUND(I339*H339,2)</f>
        <v>0</v>
      </c>
      <c r="BL339" s="19" t="s">
        <v>158</v>
      </c>
      <c r="BM339" s="191" t="s">
        <v>737</v>
      </c>
    </row>
    <row r="340" spans="1:65" s="2" customFormat="1" ht="48.75">
      <c r="A340" s="36"/>
      <c r="B340" s="37"/>
      <c r="C340" s="38"/>
      <c r="D340" s="193" t="s">
        <v>160</v>
      </c>
      <c r="E340" s="38"/>
      <c r="F340" s="194" t="s">
        <v>738</v>
      </c>
      <c r="G340" s="38"/>
      <c r="H340" s="38"/>
      <c r="I340" s="195"/>
      <c r="J340" s="38"/>
      <c r="K340" s="38"/>
      <c r="L340" s="41"/>
      <c r="M340" s="196"/>
      <c r="N340" s="197"/>
      <c r="O340" s="66"/>
      <c r="P340" s="66"/>
      <c r="Q340" s="66"/>
      <c r="R340" s="66"/>
      <c r="S340" s="66"/>
      <c r="T340" s="67"/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T340" s="19" t="s">
        <v>160</v>
      </c>
      <c r="AU340" s="19" t="s">
        <v>82</v>
      </c>
    </row>
    <row r="341" spans="1:65" s="2" customFormat="1" ht="11.25">
      <c r="A341" s="36"/>
      <c r="B341" s="37"/>
      <c r="C341" s="38"/>
      <c r="D341" s="198" t="s">
        <v>162</v>
      </c>
      <c r="E341" s="38"/>
      <c r="F341" s="199" t="s">
        <v>739</v>
      </c>
      <c r="G341" s="38"/>
      <c r="H341" s="38"/>
      <c r="I341" s="195"/>
      <c r="J341" s="38"/>
      <c r="K341" s="38"/>
      <c r="L341" s="41"/>
      <c r="M341" s="196"/>
      <c r="N341" s="197"/>
      <c r="O341" s="66"/>
      <c r="P341" s="66"/>
      <c r="Q341" s="66"/>
      <c r="R341" s="66"/>
      <c r="S341" s="66"/>
      <c r="T341" s="67"/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T341" s="19" t="s">
        <v>162</v>
      </c>
      <c r="AU341" s="19" t="s">
        <v>82</v>
      </c>
    </row>
    <row r="342" spans="1:65" s="13" customFormat="1" ht="22.5">
      <c r="B342" s="200"/>
      <c r="C342" s="201"/>
      <c r="D342" s="193" t="s">
        <v>164</v>
      </c>
      <c r="E342" s="202" t="s">
        <v>19</v>
      </c>
      <c r="F342" s="203" t="s">
        <v>740</v>
      </c>
      <c r="G342" s="201"/>
      <c r="H342" s="202" t="s">
        <v>19</v>
      </c>
      <c r="I342" s="204"/>
      <c r="J342" s="201"/>
      <c r="K342" s="201"/>
      <c r="L342" s="205"/>
      <c r="M342" s="206"/>
      <c r="N342" s="207"/>
      <c r="O342" s="207"/>
      <c r="P342" s="207"/>
      <c r="Q342" s="207"/>
      <c r="R342" s="207"/>
      <c r="S342" s="207"/>
      <c r="T342" s="208"/>
      <c r="AT342" s="209" t="s">
        <v>164</v>
      </c>
      <c r="AU342" s="209" t="s">
        <v>82</v>
      </c>
      <c r="AV342" s="13" t="s">
        <v>80</v>
      </c>
      <c r="AW342" s="13" t="s">
        <v>35</v>
      </c>
      <c r="AX342" s="13" t="s">
        <v>73</v>
      </c>
      <c r="AY342" s="209" t="s">
        <v>151</v>
      </c>
    </row>
    <row r="343" spans="1:65" s="14" customFormat="1" ht="11.25">
      <c r="B343" s="210"/>
      <c r="C343" s="211"/>
      <c r="D343" s="193" t="s">
        <v>164</v>
      </c>
      <c r="E343" s="212" t="s">
        <v>19</v>
      </c>
      <c r="F343" s="213" t="s">
        <v>741</v>
      </c>
      <c r="G343" s="211"/>
      <c r="H343" s="214">
        <v>84.28</v>
      </c>
      <c r="I343" s="215"/>
      <c r="J343" s="211"/>
      <c r="K343" s="211"/>
      <c r="L343" s="216"/>
      <c r="M343" s="217"/>
      <c r="N343" s="218"/>
      <c r="O343" s="218"/>
      <c r="P343" s="218"/>
      <c r="Q343" s="218"/>
      <c r="R343" s="218"/>
      <c r="S343" s="218"/>
      <c r="T343" s="219"/>
      <c r="AT343" s="220" t="s">
        <v>164</v>
      </c>
      <c r="AU343" s="220" t="s">
        <v>82</v>
      </c>
      <c r="AV343" s="14" t="s">
        <v>82</v>
      </c>
      <c r="AW343" s="14" t="s">
        <v>35</v>
      </c>
      <c r="AX343" s="14" t="s">
        <v>73</v>
      </c>
      <c r="AY343" s="220" t="s">
        <v>151</v>
      </c>
    </row>
    <row r="344" spans="1:65" s="13" customFormat="1" ht="33.75">
      <c r="B344" s="200"/>
      <c r="C344" s="201"/>
      <c r="D344" s="193" t="s">
        <v>164</v>
      </c>
      <c r="E344" s="202" t="s">
        <v>19</v>
      </c>
      <c r="F344" s="203" t="s">
        <v>742</v>
      </c>
      <c r="G344" s="201"/>
      <c r="H344" s="202" t="s">
        <v>19</v>
      </c>
      <c r="I344" s="204"/>
      <c r="J344" s="201"/>
      <c r="K344" s="201"/>
      <c r="L344" s="205"/>
      <c r="M344" s="206"/>
      <c r="N344" s="207"/>
      <c r="O344" s="207"/>
      <c r="P344" s="207"/>
      <c r="Q344" s="207"/>
      <c r="R344" s="207"/>
      <c r="S344" s="207"/>
      <c r="T344" s="208"/>
      <c r="AT344" s="209" t="s">
        <v>164</v>
      </c>
      <c r="AU344" s="209" t="s">
        <v>82</v>
      </c>
      <c r="AV344" s="13" t="s">
        <v>80</v>
      </c>
      <c r="AW344" s="13" t="s">
        <v>35</v>
      </c>
      <c r="AX344" s="13" t="s">
        <v>73</v>
      </c>
      <c r="AY344" s="209" t="s">
        <v>151</v>
      </c>
    </row>
    <row r="345" spans="1:65" s="14" customFormat="1" ht="11.25">
      <c r="B345" s="210"/>
      <c r="C345" s="211"/>
      <c r="D345" s="193" t="s">
        <v>164</v>
      </c>
      <c r="E345" s="212" t="s">
        <v>19</v>
      </c>
      <c r="F345" s="213" t="s">
        <v>743</v>
      </c>
      <c r="G345" s="211"/>
      <c r="H345" s="214">
        <v>57.584000000000003</v>
      </c>
      <c r="I345" s="215"/>
      <c r="J345" s="211"/>
      <c r="K345" s="211"/>
      <c r="L345" s="216"/>
      <c r="M345" s="217"/>
      <c r="N345" s="218"/>
      <c r="O345" s="218"/>
      <c r="P345" s="218"/>
      <c r="Q345" s="218"/>
      <c r="R345" s="218"/>
      <c r="S345" s="218"/>
      <c r="T345" s="219"/>
      <c r="AT345" s="220" t="s">
        <v>164</v>
      </c>
      <c r="AU345" s="220" t="s">
        <v>82</v>
      </c>
      <c r="AV345" s="14" t="s">
        <v>82</v>
      </c>
      <c r="AW345" s="14" t="s">
        <v>35</v>
      </c>
      <c r="AX345" s="14" t="s">
        <v>73</v>
      </c>
      <c r="AY345" s="220" t="s">
        <v>151</v>
      </c>
    </row>
    <row r="346" spans="1:65" s="13" customFormat="1" ht="22.5">
      <c r="B346" s="200"/>
      <c r="C346" s="201"/>
      <c r="D346" s="193" t="s">
        <v>164</v>
      </c>
      <c r="E346" s="202" t="s">
        <v>19</v>
      </c>
      <c r="F346" s="203" t="s">
        <v>744</v>
      </c>
      <c r="G346" s="201"/>
      <c r="H346" s="202" t="s">
        <v>19</v>
      </c>
      <c r="I346" s="204"/>
      <c r="J346" s="201"/>
      <c r="K346" s="201"/>
      <c r="L346" s="205"/>
      <c r="M346" s="206"/>
      <c r="N346" s="207"/>
      <c r="O346" s="207"/>
      <c r="P346" s="207"/>
      <c r="Q346" s="207"/>
      <c r="R346" s="207"/>
      <c r="S346" s="207"/>
      <c r="T346" s="208"/>
      <c r="AT346" s="209" t="s">
        <v>164</v>
      </c>
      <c r="AU346" s="209" t="s">
        <v>82</v>
      </c>
      <c r="AV346" s="13" t="s">
        <v>80</v>
      </c>
      <c r="AW346" s="13" t="s">
        <v>35</v>
      </c>
      <c r="AX346" s="13" t="s">
        <v>73</v>
      </c>
      <c r="AY346" s="209" t="s">
        <v>151</v>
      </c>
    </row>
    <row r="347" spans="1:65" s="14" customFormat="1" ht="11.25">
      <c r="B347" s="210"/>
      <c r="C347" s="211"/>
      <c r="D347" s="193" t="s">
        <v>164</v>
      </c>
      <c r="E347" s="212" t="s">
        <v>19</v>
      </c>
      <c r="F347" s="213" t="s">
        <v>745</v>
      </c>
      <c r="G347" s="211"/>
      <c r="H347" s="214">
        <v>124.25</v>
      </c>
      <c r="I347" s="215"/>
      <c r="J347" s="211"/>
      <c r="K347" s="211"/>
      <c r="L347" s="216"/>
      <c r="M347" s="217"/>
      <c r="N347" s="218"/>
      <c r="O347" s="218"/>
      <c r="P347" s="218"/>
      <c r="Q347" s="218"/>
      <c r="R347" s="218"/>
      <c r="S347" s="218"/>
      <c r="T347" s="219"/>
      <c r="AT347" s="220" t="s">
        <v>164</v>
      </c>
      <c r="AU347" s="220" t="s">
        <v>82</v>
      </c>
      <c r="AV347" s="14" t="s">
        <v>82</v>
      </c>
      <c r="AW347" s="14" t="s">
        <v>35</v>
      </c>
      <c r="AX347" s="14" t="s">
        <v>73</v>
      </c>
      <c r="AY347" s="220" t="s">
        <v>151</v>
      </c>
    </row>
    <row r="348" spans="1:65" s="13" customFormat="1" ht="22.5">
      <c r="B348" s="200"/>
      <c r="C348" s="201"/>
      <c r="D348" s="193" t="s">
        <v>164</v>
      </c>
      <c r="E348" s="202" t="s">
        <v>19</v>
      </c>
      <c r="F348" s="203" t="s">
        <v>746</v>
      </c>
      <c r="G348" s="201"/>
      <c r="H348" s="202" t="s">
        <v>19</v>
      </c>
      <c r="I348" s="204"/>
      <c r="J348" s="201"/>
      <c r="K348" s="201"/>
      <c r="L348" s="205"/>
      <c r="M348" s="206"/>
      <c r="N348" s="207"/>
      <c r="O348" s="207"/>
      <c r="P348" s="207"/>
      <c r="Q348" s="207"/>
      <c r="R348" s="207"/>
      <c r="S348" s="207"/>
      <c r="T348" s="208"/>
      <c r="AT348" s="209" t="s">
        <v>164</v>
      </c>
      <c r="AU348" s="209" t="s">
        <v>82</v>
      </c>
      <c r="AV348" s="13" t="s">
        <v>80</v>
      </c>
      <c r="AW348" s="13" t="s">
        <v>35</v>
      </c>
      <c r="AX348" s="13" t="s">
        <v>73</v>
      </c>
      <c r="AY348" s="209" t="s">
        <v>151</v>
      </c>
    </row>
    <row r="349" spans="1:65" s="14" customFormat="1" ht="11.25">
      <c r="B349" s="210"/>
      <c r="C349" s="211"/>
      <c r="D349" s="193" t="s">
        <v>164</v>
      </c>
      <c r="E349" s="212" t="s">
        <v>19</v>
      </c>
      <c r="F349" s="213" t="s">
        <v>747</v>
      </c>
      <c r="G349" s="211"/>
      <c r="H349" s="214">
        <v>55.578000000000003</v>
      </c>
      <c r="I349" s="215"/>
      <c r="J349" s="211"/>
      <c r="K349" s="211"/>
      <c r="L349" s="216"/>
      <c r="M349" s="217"/>
      <c r="N349" s="218"/>
      <c r="O349" s="218"/>
      <c r="P349" s="218"/>
      <c r="Q349" s="218"/>
      <c r="R349" s="218"/>
      <c r="S349" s="218"/>
      <c r="T349" s="219"/>
      <c r="AT349" s="220" t="s">
        <v>164</v>
      </c>
      <c r="AU349" s="220" t="s">
        <v>82</v>
      </c>
      <c r="AV349" s="14" t="s">
        <v>82</v>
      </c>
      <c r="AW349" s="14" t="s">
        <v>35</v>
      </c>
      <c r="AX349" s="14" t="s">
        <v>73</v>
      </c>
      <c r="AY349" s="220" t="s">
        <v>151</v>
      </c>
    </row>
    <row r="350" spans="1:65" s="15" customFormat="1" ht="11.25">
      <c r="B350" s="221"/>
      <c r="C350" s="222"/>
      <c r="D350" s="193" t="s">
        <v>164</v>
      </c>
      <c r="E350" s="223" t="s">
        <v>19</v>
      </c>
      <c r="F350" s="224" t="s">
        <v>167</v>
      </c>
      <c r="G350" s="222"/>
      <c r="H350" s="225">
        <v>321.69200000000001</v>
      </c>
      <c r="I350" s="226"/>
      <c r="J350" s="222"/>
      <c r="K350" s="222"/>
      <c r="L350" s="227"/>
      <c r="M350" s="228"/>
      <c r="N350" s="229"/>
      <c r="O350" s="229"/>
      <c r="P350" s="229"/>
      <c r="Q350" s="229"/>
      <c r="R350" s="229"/>
      <c r="S350" s="229"/>
      <c r="T350" s="230"/>
      <c r="AT350" s="231" t="s">
        <v>164</v>
      </c>
      <c r="AU350" s="231" t="s">
        <v>82</v>
      </c>
      <c r="AV350" s="15" t="s">
        <v>158</v>
      </c>
      <c r="AW350" s="15" t="s">
        <v>35</v>
      </c>
      <c r="AX350" s="15" t="s">
        <v>80</v>
      </c>
      <c r="AY350" s="231" t="s">
        <v>151</v>
      </c>
    </row>
    <row r="351" spans="1:65" s="2" customFormat="1" ht="16.5" customHeight="1">
      <c r="A351" s="36"/>
      <c r="B351" s="37"/>
      <c r="C351" s="180" t="s">
        <v>327</v>
      </c>
      <c r="D351" s="180" t="s">
        <v>153</v>
      </c>
      <c r="E351" s="181" t="s">
        <v>748</v>
      </c>
      <c r="F351" s="182" t="s">
        <v>749</v>
      </c>
      <c r="G351" s="183" t="s">
        <v>156</v>
      </c>
      <c r="H351" s="184">
        <v>15.7</v>
      </c>
      <c r="I351" s="185"/>
      <c r="J351" s="186">
        <f>ROUND(I351*H351,2)</f>
        <v>0</v>
      </c>
      <c r="K351" s="182" t="s">
        <v>157</v>
      </c>
      <c r="L351" s="41"/>
      <c r="M351" s="187" t="s">
        <v>19</v>
      </c>
      <c r="N351" s="188" t="s">
        <v>44</v>
      </c>
      <c r="O351" s="66"/>
      <c r="P351" s="189">
        <f>O351*H351</f>
        <v>0</v>
      </c>
      <c r="Q351" s="189">
        <v>8.0000000000000007E-5</v>
      </c>
      <c r="R351" s="189">
        <f>Q351*H351</f>
        <v>1.256E-3</v>
      </c>
      <c r="S351" s="189">
        <v>1.7999999999999999E-2</v>
      </c>
      <c r="T351" s="190">
        <f>S351*H351</f>
        <v>0.28259999999999996</v>
      </c>
      <c r="U351" s="36"/>
      <c r="V351" s="36"/>
      <c r="W351" s="36"/>
      <c r="X351" s="36"/>
      <c r="Y351" s="36"/>
      <c r="Z351" s="36"/>
      <c r="AA351" s="36"/>
      <c r="AB351" s="36"/>
      <c r="AC351" s="36"/>
      <c r="AD351" s="36"/>
      <c r="AE351" s="36"/>
      <c r="AR351" s="191" t="s">
        <v>158</v>
      </c>
      <c r="AT351" s="191" t="s">
        <v>153</v>
      </c>
      <c r="AU351" s="191" t="s">
        <v>82</v>
      </c>
      <c r="AY351" s="19" t="s">
        <v>151</v>
      </c>
      <c r="BE351" s="192">
        <f>IF(N351="základní",J351,0)</f>
        <v>0</v>
      </c>
      <c r="BF351" s="192">
        <f>IF(N351="snížená",J351,0)</f>
        <v>0</v>
      </c>
      <c r="BG351" s="192">
        <f>IF(N351="zákl. přenesená",J351,0)</f>
        <v>0</v>
      </c>
      <c r="BH351" s="192">
        <f>IF(N351="sníž. přenesená",J351,0)</f>
        <v>0</v>
      </c>
      <c r="BI351" s="192">
        <f>IF(N351="nulová",J351,0)</f>
        <v>0</v>
      </c>
      <c r="BJ351" s="19" t="s">
        <v>80</v>
      </c>
      <c r="BK351" s="192">
        <f>ROUND(I351*H351,2)</f>
        <v>0</v>
      </c>
      <c r="BL351" s="19" t="s">
        <v>158</v>
      </c>
      <c r="BM351" s="191" t="s">
        <v>750</v>
      </c>
    </row>
    <row r="352" spans="1:65" s="2" customFormat="1" ht="19.5">
      <c r="A352" s="36"/>
      <c r="B352" s="37"/>
      <c r="C352" s="38"/>
      <c r="D352" s="193" t="s">
        <v>160</v>
      </c>
      <c r="E352" s="38"/>
      <c r="F352" s="194" t="s">
        <v>751</v>
      </c>
      <c r="G352" s="38"/>
      <c r="H352" s="38"/>
      <c r="I352" s="195"/>
      <c r="J352" s="38"/>
      <c r="K352" s="38"/>
      <c r="L352" s="41"/>
      <c r="M352" s="196"/>
      <c r="N352" s="197"/>
      <c r="O352" s="66"/>
      <c r="P352" s="66"/>
      <c r="Q352" s="66"/>
      <c r="R352" s="66"/>
      <c r="S352" s="66"/>
      <c r="T352" s="67"/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T352" s="19" t="s">
        <v>160</v>
      </c>
      <c r="AU352" s="19" t="s">
        <v>82</v>
      </c>
    </row>
    <row r="353" spans="1:65" s="2" customFormat="1" ht="11.25">
      <c r="A353" s="36"/>
      <c r="B353" s="37"/>
      <c r="C353" s="38"/>
      <c r="D353" s="198" t="s">
        <v>162</v>
      </c>
      <c r="E353" s="38"/>
      <c r="F353" s="199" t="s">
        <v>752</v>
      </c>
      <c r="G353" s="38"/>
      <c r="H353" s="38"/>
      <c r="I353" s="195"/>
      <c r="J353" s="38"/>
      <c r="K353" s="38"/>
      <c r="L353" s="41"/>
      <c r="M353" s="196"/>
      <c r="N353" s="197"/>
      <c r="O353" s="66"/>
      <c r="P353" s="66"/>
      <c r="Q353" s="66"/>
      <c r="R353" s="66"/>
      <c r="S353" s="66"/>
      <c r="T353" s="67"/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T353" s="19" t="s">
        <v>162</v>
      </c>
      <c r="AU353" s="19" t="s">
        <v>82</v>
      </c>
    </row>
    <row r="354" spans="1:65" s="13" customFormat="1" ht="22.5">
      <c r="B354" s="200"/>
      <c r="C354" s="201"/>
      <c r="D354" s="193" t="s">
        <v>164</v>
      </c>
      <c r="E354" s="202" t="s">
        <v>19</v>
      </c>
      <c r="F354" s="203" t="s">
        <v>753</v>
      </c>
      <c r="G354" s="201"/>
      <c r="H354" s="202" t="s">
        <v>19</v>
      </c>
      <c r="I354" s="204"/>
      <c r="J354" s="201"/>
      <c r="K354" s="201"/>
      <c r="L354" s="205"/>
      <c r="M354" s="206"/>
      <c r="N354" s="207"/>
      <c r="O354" s="207"/>
      <c r="P354" s="207"/>
      <c r="Q354" s="207"/>
      <c r="R354" s="207"/>
      <c r="S354" s="207"/>
      <c r="T354" s="208"/>
      <c r="AT354" s="209" t="s">
        <v>164</v>
      </c>
      <c r="AU354" s="209" t="s">
        <v>82</v>
      </c>
      <c r="AV354" s="13" t="s">
        <v>80</v>
      </c>
      <c r="AW354" s="13" t="s">
        <v>35</v>
      </c>
      <c r="AX354" s="13" t="s">
        <v>73</v>
      </c>
      <c r="AY354" s="209" t="s">
        <v>151</v>
      </c>
    </row>
    <row r="355" spans="1:65" s="14" customFormat="1" ht="11.25">
      <c r="B355" s="210"/>
      <c r="C355" s="211"/>
      <c r="D355" s="193" t="s">
        <v>164</v>
      </c>
      <c r="E355" s="212" t="s">
        <v>19</v>
      </c>
      <c r="F355" s="213" t="s">
        <v>754</v>
      </c>
      <c r="G355" s="211"/>
      <c r="H355" s="214">
        <v>15.7</v>
      </c>
      <c r="I355" s="215"/>
      <c r="J355" s="211"/>
      <c r="K355" s="211"/>
      <c r="L355" s="216"/>
      <c r="M355" s="217"/>
      <c r="N355" s="218"/>
      <c r="O355" s="218"/>
      <c r="P355" s="218"/>
      <c r="Q355" s="218"/>
      <c r="R355" s="218"/>
      <c r="S355" s="218"/>
      <c r="T355" s="219"/>
      <c r="AT355" s="220" t="s">
        <v>164</v>
      </c>
      <c r="AU355" s="220" t="s">
        <v>82</v>
      </c>
      <c r="AV355" s="14" t="s">
        <v>82</v>
      </c>
      <c r="AW355" s="14" t="s">
        <v>35</v>
      </c>
      <c r="AX355" s="14" t="s">
        <v>73</v>
      </c>
      <c r="AY355" s="220" t="s">
        <v>151</v>
      </c>
    </row>
    <row r="356" spans="1:65" s="15" customFormat="1" ht="11.25">
      <c r="B356" s="221"/>
      <c r="C356" s="222"/>
      <c r="D356" s="193" t="s">
        <v>164</v>
      </c>
      <c r="E356" s="223" t="s">
        <v>19</v>
      </c>
      <c r="F356" s="224" t="s">
        <v>167</v>
      </c>
      <c r="G356" s="222"/>
      <c r="H356" s="225">
        <v>15.7</v>
      </c>
      <c r="I356" s="226"/>
      <c r="J356" s="222"/>
      <c r="K356" s="222"/>
      <c r="L356" s="227"/>
      <c r="M356" s="228"/>
      <c r="N356" s="229"/>
      <c r="O356" s="229"/>
      <c r="P356" s="229"/>
      <c r="Q356" s="229"/>
      <c r="R356" s="229"/>
      <c r="S356" s="229"/>
      <c r="T356" s="230"/>
      <c r="AT356" s="231" t="s">
        <v>164</v>
      </c>
      <c r="AU356" s="231" t="s">
        <v>82</v>
      </c>
      <c r="AV356" s="15" t="s">
        <v>158</v>
      </c>
      <c r="AW356" s="15" t="s">
        <v>35</v>
      </c>
      <c r="AX356" s="15" t="s">
        <v>80</v>
      </c>
      <c r="AY356" s="231" t="s">
        <v>151</v>
      </c>
    </row>
    <row r="357" spans="1:65" s="12" customFormat="1" ht="22.9" customHeight="1">
      <c r="B357" s="164"/>
      <c r="C357" s="165"/>
      <c r="D357" s="166" t="s">
        <v>72</v>
      </c>
      <c r="E357" s="178" t="s">
        <v>274</v>
      </c>
      <c r="F357" s="178" t="s">
        <v>275</v>
      </c>
      <c r="G357" s="165"/>
      <c r="H357" s="165"/>
      <c r="I357" s="168"/>
      <c r="J357" s="179">
        <f>BK357</f>
        <v>0</v>
      </c>
      <c r="K357" s="165"/>
      <c r="L357" s="170"/>
      <c r="M357" s="171"/>
      <c r="N357" s="172"/>
      <c r="O357" s="172"/>
      <c r="P357" s="173">
        <f>SUM(P358:P405)</f>
        <v>0</v>
      </c>
      <c r="Q357" s="172"/>
      <c r="R357" s="173">
        <f>SUM(R358:R405)</f>
        <v>0</v>
      </c>
      <c r="S357" s="172"/>
      <c r="T357" s="174">
        <f>SUM(T358:T405)</f>
        <v>0</v>
      </c>
      <c r="AR357" s="175" t="s">
        <v>80</v>
      </c>
      <c r="AT357" s="176" t="s">
        <v>72</v>
      </c>
      <c r="AU357" s="176" t="s">
        <v>80</v>
      </c>
      <c r="AY357" s="175" t="s">
        <v>151</v>
      </c>
      <c r="BK357" s="177">
        <f>SUM(BK358:BK405)</f>
        <v>0</v>
      </c>
    </row>
    <row r="358" spans="1:65" s="2" customFormat="1" ht="24.2" customHeight="1">
      <c r="A358" s="36"/>
      <c r="B358" s="37"/>
      <c r="C358" s="180" t="s">
        <v>755</v>
      </c>
      <c r="D358" s="180" t="s">
        <v>153</v>
      </c>
      <c r="E358" s="181" t="s">
        <v>756</v>
      </c>
      <c r="F358" s="182" t="s">
        <v>757</v>
      </c>
      <c r="G358" s="183" t="s">
        <v>279</v>
      </c>
      <c r="H358" s="184">
        <v>13.096</v>
      </c>
      <c r="I358" s="185"/>
      <c r="J358" s="186">
        <f>ROUND(I358*H358,2)</f>
        <v>0</v>
      </c>
      <c r="K358" s="182" t="s">
        <v>157</v>
      </c>
      <c r="L358" s="41"/>
      <c r="M358" s="187" t="s">
        <v>19</v>
      </c>
      <c r="N358" s="188" t="s">
        <v>44</v>
      </c>
      <c r="O358" s="66"/>
      <c r="P358" s="189">
        <f>O358*H358</f>
        <v>0</v>
      </c>
      <c r="Q358" s="189">
        <v>0</v>
      </c>
      <c r="R358" s="189">
        <f>Q358*H358</f>
        <v>0</v>
      </c>
      <c r="S358" s="189">
        <v>0</v>
      </c>
      <c r="T358" s="190">
        <f>S358*H358</f>
        <v>0</v>
      </c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R358" s="191" t="s">
        <v>158</v>
      </c>
      <c r="AT358" s="191" t="s">
        <v>153</v>
      </c>
      <c r="AU358" s="191" t="s">
        <v>82</v>
      </c>
      <c r="AY358" s="19" t="s">
        <v>151</v>
      </c>
      <c r="BE358" s="192">
        <f>IF(N358="základní",J358,0)</f>
        <v>0</v>
      </c>
      <c r="BF358" s="192">
        <f>IF(N358="snížená",J358,0)</f>
        <v>0</v>
      </c>
      <c r="BG358" s="192">
        <f>IF(N358="zákl. přenesená",J358,0)</f>
        <v>0</v>
      </c>
      <c r="BH358" s="192">
        <f>IF(N358="sníž. přenesená",J358,0)</f>
        <v>0</v>
      </c>
      <c r="BI358" s="192">
        <f>IF(N358="nulová",J358,0)</f>
        <v>0</v>
      </c>
      <c r="BJ358" s="19" t="s">
        <v>80</v>
      </c>
      <c r="BK358" s="192">
        <f>ROUND(I358*H358,2)</f>
        <v>0</v>
      </c>
      <c r="BL358" s="19" t="s">
        <v>158</v>
      </c>
      <c r="BM358" s="191" t="s">
        <v>758</v>
      </c>
    </row>
    <row r="359" spans="1:65" s="2" customFormat="1" ht="19.5">
      <c r="A359" s="36"/>
      <c r="B359" s="37"/>
      <c r="C359" s="38"/>
      <c r="D359" s="193" t="s">
        <v>160</v>
      </c>
      <c r="E359" s="38"/>
      <c r="F359" s="194" t="s">
        <v>759</v>
      </c>
      <c r="G359" s="38"/>
      <c r="H359" s="38"/>
      <c r="I359" s="195"/>
      <c r="J359" s="38"/>
      <c r="K359" s="38"/>
      <c r="L359" s="41"/>
      <c r="M359" s="196"/>
      <c r="N359" s="197"/>
      <c r="O359" s="66"/>
      <c r="P359" s="66"/>
      <c r="Q359" s="66"/>
      <c r="R359" s="66"/>
      <c r="S359" s="66"/>
      <c r="T359" s="67"/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T359" s="19" t="s">
        <v>160</v>
      </c>
      <c r="AU359" s="19" t="s">
        <v>82</v>
      </c>
    </row>
    <row r="360" spans="1:65" s="2" customFormat="1" ht="11.25">
      <c r="A360" s="36"/>
      <c r="B360" s="37"/>
      <c r="C360" s="38"/>
      <c r="D360" s="198" t="s">
        <v>162</v>
      </c>
      <c r="E360" s="38"/>
      <c r="F360" s="199" t="s">
        <v>760</v>
      </c>
      <c r="G360" s="38"/>
      <c r="H360" s="38"/>
      <c r="I360" s="195"/>
      <c r="J360" s="38"/>
      <c r="K360" s="38"/>
      <c r="L360" s="41"/>
      <c r="M360" s="196"/>
      <c r="N360" s="197"/>
      <c r="O360" s="66"/>
      <c r="P360" s="66"/>
      <c r="Q360" s="66"/>
      <c r="R360" s="66"/>
      <c r="S360" s="66"/>
      <c r="T360" s="67"/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T360" s="19" t="s">
        <v>162</v>
      </c>
      <c r="AU360" s="19" t="s">
        <v>82</v>
      </c>
    </row>
    <row r="361" spans="1:65" s="2" customFormat="1" ht="33" customHeight="1">
      <c r="A361" s="36"/>
      <c r="B361" s="37"/>
      <c r="C361" s="180" t="s">
        <v>761</v>
      </c>
      <c r="D361" s="180" t="s">
        <v>153</v>
      </c>
      <c r="E361" s="181" t="s">
        <v>762</v>
      </c>
      <c r="F361" s="182" t="s">
        <v>763</v>
      </c>
      <c r="G361" s="183" t="s">
        <v>279</v>
      </c>
      <c r="H361" s="184">
        <v>65.48</v>
      </c>
      <c r="I361" s="185"/>
      <c r="J361" s="186">
        <f>ROUND(I361*H361,2)</f>
        <v>0</v>
      </c>
      <c r="K361" s="182" t="s">
        <v>157</v>
      </c>
      <c r="L361" s="41"/>
      <c r="M361" s="187" t="s">
        <v>19</v>
      </c>
      <c r="N361" s="188" t="s">
        <v>44</v>
      </c>
      <c r="O361" s="66"/>
      <c r="P361" s="189">
        <f>O361*H361</f>
        <v>0</v>
      </c>
      <c r="Q361" s="189">
        <v>0</v>
      </c>
      <c r="R361" s="189">
        <f>Q361*H361</f>
        <v>0</v>
      </c>
      <c r="S361" s="189">
        <v>0</v>
      </c>
      <c r="T361" s="190">
        <f>S361*H361</f>
        <v>0</v>
      </c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R361" s="191" t="s">
        <v>158</v>
      </c>
      <c r="AT361" s="191" t="s">
        <v>153</v>
      </c>
      <c r="AU361" s="191" t="s">
        <v>82</v>
      </c>
      <c r="AY361" s="19" t="s">
        <v>151</v>
      </c>
      <c r="BE361" s="192">
        <f>IF(N361="základní",J361,0)</f>
        <v>0</v>
      </c>
      <c r="BF361" s="192">
        <f>IF(N361="snížená",J361,0)</f>
        <v>0</v>
      </c>
      <c r="BG361" s="192">
        <f>IF(N361="zákl. přenesená",J361,0)</f>
        <v>0</v>
      </c>
      <c r="BH361" s="192">
        <f>IF(N361="sníž. přenesená",J361,0)</f>
        <v>0</v>
      </c>
      <c r="BI361" s="192">
        <f>IF(N361="nulová",J361,0)</f>
        <v>0</v>
      </c>
      <c r="BJ361" s="19" t="s">
        <v>80</v>
      </c>
      <c r="BK361" s="192">
        <f>ROUND(I361*H361,2)</f>
        <v>0</v>
      </c>
      <c r="BL361" s="19" t="s">
        <v>158</v>
      </c>
      <c r="BM361" s="191" t="s">
        <v>764</v>
      </c>
    </row>
    <row r="362" spans="1:65" s="2" customFormat="1" ht="39">
      <c r="A362" s="36"/>
      <c r="B362" s="37"/>
      <c r="C362" s="38"/>
      <c r="D362" s="193" t="s">
        <v>160</v>
      </c>
      <c r="E362" s="38"/>
      <c r="F362" s="194" t="s">
        <v>765</v>
      </c>
      <c r="G362" s="38"/>
      <c r="H362" s="38"/>
      <c r="I362" s="195"/>
      <c r="J362" s="38"/>
      <c r="K362" s="38"/>
      <c r="L362" s="41"/>
      <c r="M362" s="196"/>
      <c r="N362" s="197"/>
      <c r="O362" s="66"/>
      <c r="P362" s="66"/>
      <c r="Q362" s="66"/>
      <c r="R362" s="66"/>
      <c r="S362" s="66"/>
      <c r="T362" s="67"/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T362" s="19" t="s">
        <v>160</v>
      </c>
      <c r="AU362" s="19" t="s">
        <v>82</v>
      </c>
    </row>
    <row r="363" spans="1:65" s="2" customFormat="1" ht="11.25">
      <c r="A363" s="36"/>
      <c r="B363" s="37"/>
      <c r="C363" s="38"/>
      <c r="D363" s="198" t="s">
        <v>162</v>
      </c>
      <c r="E363" s="38"/>
      <c r="F363" s="199" t="s">
        <v>766</v>
      </c>
      <c r="G363" s="38"/>
      <c r="H363" s="38"/>
      <c r="I363" s="195"/>
      <c r="J363" s="38"/>
      <c r="K363" s="38"/>
      <c r="L363" s="41"/>
      <c r="M363" s="196"/>
      <c r="N363" s="197"/>
      <c r="O363" s="66"/>
      <c r="P363" s="66"/>
      <c r="Q363" s="66"/>
      <c r="R363" s="66"/>
      <c r="S363" s="66"/>
      <c r="T363" s="67"/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T363" s="19" t="s">
        <v>162</v>
      </c>
      <c r="AU363" s="19" t="s">
        <v>82</v>
      </c>
    </row>
    <row r="364" spans="1:65" s="14" customFormat="1" ht="11.25">
      <c r="B364" s="210"/>
      <c r="C364" s="211"/>
      <c r="D364" s="193" t="s">
        <v>164</v>
      </c>
      <c r="E364" s="211"/>
      <c r="F364" s="213" t="s">
        <v>767</v>
      </c>
      <c r="G364" s="211"/>
      <c r="H364" s="214">
        <v>65.48</v>
      </c>
      <c r="I364" s="215"/>
      <c r="J364" s="211"/>
      <c r="K364" s="211"/>
      <c r="L364" s="216"/>
      <c r="M364" s="217"/>
      <c r="N364" s="218"/>
      <c r="O364" s="218"/>
      <c r="P364" s="218"/>
      <c r="Q364" s="218"/>
      <c r="R364" s="218"/>
      <c r="S364" s="218"/>
      <c r="T364" s="219"/>
      <c r="AT364" s="220" t="s">
        <v>164</v>
      </c>
      <c r="AU364" s="220" t="s">
        <v>82</v>
      </c>
      <c r="AV364" s="14" t="s">
        <v>82</v>
      </c>
      <c r="AW364" s="14" t="s">
        <v>4</v>
      </c>
      <c r="AX364" s="14" t="s">
        <v>80</v>
      </c>
      <c r="AY364" s="220" t="s">
        <v>151</v>
      </c>
    </row>
    <row r="365" spans="1:65" s="2" customFormat="1" ht="37.9" customHeight="1">
      <c r="A365" s="36"/>
      <c r="B365" s="37"/>
      <c r="C365" s="180" t="s">
        <v>768</v>
      </c>
      <c r="D365" s="180" t="s">
        <v>153</v>
      </c>
      <c r="E365" s="181" t="s">
        <v>769</v>
      </c>
      <c r="F365" s="182" t="s">
        <v>770</v>
      </c>
      <c r="G365" s="183" t="s">
        <v>279</v>
      </c>
      <c r="H365" s="184">
        <v>8.6140000000000008</v>
      </c>
      <c r="I365" s="185"/>
      <c r="J365" s="186">
        <f>ROUND(I365*H365,2)</f>
        <v>0</v>
      </c>
      <c r="K365" s="182" t="s">
        <v>157</v>
      </c>
      <c r="L365" s="41"/>
      <c r="M365" s="187" t="s">
        <v>19</v>
      </c>
      <c r="N365" s="188" t="s">
        <v>44</v>
      </c>
      <c r="O365" s="66"/>
      <c r="P365" s="189">
        <f>O365*H365</f>
        <v>0</v>
      </c>
      <c r="Q365" s="189">
        <v>0</v>
      </c>
      <c r="R365" s="189">
        <f>Q365*H365</f>
        <v>0</v>
      </c>
      <c r="S365" s="189">
        <v>0</v>
      </c>
      <c r="T365" s="190">
        <f>S365*H365</f>
        <v>0</v>
      </c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R365" s="191" t="s">
        <v>158</v>
      </c>
      <c r="AT365" s="191" t="s">
        <v>153</v>
      </c>
      <c r="AU365" s="191" t="s">
        <v>82</v>
      </c>
      <c r="AY365" s="19" t="s">
        <v>151</v>
      </c>
      <c r="BE365" s="192">
        <f>IF(N365="základní",J365,0)</f>
        <v>0</v>
      </c>
      <c r="BF365" s="192">
        <f>IF(N365="snížená",J365,0)</f>
        <v>0</v>
      </c>
      <c r="BG365" s="192">
        <f>IF(N365="zákl. přenesená",J365,0)</f>
        <v>0</v>
      </c>
      <c r="BH365" s="192">
        <f>IF(N365="sníž. přenesená",J365,0)</f>
        <v>0</v>
      </c>
      <c r="BI365" s="192">
        <f>IF(N365="nulová",J365,0)</f>
        <v>0</v>
      </c>
      <c r="BJ365" s="19" t="s">
        <v>80</v>
      </c>
      <c r="BK365" s="192">
        <f>ROUND(I365*H365,2)</f>
        <v>0</v>
      </c>
      <c r="BL365" s="19" t="s">
        <v>158</v>
      </c>
      <c r="BM365" s="191" t="s">
        <v>771</v>
      </c>
    </row>
    <row r="366" spans="1:65" s="2" customFormat="1" ht="29.25">
      <c r="A366" s="36"/>
      <c r="B366" s="37"/>
      <c r="C366" s="38"/>
      <c r="D366" s="193" t="s">
        <v>160</v>
      </c>
      <c r="E366" s="38"/>
      <c r="F366" s="194" t="s">
        <v>772</v>
      </c>
      <c r="G366" s="38"/>
      <c r="H366" s="38"/>
      <c r="I366" s="195"/>
      <c r="J366" s="38"/>
      <c r="K366" s="38"/>
      <c r="L366" s="41"/>
      <c r="M366" s="196"/>
      <c r="N366" s="197"/>
      <c r="O366" s="66"/>
      <c r="P366" s="66"/>
      <c r="Q366" s="66"/>
      <c r="R366" s="66"/>
      <c r="S366" s="66"/>
      <c r="T366" s="67"/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T366" s="19" t="s">
        <v>160</v>
      </c>
      <c r="AU366" s="19" t="s">
        <v>82</v>
      </c>
    </row>
    <row r="367" spans="1:65" s="2" customFormat="1" ht="11.25">
      <c r="A367" s="36"/>
      <c r="B367" s="37"/>
      <c r="C367" s="38"/>
      <c r="D367" s="198" t="s">
        <v>162</v>
      </c>
      <c r="E367" s="38"/>
      <c r="F367" s="199" t="s">
        <v>773</v>
      </c>
      <c r="G367" s="38"/>
      <c r="H367" s="38"/>
      <c r="I367" s="195"/>
      <c r="J367" s="38"/>
      <c r="K367" s="38"/>
      <c r="L367" s="41"/>
      <c r="M367" s="196"/>
      <c r="N367" s="197"/>
      <c r="O367" s="66"/>
      <c r="P367" s="66"/>
      <c r="Q367" s="66"/>
      <c r="R367" s="66"/>
      <c r="S367" s="66"/>
      <c r="T367" s="67"/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T367" s="19" t="s">
        <v>162</v>
      </c>
      <c r="AU367" s="19" t="s">
        <v>82</v>
      </c>
    </row>
    <row r="368" spans="1:65" s="2" customFormat="1" ht="33" customHeight="1">
      <c r="A368" s="36"/>
      <c r="B368" s="37"/>
      <c r="C368" s="180" t="s">
        <v>774</v>
      </c>
      <c r="D368" s="180" t="s">
        <v>153</v>
      </c>
      <c r="E368" s="181" t="s">
        <v>775</v>
      </c>
      <c r="F368" s="182" t="s">
        <v>776</v>
      </c>
      <c r="G368" s="183" t="s">
        <v>279</v>
      </c>
      <c r="H368" s="184">
        <v>0.86499999999999999</v>
      </c>
      <c r="I368" s="185"/>
      <c r="J368" s="186">
        <f>ROUND(I368*H368,2)</f>
        <v>0</v>
      </c>
      <c r="K368" s="182" t="s">
        <v>157</v>
      </c>
      <c r="L368" s="41"/>
      <c r="M368" s="187" t="s">
        <v>19</v>
      </c>
      <c r="N368" s="188" t="s">
        <v>44</v>
      </c>
      <c r="O368" s="66"/>
      <c r="P368" s="189">
        <f>O368*H368</f>
        <v>0</v>
      </c>
      <c r="Q368" s="189">
        <v>0</v>
      </c>
      <c r="R368" s="189">
        <f>Q368*H368</f>
        <v>0</v>
      </c>
      <c r="S368" s="189">
        <v>0</v>
      </c>
      <c r="T368" s="190">
        <f>S368*H368</f>
        <v>0</v>
      </c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  <c r="AR368" s="191" t="s">
        <v>158</v>
      </c>
      <c r="AT368" s="191" t="s">
        <v>153</v>
      </c>
      <c r="AU368" s="191" t="s">
        <v>82</v>
      </c>
      <c r="AY368" s="19" t="s">
        <v>151</v>
      </c>
      <c r="BE368" s="192">
        <f>IF(N368="základní",J368,0)</f>
        <v>0</v>
      </c>
      <c r="BF368" s="192">
        <f>IF(N368="snížená",J368,0)</f>
        <v>0</v>
      </c>
      <c r="BG368" s="192">
        <f>IF(N368="zákl. přenesená",J368,0)</f>
        <v>0</v>
      </c>
      <c r="BH368" s="192">
        <f>IF(N368="sníž. přenesená",J368,0)</f>
        <v>0</v>
      </c>
      <c r="BI368" s="192">
        <f>IF(N368="nulová",J368,0)</f>
        <v>0</v>
      </c>
      <c r="BJ368" s="19" t="s">
        <v>80</v>
      </c>
      <c r="BK368" s="192">
        <f>ROUND(I368*H368,2)</f>
        <v>0</v>
      </c>
      <c r="BL368" s="19" t="s">
        <v>158</v>
      </c>
      <c r="BM368" s="191" t="s">
        <v>777</v>
      </c>
    </row>
    <row r="369" spans="1:65" s="2" customFormat="1" ht="19.5">
      <c r="A369" s="36"/>
      <c r="B369" s="37"/>
      <c r="C369" s="38"/>
      <c r="D369" s="193" t="s">
        <v>160</v>
      </c>
      <c r="E369" s="38"/>
      <c r="F369" s="194" t="s">
        <v>778</v>
      </c>
      <c r="G369" s="38"/>
      <c r="H369" s="38"/>
      <c r="I369" s="195"/>
      <c r="J369" s="38"/>
      <c r="K369" s="38"/>
      <c r="L369" s="41"/>
      <c r="M369" s="196"/>
      <c r="N369" s="197"/>
      <c r="O369" s="66"/>
      <c r="P369" s="66"/>
      <c r="Q369" s="66"/>
      <c r="R369" s="66"/>
      <c r="S369" s="66"/>
      <c r="T369" s="67"/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T369" s="19" t="s">
        <v>160</v>
      </c>
      <c r="AU369" s="19" t="s">
        <v>82</v>
      </c>
    </row>
    <row r="370" spans="1:65" s="2" customFormat="1" ht="11.25">
      <c r="A370" s="36"/>
      <c r="B370" s="37"/>
      <c r="C370" s="38"/>
      <c r="D370" s="198" t="s">
        <v>162</v>
      </c>
      <c r="E370" s="38"/>
      <c r="F370" s="199" t="s">
        <v>779</v>
      </c>
      <c r="G370" s="38"/>
      <c r="H370" s="38"/>
      <c r="I370" s="195"/>
      <c r="J370" s="38"/>
      <c r="K370" s="38"/>
      <c r="L370" s="41"/>
      <c r="M370" s="196"/>
      <c r="N370" s="197"/>
      <c r="O370" s="66"/>
      <c r="P370" s="66"/>
      <c r="Q370" s="66"/>
      <c r="R370" s="66"/>
      <c r="S370" s="66"/>
      <c r="T370" s="67"/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T370" s="19" t="s">
        <v>162</v>
      </c>
      <c r="AU370" s="19" t="s">
        <v>82</v>
      </c>
    </row>
    <row r="371" spans="1:65" s="13" customFormat="1" ht="11.25">
      <c r="B371" s="200"/>
      <c r="C371" s="201"/>
      <c r="D371" s="193" t="s">
        <v>164</v>
      </c>
      <c r="E371" s="202" t="s">
        <v>19</v>
      </c>
      <c r="F371" s="203" t="s">
        <v>780</v>
      </c>
      <c r="G371" s="201"/>
      <c r="H371" s="202" t="s">
        <v>19</v>
      </c>
      <c r="I371" s="204"/>
      <c r="J371" s="201"/>
      <c r="K371" s="201"/>
      <c r="L371" s="205"/>
      <c r="M371" s="206"/>
      <c r="N371" s="207"/>
      <c r="O371" s="207"/>
      <c r="P371" s="207"/>
      <c r="Q371" s="207"/>
      <c r="R371" s="207"/>
      <c r="S371" s="207"/>
      <c r="T371" s="208"/>
      <c r="AT371" s="209" t="s">
        <v>164</v>
      </c>
      <c r="AU371" s="209" t="s">
        <v>82</v>
      </c>
      <c r="AV371" s="13" t="s">
        <v>80</v>
      </c>
      <c r="AW371" s="13" t="s">
        <v>35</v>
      </c>
      <c r="AX371" s="13" t="s">
        <v>73</v>
      </c>
      <c r="AY371" s="209" t="s">
        <v>151</v>
      </c>
    </row>
    <row r="372" spans="1:65" s="14" customFormat="1" ht="11.25">
      <c r="B372" s="210"/>
      <c r="C372" s="211"/>
      <c r="D372" s="193" t="s">
        <v>164</v>
      </c>
      <c r="E372" s="212" t="s">
        <v>19</v>
      </c>
      <c r="F372" s="213" t="s">
        <v>781</v>
      </c>
      <c r="G372" s="211"/>
      <c r="H372" s="214">
        <v>0.435</v>
      </c>
      <c r="I372" s="215"/>
      <c r="J372" s="211"/>
      <c r="K372" s="211"/>
      <c r="L372" s="216"/>
      <c r="M372" s="217"/>
      <c r="N372" s="218"/>
      <c r="O372" s="218"/>
      <c r="P372" s="218"/>
      <c r="Q372" s="218"/>
      <c r="R372" s="218"/>
      <c r="S372" s="218"/>
      <c r="T372" s="219"/>
      <c r="AT372" s="220" t="s">
        <v>164</v>
      </c>
      <c r="AU372" s="220" t="s">
        <v>82</v>
      </c>
      <c r="AV372" s="14" t="s">
        <v>82</v>
      </c>
      <c r="AW372" s="14" t="s">
        <v>35</v>
      </c>
      <c r="AX372" s="14" t="s">
        <v>73</v>
      </c>
      <c r="AY372" s="220" t="s">
        <v>151</v>
      </c>
    </row>
    <row r="373" spans="1:65" s="13" customFormat="1" ht="11.25">
      <c r="B373" s="200"/>
      <c r="C373" s="201"/>
      <c r="D373" s="193" t="s">
        <v>164</v>
      </c>
      <c r="E373" s="202" t="s">
        <v>19</v>
      </c>
      <c r="F373" s="203" t="s">
        <v>782</v>
      </c>
      <c r="G373" s="201"/>
      <c r="H373" s="202" t="s">
        <v>19</v>
      </c>
      <c r="I373" s="204"/>
      <c r="J373" s="201"/>
      <c r="K373" s="201"/>
      <c r="L373" s="205"/>
      <c r="M373" s="206"/>
      <c r="N373" s="207"/>
      <c r="O373" s="207"/>
      <c r="P373" s="207"/>
      <c r="Q373" s="207"/>
      <c r="R373" s="207"/>
      <c r="S373" s="207"/>
      <c r="T373" s="208"/>
      <c r="AT373" s="209" t="s">
        <v>164</v>
      </c>
      <c r="AU373" s="209" t="s">
        <v>82</v>
      </c>
      <c r="AV373" s="13" t="s">
        <v>80</v>
      </c>
      <c r="AW373" s="13" t="s">
        <v>35</v>
      </c>
      <c r="AX373" s="13" t="s">
        <v>73</v>
      </c>
      <c r="AY373" s="209" t="s">
        <v>151</v>
      </c>
    </row>
    <row r="374" spans="1:65" s="14" customFormat="1" ht="11.25">
      <c r="B374" s="210"/>
      <c r="C374" s="211"/>
      <c r="D374" s="193" t="s">
        <v>164</v>
      </c>
      <c r="E374" s="212" t="s">
        <v>19</v>
      </c>
      <c r="F374" s="213" t="s">
        <v>783</v>
      </c>
      <c r="G374" s="211"/>
      <c r="H374" s="214">
        <v>0.43</v>
      </c>
      <c r="I374" s="215"/>
      <c r="J374" s="211"/>
      <c r="K374" s="211"/>
      <c r="L374" s="216"/>
      <c r="M374" s="217"/>
      <c r="N374" s="218"/>
      <c r="O374" s="218"/>
      <c r="P374" s="218"/>
      <c r="Q374" s="218"/>
      <c r="R374" s="218"/>
      <c r="S374" s="218"/>
      <c r="T374" s="219"/>
      <c r="AT374" s="220" t="s">
        <v>164</v>
      </c>
      <c r="AU374" s="220" t="s">
        <v>82</v>
      </c>
      <c r="AV374" s="14" t="s">
        <v>82</v>
      </c>
      <c r="AW374" s="14" t="s">
        <v>35</v>
      </c>
      <c r="AX374" s="14" t="s">
        <v>73</v>
      </c>
      <c r="AY374" s="220" t="s">
        <v>151</v>
      </c>
    </row>
    <row r="375" spans="1:65" s="15" customFormat="1" ht="11.25">
      <c r="B375" s="221"/>
      <c r="C375" s="222"/>
      <c r="D375" s="193" t="s">
        <v>164</v>
      </c>
      <c r="E375" s="223" t="s">
        <v>19</v>
      </c>
      <c r="F375" s="224" t="s">
        <v>167</v>
      </c>
      <c r="G375" s="222"/>
      <c r="H375" s="225">
        <v>0.86499999999999999</v>
      </c>
      <c r="I375" s="226"/>
      <c r="J375" s="222"/>
      <c r="K375" s="222"/>
      <c r="L375" s="227"/>
      <c r="M375" s="228"/>
      <c r="N375" s="229"/>
      <c r="O375" s="229"/>
      <c r="P375" s="229"/>
      <c r="Q375" s="229"/>
      <c r="R375" s="229"/>
      <c r="S375" s="229"/>
      <c r="T375" s="230"/>
      <c r="AT375" s="231" t="s">
        <v>164</v>
      </c>
      <c r="AU375" s="231" t="s">
        <v>82</v>
      </c>
      <c r="AV375" s="15" t="s">
        <v>158</v>
      </c>
      <c r="AW375" s="15" t="s">
        <v>35</v>
      </c>
      <c r="AX375" s="15" t="s">
        <v>80</v>
      </c>
      <c r="AY375" s="231" t="s">
        <v>151</v>
      </c>
    </row>
    <row r="376" spans="1:65" s="2" customFormat="1" ht="37.9" customHeight="1">
      <c r="A376" s="36"/>
      <c r="B376" s="37"/>
      <c r="C376" s="180" t="s">
        <v>784</v>
      </c>
      <c r="D376" s="180" t="s">
        <v>153</v>
      </c>
      <c r="E376" s="181" t="s">
        <v>785</v>
      </c>
      <c r="F376" s="182" t="s">
        <v>786</v>
      </c>
      <c r="G376" s="183" t="s">
        <v>279</v>
      </c>
      <c r="H376" s="184">
        <v>0.6</v>
      </c>
      <c r="I376" s="185"/>
      <c r="J376" s="186">
        <f>ROUND(I376*H376,2)</f>
        <v>0</v>
      </c>
      <c r="K376" s="182" t="s">
        <v>157</v>
      </c>
      <c r="L376" s="41"/>
      <c r="M376" s="187" t="s">
        <v>19</v>
      </c>
      <c r="N376" s="188" t="s">
        <v>44</v>
      </c>
      <c r="O376" s="66"/>
      <c r="P376" s="189">
        <f>O376*H376</f>
        <v>0</v>
      </c>
      <c r="Q376" s="189">
        <v>0</v>
      </c>
      <c r="R376" s="189">
        <f>Q376*H376</f>
        <v>0</v>
      </c>
      <c r="S376" s="189">
        <v>0</v>
      </c>
      <c r="T376" s="190">
        <f>S376*H376</f>
        <v>0</v>
      </c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R376" s="191" t="s">
        <v>158</v>
      </c>
      <c r="AT376" s="191" t="s">
        <v>153</v>
      </c>
      <c r="AU376" s="191" t="s">
        <v>82</v>
      </c>
      <c r="AY376" s="19" t="s">
        <v>151</v>
      </c>
      <c r="BE376" s="192">
        <f>IF(N376="základní",J376,0)</f>
        <v>0</v>
      </c>
      <c r="BF376" s="192">
        <f>IF(N376="snížená",J376,0)</f>
        <v>0</v>
      </c>
      <c r="BG376" s="192">
        <f>IF(N376="zákl. přenesená",J376,0)</f>
        <v>0</v>
      </c>
      <c r="BH376" s="192">
        <f>IF(N376="sníž. přenesená",J376,0)</f>
        <v>0</v>
      </c>
      <c r="BI376" s="192">
        <f>IF(N376="nulová",J376,0)</f>
        <v>0</v>
      </c>
      <c r="BJ376" s="19" t="s">
        <v>80</v>
      </c>
      <c r="BK376" s="192">
        <f>ROUND(I376*H376,2)</f>
        <v>0</v>
      </c>
      <c r="BL376" s="19" t="s">
        <v>158</v>
      </c>
      <c r="BM376" s="191" t="s">
        <v>787</v>
      </c>
    </row>
    <row r="377" spans="1:65" s="2" customFormat="1" ht="29.25">
      <c r="A377" s="36"/>
      <c r="B377" s="37"/>
      <c r="C377" s="38"/>
      <c r="D377" s="193" t="s">
        <v>160</v>
      </c>
      <c r="E377" s="38"/>
      <c r="F377" s="194" t="s">
        <v>788</v>
      </c>
      <c r="G377" s="38"/>
      <c r="H377" s="38"/>
      <c r="I377" s="195"/>
      <c r="J377" s="38"/>
      <c r="K377" s="38"/>
      <c r="L377" s="41"/>
      <c r="M377" s="196"/>
      <c r="N377" s="197"/>
      <c r="O377" s="66"/>
      <c r="P377" s="66"/>
      <c r="Q377" s="66"/>
      <c r="R377" s="66"/>
      <c r="S377" s="66"/>
      <c r="T377" s="67"/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T377" s="19" t="s">
        <v>160</v>
      </c>
      <c r="AU377" s="19" t="s">
        <v>82</v>
      </c>
    </row>
    <row r="378" spans="1:65" s="2" customFormat="1" ht="11.25">
      <c r="A378" s="36"/>
      <c r="B378" s="37"/>
      <c r="C378" s="38"/>
      <c r="D378" s="198" t="s">
        <v>162</v>
      </c>
      <c r="E378" s="38"/>
      <c r="F378" s="199" t="s">
        <v>789</v>
      </c>
      <c r="G378" s="38"/>
      <c r="H378" s="38"/>
      <c r="I378" s="195"/>
      <c r="J378" s="38"/>
      <c r="K378" s="38"/>
      <c r="L378" s="41"/>
      <c r="M378" s="196"/>
      <c r="N378" s="197"/>
      <c r="O378" s="66"/>
      <c r="P378" s="66"/>
      <c r="Q378" s="66"/>
      <c r="R378" s="66"/>
      <c r="S378" s="66"/>
      <c r="T378" s="67"/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T378" s="19" t="s">
        <v>162</v>
      </c>
      <c r="AU378" s="19" t="s">
        <v>82</v>
      </c>
    </row>
    <row r="379" spans="1:65" s="13" customFormat="1" ht="11.25">
      <c r="B379" s="200"/>
      <c r="C379" s="201"/>
      <c r="D379" s="193" t="s">
        <v>164</v>
      </c>
      <c r="E379" s="202" t="s">
        <v>19</v>
      </c>
      <c r="F379" s="203" t="s">
        <v>790</v>
      </c>
      <c r="G379" s="201"/>
      <c r="H379" s="202" t="s">
        <v>19</v>
      </c>
      <c r="I379" s="204"/>
      <c r="J379" s="201"/>
      <c r="K379" s="201"/>
      <c r="L379" s="205"/>
      <c r="M379" s="206"/>
      <c r="N379" s="207"/>
      <c r="O379" s="207"/>
      <c r="P379" s="207"/>
      <c r="Q379" s="207"/>
      <c r="R379" s="207"/>
      <c r="S379" s="207"/>
      <c r="T379" s="208"/>
      <c r="AT379" s="209" t="s">
        <v>164</v>
      </c>
      <c r="AU379" s="209" t="s">
        <v>82</v>
      </c>
      <c r="AV379" s="13" t="s">
        <v>80</v>
      </c>
      <c r="AW379" s="13" t="s">
        <v>35</v>
      </c>
      <c r="AX379" s="13" t="s">
        <v>73</v>
      </c>
      <c r="AY379" s="209" t="s">
        <v>151</v>
      </c>
    </row>
    <row r="380" spans="1:65" s="14" customFormat="1" ht="11.25">
      <c r="B380" s="210"/>
      <c r="C380" s="211"/>
      <c r="D380" s="193" t="s">
        <v>164</v>
      </c>
      <c r="E380" s="212" t="s">
        <v>19</v>
      </c>
      <c r="F380" s="213" t="s">
        <v>791</v>
      </c>
      <c r="G380" s="211"/>
      <c r="H380" s="214">
        <v>0.6</v>
      </c>
      <c r="I380" s="215"/>
      <c r="J380" s="211"/>
      <c r="K380" s="211"/>
      <c r="L380" s="216"/>
      <c r="M380" s="217"/>
      <c r="N380" s="218"/>
      <c r="O380" s="218"/>
      <c r="P380" s="218"/>
      <c r="Q380" s="218"/>
      <c r="R380" s="218"/>
      <c r="S380" s="218"/>
      <c r="T380" s="219"/>
      <c r="AT380" s="220" t="s">
        <v>164</v>
      </c>
      <c r="AU380" s="220" t="s">
        <v>82</v>
      </c>
      <c r="AV380" s="14" t="s">
        <v>82</v>
      </c>
      <c r="AW380" s="14" t="s">
        <v>35</v>
      </c>
      <c r="AX380" s="14" t="s">
        <v>73</v>
      </c>
      <c r="AY380" s="220" t="s">
        <v>151</v>
      </c>
    </row>
    <row r="381" spans="1:65" s="15" customFormat="1" ht="11.25">
      <c r="B381" s="221"/>
      <c r="C381" s="222"/>
      <c r="D381" s="193" t="s">
        <v>164</v>
      </c>
      <c r="E381" s="223" t="s">
        <v>19</v>
      </c>
      <c r="F381" s="224" t="s">
        <v>167</v>
      </c>
      <c r="G381" s="222"/>
      <c r="H381" s="225">
        <v>0.6</v>
      </c>
      <c r="I381" s="226"/>
      <c r="J381" s="222"/>
      <c r="K381" s="222"/>
      <c r="L381" s="227"/>
      <c r="M381" s="228"/>
      <c r="N381" s="229"/>
      <c r="O381" s="229"/>
      <c r="P381" s="229"/>
      <c r="Q381" s="229"/>
      <c r="R381" s="229"/>
      <c r="S381" s="229"/>
      <c r="T381" s="230"/>
      <c r="AT381" s="231" t="s">
        <v>164</v>
      </c>
      <c r="AU381" s="231" t="s">
        <v>82</v>
      </c>
      <c r="AV381" s="15" t="s">
        <v>158</v>
      </c>
      <c r="AW381" s="15" t="s">
        <v>35</v>
      </c>
      <c r="AX381" s="15" t="s">
        <v>80</v>
      </c>
      <c r="AY381" s="231" t="s">
        <v>151</v>
      </c>
    </row>
    <row r="382" spans="1:65" s="2" customFormat="1" ht="16.5" customHeight="1">
      <c r="A382" s="36"/>
      <c r="B382" s="37"/>
      <c r="C382" s="180" t="s">
        <v>792</v>
      </c>
      <c r="D382" s="180" t="s">
        <v>153</v>
      </c>
      <c r="E382" s="181" t="s">
        <v>793</v>
      </c>
      <c r="F382" s="182" t="s">
        <v>794</v>
      </c>
      <c r="G382" s="183" t="s">
        <v>279</v>
      </c>
      <c r="H382" s="184">
        <v>17.492000000000001</v>
      </c>
      <c r="I382" s="185"/>
      <c r="J382" s="186">
        <f>ROUND(I382*H382,2)</f>
        <v>0</v>
      </c>
      <c r="K382" s="182" t="s">
        <v>157</v>
      </c>
      <c r="L382" s="41"/>
      <c r="M382" s="187" t="s">
        <v>19</v>
      </c>
      <c r="N382" s="188" t="s">
        <v>44</v>
      </c>
      <c r="O382" s="66"/>
      <c r="P382" s="189">
        <f>O382*H382</f>
        <v>0</v>
      </c>
      <c r="Q382" s="189">
        <v>0</v>
      </c>
      <c r="R382" s="189">
        <f>Q382*H382</f>
        <v>0</v>
      </c>
      <c r="S382" s="189">
        <v>0</v>
      </c>
      <c r="T382" s="190">
        <f>S382*H382</f>
        <v>0</v>
      </c>
      <c r="U382" s="36"/>
      <c r="V382" s="36"/>
      <c r="W382" s="36"/>
      <c r="X382" s="36"/>
      <c r="Y382" s="36"/>
      <c r="Z382" s="36"/>
      <c r="AA382" s="36"/>
      <c r="AB382" s="36"/>
      <c r="AC382" s="36"/>
      <c r="AD382" s="36"/>
      <c r="AE382" s="36"/>
      <c r="AR382" s="191" t="s">
        <v>158</v>
      </c>
      <c r="AT382" s="191" t="s">
        <v>153</v>
      </c>
      <c r="AU382" s="191" t="s">
        <v>82</v>
      </c>
      <c r="AY382" s="19" t="s">
        <v>151</v>
      </c>
      <c r="BE382" s="192">
        <f>IF(N382="základní",J382,0)</f>
        <v>0</v>
      </c>
      <c r="BF382" s="192">
        <f>IF(N382="snížená",J382,0)</f>
        <v>0</v>
      </c>
      <c r="BG382" s="192">
        <f>IF(N382="zákl. přenesená",J382,0)</f>
        <v>0</v>
      </c>
      <c r="BH382" s="192">
        <f>IF(N382="sníž. přenesená",J382,0)</f>
        <v>0</v>
      </c>
      <c r="BI382" s="192">
        <f>IF(N382="nulová",J382,0)</f>
        <v>0</v>
      </c>
      <c r="BJ382" s="19" t="s">
        <v>80</v>
      </c>
      <c r="BK382" s="192">
        <f>ROUND(I382*H382,2)</f>
        <v>0</v>
      </c>
      <c r="BL382" s="19" t="s">
        <v>158</v>
      </c>
      <c r="BM382" s="191" t="s">
        <v>795</v>
      </c>
    </row>
    <row r="383" spans="1:65" s="2" customFormat="1" ht="39">
      <c r="A383" s="36"/>
      <c r="B383" s="37"/>
      <c r="C383" s="38"/>
      <c r="D383" s="193" t="s">
        <v>160</v>
      </c>
      <c r="E383" s="38"/>
      <c r="F383" s="194" t="s">
        <v>796</v>
      </c>
      <c r="G383" s="38"/>
      <c r="H383" s="38"/>
      <c r="I383" s="195"/>
      <c r="J383" s="38"/>
      <c r="K383" s="38"/>
      <c r="L383" s="41"/>
      <c r="M383" s="196"/>
      <c r="N383" s="197"/>
      <c r="O383" s="66"/>
      <c r="P383" s="66"/>
      <c r="Q383" s="66"/>
      <c r="R383" s="66"/>
      <c r="S383" s="66"/>
      <c r="T383" s="67"/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T383" s="19" t="s">
        <v>160</v>
      </c>
      <c r="AU383" s="19" t="s">
        <v>82</v>
      </c>
    </row>
    <row r="384" spans="1:65" s="2" customFormat="1" ht="11.25">
      <c r="A384" s="36"/>
      <c r="B384" s="37"/>
      <c r="C384" s="38"/>
      <c r="D384" s="198" t="s">
        <v>162</v>
      </c>
      <c r="E384" s="38"/>
      <c r="F384" s="199" t="s">
        <v>797</v>
      </c>
      <c r="G384" s="38"/>
      <c r="H384" s="38"/>
      <c r="I384" s="195"/>
      <c r="J384" s="38"/>
      <c r="K384" s="38"/>
      <c r="L384" s="41"/>
      <c r="M384" s="196"/>
      <c r="N384" s="197"/>
      <c r="O384" s="66"/>
      <c r="P384" s="66"/>
      <c r="Q384" s="66"/>
      <c r="R384" s="66"/>
      <c r="S384" s="66"/>
      <c r="T384" s="67"/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T384" s="19" t="s">
        <v>162</v>
      </c>
      <c r="AU384" s="19" t="s">
        <v>82</v>
      </c>
    </row>
    <row r="385" spans="1:65" s="2" customFormat="1" ht="24.2" customHeight="1">
      <c r="A385" s="36"/>
      <c r="B385" s="37"/>
      <c r="C385" s="180" t="s">
        <v>798</v>
      </c>
      <c r="D385" s="180" t="s">
        <v>153</v>
      </c>
      <c r="E385" s="181" t="s">
        <v>799</v>
      </c>
      <c r="F385" s="182" t="s">
        <v>800</v>
      </c>
      <c r="G385" s="183" t="s">
        <v>279</v>
      </c>
      <c r="H385" s="184">
        <v>17.492000000000001</v>
      </c>
      <c r="I385" s="185"/>
      <c r="J385" s="186">
        <f>ROUND(I385*H385,2)</f>
        <v>0</v>
      </c>
      <c r="K385" s="182" t="s">
        <v>157</v>
      </c>
      <c r="L385" s="41"/>
      <c r="M385" s="187" t="s">
        <v>19</v>
      </c>
      <c r="N385" s="188" t="s">
        <v>44</v>
      </c>
      <c r="O385" s="66"/>
      <c r="P385" s="189">
        <f>O385*H385</f>
        <v>0</v>
      </c>
      <c r="Q385" s="189">
        <v>0</v>
      </c>
      <c r="R385" s="189">
        <f>Q385*H385</f>
        <v>0</v>
      </c>
      <c r="S385" s="189">
        <v>0</v>
      </c>
      <c r="T385" s="190">
        <f>S385*H385</f>
        <v>0</v>
      </c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R385" s="191" t="s">
        <v>158</v>
      </c>
      <c r="AT385" s="191" t="s">
        <v>153</v>
      </c>
      <c r="AU385" s="191" t="s">
        <v>82</v>
      </c>
      <c r="AY385" s="19" t="s">
        <v>151</v>
      </c>
      <c r="BE385" s="192">
        <f>IF(N385="základní",J385,0)</f>
        <v>0</v>
      </c>
      <c r="BF385" s="192">
        <f>IF(N385="snížená",J385,0)</f>
        <v>0</v>
      </c>
      <c r="BG385" s="192">
        <f>IF(N385="zákl. přenesená",J385,0)</f>
        <v>0</v>
      </c>
      <c r="BH385" s="192">
        <f>IF(N385="sníž. přenesená",J385,0)</f>
        <v>0</v>
      </c>
      <c r="BI385" s="192">
        <f>IF(N385="nulová",J385,0)</f>
        <v>0</v>
      </c>
      <c r="BJ385" s="19" t="s">
        <v>80</v>
      </c>
      <c r="BK385" s="192">
        <f>ROUND(I385*H385,2)</f>
        <v>0</v>
      </c>
      <c r="BL385" s="19" t="s">
        <v>158</v>
      </c>
      <c r="BM385" s="191" t="s">
        <v>801</v>
      </c>
    </row>
    <row r="386" spans="1:65" s="2" customFormat="1" ht="48.75">
      <c r="A386" s="36"/>
      <c r="B386" s="37"/>
      <c r="C386" s="38"/>
      <c r="D386" s="193" t="s">
        <v>160</v>
      </c>
      <c r="E386" s="38"/>
      <c r="F386" s="194" t="s">
        <v>802</v>
      </c>
      <c r="G386" s="38"/>
      <c r="H386" s="38"/>
      <c r="I386" s="195"/>
      <c r="J386" s="38"/>
      <c r="K386" s="38"/>
      <c r="L386" s="41"/>
      <c r="M386" s="196"/>
      <c r="N386" s="197"/>
      <c r="O386" s="66"/>
      <c r="P386" s="66"/>
      <c r="Q386" s="66"/>
      <c r="R386" s="66"/>
      <c r="S386" s="66"/>
      <c r="T386" s="67"/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T386" s="19" t="s">
        <v>160</v>
      </c>
      <c r="AU386" s="19" t="s">
        <v>82</v>
      </c>
    </row>
    <row r="387" spans="1:65" s="2" customFormat="1" ht="11.25">
      <c r="A387" s="36"/>
      <c r="B387" s="37"/>
      <c r="C387" s="38"/>
      <c r="D387" s="198" t="s">
        <v>162</v>
      </c>
      <c r="E387" s="38"/>
      <c r="F387" s="199" t="s">
        <v>803</v>
      </c>
      <c r="G387" s="38"/>
      <c r="H387" s="38"/>
      <c r="I387" s="195"/>
      <c r="J387" s="38"/>
      <c r="K387" s="38"/>
      <c r="L387" s="41"/>
      <c r="M387" s="196"/>
      <c r="N387" s="197"/>
      <c r="O387" s="66"/>
      <c r="P387" s="66"/>
      <c r="Q387" s="66"/>
      <c r="R387" s="66"/>
      <c r="S387" s="66"/>
      <c r="T387" s="67"/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T387" s="19" t="s">
        <v>162</v>
      </c>
      <c r="AU387" s="19" t="s">
        <v>82</v>
      </c>
    </row>
    <row r="388" spans="1:65" s="2" customFormat="1" ht="24.2" customHeight="1">
      <c r="A388" s="36"/>
      <c r="B388" s="37"/>
      <c r="C388" s="180" t="s">
        <v>804</v>
      </c>
      <c r="D388" s="180" t="s">
        <v>153</v>
      </c>
      <c r="E388" s="181" t="s">
        <v>805</v>
      </c>
      <c r="F388" s="182" t="s">
        <v>806</v>
      </c>
      <c r="G388" s="183" t="s">
        <v>279</v>
      </c>
      <c r="H388" s="184">
        <v>10.079000000000001</v>
      </c>
      <c r="I388" s="185"/>
      <c r="J388" s="186">
        <f>ROUND(I388*H388,2)</f>
        <v>0</v>
      </c>
      <c r="K388" s="182" t="s">
        <v>157</v>
      </c>
      <c r="L388" s="41"/>
      <c r="M388" s="187" t="s">
        <v>19</v>
      </c>
      <c r="N388" s="188" t="s">
        <v>44</v>
      </c>
      <c r="O388" s="66"/>
      <c r="P388" s="189">
        <f>O388*H388</f>
        <v>0</v>
      </c>
      <c r="Q388" s="189">
        <v>0</v>
      </c>
      <c r="R388" s="189">
        <f>Q388*H388</f>
        <v>0</v>
      </c>
      <c r="S388" s="189">
        <v>0</v>
      </c>
      <c r="T388" s="190">
        <f>S388*H388</f>
        <v>0</v>
      </c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R388" s="191" t="s">
        <v>158</v>
      </c>
      <c r="AT388" s="191" t="s">
        <v>153</v>
      </c>
      <c r="AU388" s="191" t="s">
        <v>82</v>
      </c>
      <c r="AY388" s="19" t="s">
        <v>151</v>
      </c>
      <c r="BE388" s="192">
        <f>IF(N388="základní",J388,0)</f>
        <v>0</v>
      </c>
      <c r="BF388" s="192">
        <f>IF(N388="snížená",J388,0)</f>
        <v>0</v>
      </c>
      <c r="BG388" s="192">
        <f>IF(N388="zákl. přenesená",J388,0)</f>
        <v>0</v>
      </c>
      <c r="BH388" s="192">
        <f>IF(N388="sníž. přenesená",J388,0)</f>
        <v>0</v>
      </c>
      <c r="BI388" s="192">
        <f>IF(N388="nulová",J388,0)</f>
        <v>0</v>
      </c>
      <c r="BJ388" s="19" t="s">
        <v>80</v>
      </c>
      <c r="BK388" s="192">
        <f>ROUND(I388*H388,2)</f>
        <v>0</v>
      </c>
      <c r="BL388" s="19" t="s">
        <v>158</v>
      </c>
      <c r="BM388" s="191" t="s">
        <v>807</v>
      </c>
    </row>
    <row r="389" spans="1:65" s="2" customFormat="1" ht="29.25">
      <c r="A389" s="36"/>
      <c r="B389" s="37"/>
      <c r="C389" s="38"/>
      <c r="D389" s="193" t="s">
        <v>160</v>
      </c>
      <c r="E389" s="38"/>
      <c r="F389" s="194" t="s">
        <v>808</v>
      </c>
      <c r="G389" s="38"/>
      <c r="H389" s="38"/>
      <c r="I389" s="195"/>
      <c r="J389" s="38"/>
      <c r="K389" s="38"/>
      <c r="L389" s="41"/>
      <c r="M389" s="196"/>
      <c r="N389" s="197"/>
      <c r="O389" s="66"/>
      <c r="P389" s="66"/>
      <c r="Q389" s="66"/>
      <c r="R389" s="66"/>
      <c r="S389" s="66"/>
      <c r="T389" s="67"/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T389" s="19" t="s">
        <v>160</v>
      </c>
      <c r="AU389" s="19" t="s">
        <v>82</v>
      </c>
    </row>
    <row r="390" spans="1:65" s="2" customFormat="1" ht="11.25">
      <c r="A390" s="36"/>
      <c r="B390" s="37"/>
      <c r="C390" s="38"/>
      <c r="D390" s="198" t="s">
        <v>162</v>
      </c>
      <c r="E390" s="38"/>
      <c r="F390" s="199" t="s">
        <v>809</v>
      </c>
      <c r="G390" s="38"/>
      <c r="H390" s="38"/>
      <c r="I390" s="195"/>
      <c r="J390" s="38"/>
      <c r="K390" s="38"/>
      <c r="L390" s="41"/>
      <c r="M390" s="196"/>
      <c r="N390" s="197"/>
      <c r="O390" s="66"/>
      <c r="P390" s="66"/>
      <c r="Q390" s="66"/>
      <c r="R390" s="66"/>
      <c r="S390" s="66"/>
      <c r="T390" s="67"/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T390" s="19" t="s">
        <v>162</v>
      </c>
      <c r="AU390" s="19" t="s">
        <v>82</v>
      </c>
    </row>
    <row r="391" spans="1:65" s="13" customFormat="1" ht="11.25">
      <c r="B391" s="200"/>
      <c r="C391" s="201"/>
      <c r="D391" s="193" t="s">
        <v>164</v>
      </c>
      <c r="E391" s="202" t="s">
        <v>19</v>
      </c>
      <c r="F391" s="203" t="s">
        <v>810</v>
      </c>
      <c r="G391" s="201"/>
      <c r="H391" s="202" t="s">
        <v>19</v>
      </c>
      <c r="I391" s="204"/>
      <c r="J391" s="201"/>
      <c r="K391" s="201"/>
      <c r="L391" s="205"/>
      <c r="M391" s="206"/>
      <c r="N391" s="207"/>
      <c r="O391" s="207"/>
      <c r="P391" s="207"/>
      <c r="Q391" s="207"/>
      <c r="R391" s="207"/>
      <c r="S391" s="207"/>
      <c r="T391" s="208"/>
      <c r="AT391" s="209" t="s">
        <v>164</v>
      </c>
      <c r="AU391" s="209" t="s">
        <v>82</v>
      </c>
      <c r="AV391" s="13" t="s">
        <v>80</v>
      </c>
      <c r="AW391" s="13" t="s">
        <v>35</v>
      </c>
      <c r="AX391" s="13" t="s">
        <v>73</v>
      </c>
      <c r="AY391" s="209" t="s">
        <v>151</v>
      </c>
    </row>
    <row r="392" spans="1:65" s="14" customFormat="1" ht="11.25">
      <c r="B392" s="210"/>
      <c r="C392" s="211"/>
      <c r="D392" s="193" t="s">
        <v>164</v>
      </c>
      <c r="E392" s="212" t="s">
        <v>19</v>
      </c>
      <c r="F392" s="213" t="s">
        <v>811</v>
      </c>
      <c r="G392" s="211"/>
      <c r="H392" s="214">
        <v>10.079000000000001</v>
      </c>
      <c r="I392" s="215"/>
      <c r="J392" s="211"/>
      <c r="K392" s="211"/>
      <c r="L392" s="216"/>
      <c r="M392" s="217"/>
      <c r="N392" s="218"/>
      <c r="O392" s="218"/>
      <c r="P392" s="218"/>
      <c r="Q392" s="218"/>
      <c r="R392" s="218"/>
      <c r="S392" s="218"/>
      <c r="T392" s="219"/>
      <c r="AT392" s="220" t="s">
        <v>164</v>
      </c>
      <c r="AU392" s="220" t="s">
        <v>82</v>
      </c>
      <c r="AV392" s="14" t="s">
        <v>82</v>
      </c>
      <c r="AW392" s="14" t="s">
        <v>35</v>
      </c>
      <c r="AX392" s="14" t="s">
        <v>73</v>
      </c>
      <c r="AY392" s="220" t="s">
        <v>151</v>
      </c>
    </row>
    <row r="393" spans="1:65" s="15" customFormat="1" ht="11.25">
      <c r="B393" s="221"/>
      <c r="C393" s="222"/>
      <c r="D393" s="193" t="s">
        <v>164</v>
      </c>
      <c r="E393" s="223" t="s">
        <v>19</v>
      </c>
      <c r="F393" s="224" t="s">
        <v>167</v>
      </c>
      <c r="G393" s="222"/>
      <c r="H393" s="225">
        <v>10.079000000000001</v>
      </c>
      <c r="I393" s="226"/>
      <c r="J393" s="222"/>
      <c r="K393" s="222"/>
      <c r="L393" s="227"/>
      <c r="M393" s="228"/>
      <c r="N393" s="229"/>
      <c r="O393" s="229"/>
      <c r="P393" s="229"/>
      <c r="Q393" s="229"/>
      <c r="R393" s="229"/>
      <c r="S393" s="229"/>
      <c r="T393" s="230"/>
      <c r="AT393" s="231" t="s">
        <v>164</v>
      </c>
      <c r="AU393" s="231" t="s">
        <v>82</v>
      </c>
      <c r="AV393" s="15" t="s">
        <v>158</v>
      </c>
      <c r="AW393" s="15" t="s">
        <v>35</v>
      </c>
      <c r="AX393" s="15" t="s">
        <v>80</v>
      </c>
      <c r="AY393" s="231" t="s">
        <v>151</v>
      </c>
    </row>
    <row r="394" spans="1:65" s="2" customFormat="1" ht="24.2" customHeight="1">
      <c r="A394" s="36"/>
      <c r="B394" s="37"/>
      <c r="C394" s="180" t="s">
        <v>812</v>
      </c>
      <c r="D394" s="180" t="s">
        <v>153</v>
      </c>
      <c r="E394" s="181" t="s">
        <v>813</v>
      </c>
      <c r="F394" s="182" t="s">
        <v>814</v>
      </c>
      <c r="G394" s="183" t="s">
        <v>279</v>
      </c>
      <c r="H394" s="184">
        <v>5039.5</v>
      </c>
      <c r="I394" s="185"/>
      <c r="J394" s="186">
        <f>ROUND(I394*H394,2)</f>
        <v>0</v>
      </c>
      <c r="K394" s="182" t="s">
        <v>157</v>
      </c>
      <c r="L394" s="41"/>
      <c r="M394" s="187" t="s">
        <v>19</v>
      </c>
      <c r="N394" s="188" t="s">
        <v>44</v>
      </c>
      <c r="O394" s="66"/>
      <c r="P394" s="189">
        <f>O394*H394</f>
        <v>0</v>
      </c>
      <c r="Q394" s="189">
        <v>0</v>
      </c>
      <c r="R394" s="189">
        <f>Q394*H394</f>
        <v>0</v>
      </c>
      <c r="S394" s="189">
        <v>0</v>
      </c>
      <c r="T394" s="190">
        <f>S394*H394</f>
        <v>0</v>
      </c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R394" s="191" t="s">
        <v>158</v>
      </c>
      <c r="AT394" s="191" t="s">
        <v>153</v>
      </c>
      <c r="AU394" s="191" t="s">
        <v>82</v>
      </c>
      <c r="AY394" s="19" t="s">
        <v>151</v>
      </c>
      <c r="BE394" s="192">
        <f>IF(N394="základní",J394,0)</f>
        <v>0</v>
      </c>
      <c r="BF394" s="192">
        <f>IF(N394="snížená",J394,0)</f>
        <v>0</v>
      </c>
      <c r="BG394" s="192">
        <f>IF(N394="zákl. přenesená",J394,0)</f>
        <v>0</v>
      </c>
      <c r="BH394" s="192">
        <f>IF(N394="sníž. přenesená",J394,0)</f>
        <v>0</v>
      </c>
      <c r="BI394" s="192">
        <f>IF(N394="nulová",J394,0)</f>
        <v>0</v>
      </c>
      <c r="BJ394" s="19" t="s">
        <v>80</v>
      </c>
      <c r="BK394" s="192">
        <f>ROUND(I394*H394,2)</f>
        <v>0</v>
      </c>
      <c r="BL394" s="19" t="s">
        <v>158</v>
      </c>
      <c r="BM394" s="191" t="s">
        <v>815</v>
      </c>
    </row>
    <row r="395" spans="1:65" s="2" customFormat="1" ht="39">
      <c r="A395" s="36"/>
      <c r="B395" s="37"/>
      <c r="C395" s="38"/>
      <c r="D395" s="193" t="s">
        <v>160</v>
      </c>
      <c r="E395" s="38"/>
      <c r="F395" s="194" t="s">
        <v>816</v>
      </c>
      <c r="G395" s="38"/>
      <c r="H395" s="38"/>
      <c r="I395" s="195"/>
      <c r="J395" s="38"/>
      <c r="K395" s="38"/>
      <c r="L395" s="41"/>
      <c r="M395" s="196"/>
      <c r="N395" s="197"/>
      <c r="O395" s="66"/>
      <c r="P395" s="66"/>
      <c r="Q395" s="66"/>
      <c r="R395" s="66"/>
      <c r="S395" s="66"/>
      <c r="T395" s="67"/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T395" s="19" t="s">
        <v>160</v>
      </c>
      <c r="AU395" s="19" t="s">
        <v>82</v>
      </c>
    </row>
    <row r="396" spans="1:65" s="2" customFormat="1" ht="11.25">
      <c r="A396" s="36"/>
      <c r="B396" s="37"/>
      <c r="C396" s="38"/>
      <c r="D396" s="198" t="s">
        <v>162</v>
      </c>
      <c r="E396" s="38"/>
      <c r="F396" s="199" t="s">
        <v>817</v>
      </c>
      <c r="G396" s="38"/>
      <c r="H396" s="38"/>
      <c r="I396" s="195"/>
      <c r="J396" s="38"/>
      <c r="K396" s="38"/>
      <c r="L396" s="41"/>
      <c r="M396" s="196"/>
      <c r="N396" s="197"/>
      <c r="O396" s="66"/>
      <c r="P396" s="66"/>
      <c r="Q396" s="66"/>
      <c r="R396" s="66"/>
      <c r="S396" s="66"/>
      <c r="T396" s="67"/>
      <c r="U396" s="36"/>
      <c r="V396" s="36"/>
      <c r="W396" s="36"/>
      <c r="X396" s="36"/>
      <c r="Y396" s="36"/>
      <c r="Z396" s="36"/>
      <c r="AA396" s="36"/>
      <c r="AB396" s="36"/>
      <c r="AC396" s="36"/>
      <c r="AD396" s="36"/>
      <c r="AE396" s="36"/>
      <c r="AT396" s="19" t="s">
        <v>162</v>
      </c>
      <c r="AU396" s="19" t="s">
        <v>82</v>
      </c>
    </row>
    <row r="397" spans="1:65" s="13" customFormat="1" ht="11.25">
      <c r="B397" s="200"/>
      <c r="C397" s="201"/>
      <c r="D397" s="193" t="s">
        <v>164</v>
      </c>
      <c r="E397" s="202" t="s">
        <v>19</v>
      </c>
      <c r="F397" s="203" t="s">
        <v>433</v>
      </c>
      <c r="G397" s="201"/>
      <c r="H397" s="202" t="s">
        <v>19</v>
      </c>
      <c r="I397" s="204"/>
      <c r="J397" s="201"/>
      <c r="K397" s="201"/>
      <c r="L397" s="205"/>
      <c r="M397" s="206"/>
      <c r="N397" s="207"/>
      <c r="O397" s="207"/>
      <c r="P397" s="207"/>
      <c r="Q397" s="207"/>
      <c r="R397" s="207"/>
      <c r="S397" s="207"/>
      <c r="T397" s="208"/>
      <c r="AT397" s="209" t="s">
        <v>164</v>
      </c>
      <c r="AU397" s="209" t="s">
        <v>82</v>
      </c>
      <c r="AV397" s="13" t="s">
        <v>80</v>
      </c>
      <c r="AW397" s="13" t="s">
        <v>35</v>
      </c>
      <c r="AX397" s="13" t="s">
        <v>73</v>
      </c>
      <c r="AY397" s="209" t="s">
        <v>151</v>
      </c>
    </row>
    <row r="398" spans="1:65" s="14" customFormat="1" ht="11.25">
      <c r="B398" s="210"/>
      <c r="C398" s="211"/>
      <c r="D398" s="193" t="s">
        <v>164</v>
      </c>
      <c r="E398" s="212" t="s">
        <v>19</v>
      </c>
      <c r="F398" s="213" t="s">
        <v>818</v>
      </c>
      <c r="G398" s="211"/>
      <c r="H398" s="214">
        <v>201.58</v>
      </c>
      <c r="I398" s="215"/>
      <c r="J398" s="211"/>
      <c r="K398" s="211"/>
      <c r="L398" s="216"/>
      <c r="M398" s="217"/>
      <c r="N398" s="218"/>
      <c r="O398" s="218"/>
      <c r="P398" s="218"/>
      <c r="Q398" s="218"/>
      <c r="R398" s="218"/>
      <c r="S398" s="218"/>
      <c r="T398" s="219"/>
      <c r="AT398" s="220" t="s">
        <v>164</v>
      </c>
      <c r="AU398" s="220" t="s">
        <v>82</v>
      </c>
      <c r="AV398" s="14" t="s">
        <v>82</v>
      </c>
      <c r="AW398" s="14" t="s">
        <v>35</v>
      </c>
      <c r="AX398" s="14" t="s">
        <v>73</v>
      </c>
      <c r="AY398" s="220" t="s">
        <v>151</v>
      </c>
    </row>
    <row r="399" spans="1:65" s="15" customFormat="1" ht="11.25">
      <c r="B399" s="221"/>
      <c r="C399" s="222"/>
      <c r="D399" s="193" t="s">
        <v>164</v>
      </c>
      <c r="E399" s="223" t="s">
        <v>19</v>
      </c>
      <c r="F399" s="224" t="s">
        <v>167</v>
      </c>
      <c r="G399" s="222"/>
      <c r="H399" s="225">
        <v>201.58</v>
      </c>
      <c r="I399" s="226"/>
      <c r="J399" s="222"/>
      <c r="K399" s="222"/>
      <c r="L399" s="227"/>
      <c r="M399" s="228"/>
      <c r="N399" s="229"/>
      <c r="O399" s="229"/>
      <c r="P399" s="229"/>
      <c r="Q399" s="229"/>
      <c r="R399" s="229"/>
      <c r="S399" s="229"/>
      <c r="T399" s="230"/>
      <c r="AT399" s="231" t="s">
        <v>164</v>
      </c>
      <c r="AU399" s="231" t="s">
        <v>82</v>
      </c>
      <c r="AV399" s="15" t="s">
        <v>158</v>
      </c>
      <c r="AW399" s="15" t="s">
        <v>35</v>
      </c>
      <c r="AX399" s="15" t="s">
        <v>80</v>
      </c>
      <c r="AY399" s="231" t="s">
        <v>151</v>
      </c>
    </row>
    <row r="400" spans="1:65" s="14" customFormat="1" ht="11.25">
      <c r="B400" s="210"/>
      <c r="C400" s="211"/>
      <c r="D400" s="193" t="s">
        <v>164</v>
      </c>
      <c r="E400" s="211"/>
      <c r="F400" s="213" t="s">
        <v>819</v>
      </c>
      <c r="G400" s="211"/>
      <c r="H400" s="214">
        <v>5039.5</v>
      </c>
      <c r="I400" s="215"/>
      <c r="J400" s="211"/>
      <c r="K400" s="211"/>
      <c r="L400" s="216"/>
      <c r="M400" s="217"/>
      <c r="N400" s="218"/>
      <c r="O400" s="218"/>
      <c r="P400" s="218"/>
      <c r="Q400" s="218"/>
      <c r="R400" s="218"/>
      <c r="S400" s="218"/>
      <c r="T400" s="219"/>
      <c r="AT400" s="220" t="s">
        <v>164</v>
      </c>
      <c r="AU400" s="220" t="s">
        <v>82</v>
      </c>
      <c r="AV400" s="14" t="s">
        <v>82</v>
      </c>
      <c r="AW400" s="14" t="s">
        <v>4</v>
      </c>
      <c r="AX400" s="14" t="s">
        <v>80</v>
      </c>
      <c r="AY400" s="220" t="s">
        <v>151</v>
      </c>
    </row>
    <row r="401" spans="1:65" s="2" customFormat="1" ht="24.2" customHeight="1">
      <c r="A401" s="36"/>
      <c r="B401" s="37"/>
      <c r="C401" s="180" t="s">
        <v>820</v>
      </c>
      <c r="D401" s="180" t="s">
        <v>153</v>
      </c>
      <c r="E401" s="181" t="s">
        <v>821</v>
      </c>
      <c r="F401" s="182" t="s">
        <v>822</v>
      </c>
      <c r="G401" s="183" t="s">
        <v>279</v>
      </c>
      <c r="H401" s="184">
        <v>10.079000000000001</v>
      </c>
      <c r="I401" s="185"/>
      <c r="J401" s="186">
        <f>ROUND(I401*H401,2)</f>
        <v>0</v>
      </c>
      <c r="K401" s="182" t="s">
        <v>157</v>
      </c>
      <c r="L401" s="41"/>
      <c r="M401" s="187" t="s">
        <v>19</v>
      </c>
      <c r="N401" s="188" t="s">
        <v>44</v>
      </c>
      <c r="O401" s="66"/>
      <c r="P401" s="189">
        <f>O401*H401</f>
        <v>0</v>
      </c>
      <c r="Q401" s="189">
        <v>0</v>
      </c>
      <c r="R401" s="189">
        <f>Q401*H401</f>
        <v>0</v>
      </c>
      <c r="S401" s="189">
        <v>0</v>
      </c>
      <c r="T401" s="190">
        <f>S401*H401</f>
        <v>0</v>
      </c>
      <c r="U401" s="36"/>
      <c r="V401" s="36"/>
      <c r="W401" s="36"/>
      <c r="X401" s="36"/>
      <c r="Y401" s="36"/>
      <c r="Z401" s="36"/>
      <c r="AA401" s="36"/>
      <c r="AB401" s="36"/>
      <c r="AC401" s="36"/>
      <c r="AD401" s="36"/>
      <c r="AE401" s="36"/>
      <c r="AR401" s="191" t="s">
        <v>158</v>
      </c>
      <c r="AT401" s="191" t="s">
        <v>153</v>
      </c>
      <c r="AU401" s="191" t="s">
        <v>82</v>
      </c>
      <c r="AY401" s="19" t="s">
        <v>151</v>
      </c>
      <c r="BE401" s="192">
        <f>IF(N401="základní",J401,0)</f>
        <v>0</v>
      </c>
      <c r="BF401" s="192">
        <f>IF(N401="snížená",J401,0)</f>
        <v>0</v>
      </c>
      <c r="BG401" s="192">
        <f>IF(N401="zákl. přenesená",J401,0)</f>
        <v>0</v>
      </c>
      <c r="BH401" s="192">
        <f>IF(N401="sníž. přenesená",J401,0)</f>
        <v>0</v>
      </c>
      <c r="BI401" s="192">
        <f>IF(N401="nulová",J401,0)</f>
        <v>0</v>
      </c>
      <c r="BJ401" s="19" t="s">
        <v>80</v>
      </c>
      <c r="BK401" s="192">
        <f>ROUND(I401*H401,2)</f>
        <v>0</v>
      </c>
      <c r="BL401" s="19" t="s">
        <v>158</v>
      </c>
      <c r="BM401" s="191" t="s">
        <v>823</v>
      </c>
    </row>
    <row r="402" spans="1:65" s="2" customFormat="1" ht="19.5">
      <c r="A402" s="36"/>
      <c r="B402" s="37"/>
      <c r="C402" s="38"/>
      <c r="D402" s="193" t="s">
        <v>160</v>
      </c>
      <c r="E402" s="38"/>
      <c r="F402" s="194" t="s">
        <v>824</v>
      </c>
      <c r="G402" s="38"/>
      <c r="H402" s="38"/>
      <c r="I402" s="195"/>
      <c r="J402" s="38"/>
      <c r="K402" s="38"/>
      <c r="L402" s="41"/>
      <c r="M402" s="196"/>
      <c r="N402" s="197"/>
      <c r="O402" s="66"/>
      <c r="P402" s="66"/>
      <c r="Q402" s="66"/>
      <c r="R402" s="66"/>
      <c r="S402" s="66"/>
      <c r="T402" s="67"/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T402" s="19" t="s">
        <v>160</v>
      </c>
      <c r="AU402" s="19" t="s">
        <v>82</v>
      </c>
    </row>
    <row r="403" spans="1:65" s="2" customFormat="1" ht="11.25">
      <c r="A403" s="36"/>
      <c r="B403" s="37"/>
      <c r="C403" s="38"/>
      <c r="D403" s="198" t="s">
        <v>162</v>
      </c>
      <c r="E403" s="38"/>
      <c r="F403" s="199" t="s">
        <v>825</v>
      </c>
      <c r="G403" s="38"/>
      <c r="H403" s="38"/>
      <c r="I403" s="195"/>
      <c r="J403" s="38"/>
      <c r="K403" s="38"/>
      <c r="L403" s="41"/>
      <c r="M403" s="196"/>
      <c r="N403" s="197"/>
      <c r="O403" s="66"/>
      <c r="P403" s="66"/>
      <c r="Q403" s="66"/>
      <c r="R403" s="66"/>
      <c r="S403" s="66"/>
      <c r="T403" s="67"/>
      <c r="U403" s="36"/>
      <c r="V403" s="36"/>
      <c r="W403" s="36"/>
      <c r="X403" s="36"/>
      <c r="Y403" s="36"/>
      <c r="Z403" s="36"/>
      <c r="AA403" s="36"/>
      <c r="AB403" s="36"/>
      <c r="AC403" s="36"/>
      <c r="AD403" s="36"/>
      <c r="AE403" s="36"/>
      <c r="AT403" s="19" t="s">
        <v>162</v>
      </c>
      <c r="AU403" s="19" t="s">
        <v>82</v>
      </c>
    </row>
    <row r="404" spans="1:65" s="14" customFormat="1" ht="11.25">
      <c r="B404" s="210"/>
      <c r="C404" s="211"/>
      <c r="D404" s="193" t="s">
        <v>164</v>
      </c>
      <c r="E404" s="212" t="s">
        <v>19</v>
      </c>
      <c r="F404" s="213" t="s">
        <v>826</v>
      </c>
      <c r="G404" s="211"/>
      <c r="H404" s="214">
        <v>10.079000000000001</v>
      </c>
      <c r="I404" s="215"/>
      <c r="J404" s="211"/>
      <c r="K404" s="211"/>
      <c r="L404" s="216"/>
      <c r="M404" s="217"/>
      <c r="N404" s="218"/>
      <c r="O404" s="218"/>
      <c r="P404" s="218"/>
      <c r="Q404" s="218"/>
      <c r="R404" s="218"/>
      <c r="S404" s="218"/>
      <c r="T404" s="219"/>
      <c r="AT404" s="220" t="s">
        <v>164</v>
      </c>
      <c r="AU404" s="220" t="s">
        <v>82</v>
      </c>
      <c r="AV404" s="14" t="s">
        <v>82</v>
      </c>
      <c r="AW404" s="14" t="s">
        <v>35</v>
      </c>
      <c r="AX404" s="14" t="s">
        <v>73</v>
      </c>
      <c r="AY404" s="220" t="s">
        <v>151</v>
      </c>
    </row>
    <row r="405" spans="1:65" s="15" customFormat="1" ht="11.25">
      <c r="B405" s="221"/>
      <c r="C405" s="222"/>
      <c r="D405" s="193" t="s">
        <v>164</v>
      </c>
      <c r="E405" s="223" t="s">
        <v>19</v>
      </c>
      <c r="F405" s="224" t="s">
        <v>167</v>
      </c>
      <c r="G405" s="222"/>
      <c r="H405" s="225">
        <v>10.079000000000001</v>
      </c>
      <c r="I405" s="226"/>
      <c r="J405" s="222"/>
      <c r="K405" s="222"/>
      <c r="L405" s="227"/>
      <c r="M405" s="228"/>
      <c r="N405" s="229"/>
      <c r="O405" s="229"/>
      <c r="P405" s="229"/>
      <c r="Q405" s="229"/>
      <c r="R405" s="229"/>
      <c r="S405" s="229"/>
      <c r="T405" s="230"/>
      <c r="AT405" s="231" t="s">
        <v>164</v>
      </c>
      <c r="AU405" s="231" t="s">
        <v>82</v>
      </c>
      <c r="AV405" s="15" t="s">
        <v>158</v>
      </c>
      <c r="AW405" s="15" t="s">
        <v>35</v>
      </c>
      <c r="AX405" s="15" t="s">
        <v>80</v>
      </c>
      <c r="AY405" s="231" t="s">
        <v>151</v>
      </c>
    </row>
    <row r="406" spans="1:65" s="12" customFormat="1" ht="22.9" customHeight="1">
      <c r="B406" s="164"/>
      <c r="C406" s="165"/>
      <c r="D406" s="166" t="s">
        <v>72</v>
      </c>
      <c r="E406" s="178" t="s">
        <v>290</v>
      </c>
      <c r="F406" s="178" t="s">
        <v>291</v>
      </c>
      <c r="G406" s="165"/>
      <c r="H406" s="165"/>
      <c r="I406" s="168"/>
      <c r="J406" s="179">
        <f>BK406</f>
        <v>0</v>
      </c>
      <c r="K406" s="165"/>
      <c r="L406" s="170"/>
      <c r="M406" s="171"/>
      <c r="N406" s="172"/>
      <c r="O406" s="172"/>
      <c r="P406" s="173">
        <f>SUM(P407:P412)</f>
        <v>0</v>
      </c>
      <c r="Q406" s="172"/>
      <c r="R406" s="173">
        <f>SUM(R407:R412)</f>
        <v>0</v>
      </c>
      <c r="S406" s="172"/>
      <c r="T406" s="174">
        <f>SUM(T407:T412)</f>
        <v>0</v>
      </c>
      <c r="AR406" s="175" t="s">
        <v>80</v>
      </c>
      <c r="AT406" s="176" t="s">
        <v>72</v>
      </c>
      <c r="AU406" s="176" t="s">
        <v>80</v>
      </c>
      <c r="AY406" s="175" t="s">
        <v>151</v>
      </c>
      <c r="BK406" s="177">
        <f>SUM(BK407:BK412)</f>
        <v>0</v>
      </c>
    </row>
    <row r="407" spans="1:65" s="2" customFormat="1" ht="24.2" customHeight="1">
      <c r="A407" s="36"/>
      <c r="B407" s="37"/>
      <c r="C407" s="180" t="s">
        <v>827</v>
      </c>
      <c r="D407" s="180" t="s">
        <v>153</v>
      </c>
      <c r="E407" s="181" t="s">
        <v>828</v>
      </c>
      <c r="F407" s="182" t="s">
        <v>829</v>
      </c>
      <c r="G407" s="183" t="s">
        <v>279</v>
      </c>
      <c r="H407" s="184">
        <v>10.209</v>
      </c>
      <c r="I407" s="185"/>
      <c r="J407" s="186">
        <f>ROUND(I407*H407,2)</f>
        <v>0</v>
      </c>
      <c r="K407" s="182" t="s">
        <v>157</v>
      </c>
      <c r="L407" s="41"/>
      <c r="M407" s="187" t="s">
        <v>19</v>
      </c>
      <c r="N407" s="188" t="s">
        <v>44</v>
      </c>
      <c r="O407" s="66"/>
      <c r="P407" s="189">
        <f>O407*H407</f>
        <v>0</v>
      </c>
      <c r="Q407" s="189">
        <v>0</v>
      </c>
      <c r="R407" s="189">
        <f>Q407*H407</f>
        <v>0</v>
      </c>
      <c r="S407" s="189">
        <v>0</v>
      </c>
      <c r="T407" s="190">
        <f>S407*H407</f>
        <v>0</v>
      </c>
      <c r="U407" s="36"/>
      <c r="V407" s="36"/>
      <c r="W407" s="36"/>
      <c r="X407" s="36"/>
      <c r="Y407" s="36"/>
      <c r="Z407" s="36"/>
      <c r="AA407" s="36"/>
      <c r="AB407" s="36"/>
      <c r="AC407" s="36"/>
      <c r="AD407" s="36"/>
      <c r="AE407" s="36"/>
      <c r="AR407" s="191" t="s">
        <v>158</v>
      </c>
      <c r="AT407" s="191" t="s">
        <v>153</v>
      </c>
      <c r="AU407" s="191" t="s">
        <v>82</v>
      </c>
      <c r="AY407" s="19" t="s">
        <v>151</v>
      </c>
      <c r="BE407" s="192">
        <f>IF(N407="základní",J407,0)</f>
        <v>0</v>
      </c>
      <c r="BF407" s="192">
        <f>IF(N407="snížená",J407,0)</f>
        <v>0</v>
      </c>
      <c r="BG407" s="192">
        <f>IF(N407="zákl. přenesená",J407,0)</f>
        <v>0</v>
      </c>
      <c r="BH407" s="192">
        <f>IF(N407="sníž. přenesená",J407,0)</f>
        <v>0</v>
      </c>
      <c r="BI407" s="192">
        <f>IF(N407="nulová",J407,0)</f>
        <v>0</v>
      </c>
      <c r="BJ407" s="19" t="s">
        <v>80</v>
      </c>
      <c r="BK407" s="192">
        <f>ROUND(I407*H407,2)</f>
        <v>0</v>
      </c>
      <c r="BL407" s="19" t="s">
        <v>158</v>
      </c>
      <c r="BM407" s="191" t="s">
        <v>830</v>
      </c>
    </row>
    <row r="408" spans="1:65" s="2" customFormat="1" ht="29.25">
      <c r="A408" s="36"/>
      <c r="B408" s="37"/>
      <c r="C408" s="38"/>
      <c r="D408" s="193" t="s">
        <v>160</v>
      </c>
      <c r="E408" s="38"/>
      <c r="F408" s="194" t="s">
        <v>831</v>
      </c>
      <c r="G408" s="38"/>
      <c r="H408" s="38"/>
      <c r="I408" s="195"/>
      <c r="J408" s="38"/>
      <c r="K408" s="38"/>
      <c r="L408" s="41"/>
      <c r="M408" s="196"/>
      <c r="N408" s="197"/>
      <c r="O408" s="66"/>
      <c r="P408" s="66"/>
      <c r="Q408" s="66"/>
      <c r="R408" s="66"/>
      <c r="S408" s="66"/>
      <c r="T408" s="67"/>
      <c r="U408" s="36"/>
      <c r="V408" s="36"/>
      <c r="W408" s="36"/>
      <c r="X408" s="36"/>
      <c r="Y408" s="36"/>
      <c r="Z408" s="36"/>
      <c r="AA408" s="36"/>
      <c r="AB408" s="36"/>
      <c r="AC408" s="36"/>
      <c r="AD408" s="36"/>
      <c r="AE408" s="36"/>
      <c r="AT408" s="19" t="s">
        <v>160</v>
      </c>
      <c r="AU408" s="19" t="s">
        <v>82</v>
      </c>
    </row>
    <row r="409" spans="1:65" s="2" customFormat="1" ht="11.25">
      <c r="A409" s="36"/>
      <c r="B409" s="37"/>
      <c r="C409" s="38"/>
      <c r="D409" s="198" t="s">
        <v>162</v>
      </c>
      <c r="E409" s="38"/>
      <c r="F409" s="199" t="s">
        <v>832</v>
      </c>
      <c r="G409" s="38"/>
      <c r="H409" s="38"/>
      <c r="I409" s="195"/>
      <c r="J409" s="38"/>
      <c r="K409" s="38"/>
      <c r="L409" s="41"/>
      <c r="M409" s="196"/>
      <c r="N409" s="197"/>
      <c r="O409" s="66"/>
      <c r="P409" s="66"/>
      <c r="Q409" s="66"/>
      <c r="R409" s="66"/>
      <c r="S409" s="66"/>
      <c r="T409" s="67"/>
      <c r="U409" s="36"/>
      <c r="V409" s="36"/>
      <c r="W409" s="36"/>
      <c r="X409" s="36"/>
      <c r="Y409" s="36"/>
      <c r="Z409" s="36"/>
      <c r="AA409" s="36"/>
      <c r="AB409" s="36"/>
      <c r="AC409" s="36"/>
      <c r="AD409" s="36"/>
      <c r="AE409" s="36"/>
      <c r="AT409" s="19" t="s">
        <v>162</v>
      </c>
      <c r="AU409" s="19" t="s">
        <v>82</v>
      </c>
    </row>
    <row r="410" spans="1:65" s="2" customFormat="1" ht="33" customHeight="1">
      <c r="A410" s="36"/>
      <c r="B410" s="37"/>
      <c r="C410" s="180" t="s">
        <v>833</v>
      </c>
      <c r="D410" s="180" t="s">
        <v>153</v>
      </c>
      <c r="E410" s="181" t="s">
        <v>834</v>
      </c>
      <c r="F410" s="182" t="s">
        <v>835</v>
      </c>
      <c r="G410" s="183" t="s">
        <v>279</v>
      </c>
      <c r="H410" s="184">
        <v>10.209</v>
      </c>
      <c r="I410" s="185"/>
      <c r="J410" s="186">
        <f>ROUND(I410*H410,2)</f>
        <v>0</v>
      </c>
      <c r="K410" s="182" t="s">
        <v>157</v>
      </c>
      <c r="L410" s="41"/>
      <c r="M410" s="187" t="s">
        <v>19</v>
      </c>
      <c r="N410" s="188" t="s">
        <v>44</v>
      </c>
      <c r="O410" s="66"/>
      <c r="P410" s="189">
        <f>O410*H410</f>
        <v>0</v>
      </c>
      <c r="Q410" s="189">
        <v>0</v>
      </c>
      <c r="R410" s="189">
        <f>Q410*H410</f>
        <v>0</v>
      </c>
      <c r="S410" s="189">
        <v>0</v>
      </c>
      <c r="T410" s="190">
        <f>S410*H410</f>
        <v>0</v>
      </c>
      <c r="U410" s="36"/>
      <c r="V410" s="36"/>
      <c r="W410" s="36"/>
      <c r="X410" s="36"/>
      <c r="Y410" s="36"/>
      <c r="Z410" s="36"/>
      <c r="AA410" s="36"/>
      <c r="AB410" s="36"/>
      <c r="AC410" s="36"/>
      <c r="AD410" s="36"/>
      <c r="AE410" s="36"/>
      <c r="AR410" s="191" t="s">
        <v>158</v>
      </c>
      <c r="AT410" s="191" t="s">
        <v>153</v>
      </c>
      <c r="AU410" s="191" t="s">
        <v>82</v>
      </c>
      <c r="AY410" s="19" t="s">
        <v>151</v>
      </c>
      <c r="BE410" s="192">
        <f>IF(N410="základní",J410,0)</f>
        <v>0</v>
      </c>
      <c r="BF410" s="192">
        <f>IF(N410="snížená",J410,0)</f>
        <v>0</v>
      </c>
      <c r="BG410" s="192">
        <f>IF(N410="zákl. přenesená",J410,0)</f>
        <v>0</v>
      </c>
      <c r="BH410" s="192">
        <f>IF(N410="sníž. přenesená",J410,0)</f>
        <v>0</v>
      </c>
      <c r="BI410" s="192">
        <f>IF(N410="nulová",J410,0)</f>
        <v>0</v>
      </c>
      <c r="BJ410" s="19" t="s">
        <v>80</v>
      </c>
      <c r="BK410" s="192">
        <f>ROUND(I410*H410,2)</f>
        <v>0</v>
      </c>
      <c r="BL410" s="19" t="s">
        <v>158</v>
      </c>
      <c r="BM410" s="191" t="s">
        <v>836</v>
      </c>
    </row>
    <row r="411" spans="1:65" s="2" customFormat="1" ht="29.25">
      <c r="A411" s="36"/>
      <c r="B411" s="37"/>
      <c r="C411" s="38"/>
      <c r="D411" s="193" t="s">
        <v>160</v>
      </c>
      <c r="E411" s="38"/>
      <c r="F411" s="194" t="s">
        <v>837</v>
      </c>
      <c r="G411" s="38"/>
      <c r="H411" s="38"/>
      <c r="I411" s="195"/>
      <c r="J411" s="38"/>
      <c r="K411" s="38"/>
      <c r="L411" s="41"/>
      <c r="M411" s="196"/>
      <c r="N411" s="197"/>
      <c r="O411" s="66"/>
      <c r="P411" s="66"/>
      <c r="Q411" s="66"/>
      <c r="R411" s="66"/>
      <c r="S411" s="66"/>
      <c r="T411" s="67"/>
      <c r="U411" s="36"/>
      <c r="V411" s="36"/>
      <c r="W411" s="36"/>
      <c r="X411" s="36"/>
      <c r="Y411" s="36"/>
      <c r="Z411" s="36"/>
      <c r="AA411" s="36"/>
      <c r="AB411" s="36"/>
      <c r="AC411" s="36"/>
      <c r="AD411" s="36"/>
      <c r="AE411" s="36"/>
      <c r="AT411" s="19" t="s">
        <v>160</v>
      </c>
      <c r="AU411" s="19" t="s">
        <v>82</v>
      </c>
    </row>
    <row r="412" spans="1:65" s="2" customFormat="1" ht="11.25">
      <c r="A412" s="36"/>
      <c r="B412" s="37"/>
      <c r="C412" s="38"/>
      <c r="D412" s="198" t="s">
        <v>162</v>
      </c>
      <c r="E412" s="38"/>
      <c r="F412" s="199" t="s">
        <v>838</v>
      </c>
      <c r="G412" s="38"/>
      <c r="H412" s="38"/>
      <c r="I412" s="195"/>
      <c r="J412" s="38"/>
      <c r="K412" s="38"/>
      <c r="L412" s="41"/>
      <c r="M412" s="196"/>
      <c r="N412" s="197"/>
      <c r="O412" s="66"/>
      <c r="P412" s="66"/>
      <c r="Q412" s="66"/>
      <c r="R412" s="66"/>
      <c r="S412" s="66"/>
      <c r="T412" s="67"/>
      <c r="U412" s="36"/>
      <c r="V412" s="36"/>
      <c r="W412" s="36"/>
      <c r="X412" s="36"/>
      <c r="Y412" s="36"/>
      <c r="Z412" s="36"/>
      <c r="AA412" s="36"/>
      <c r="AB412" s="36"/>
      <c r="AC412" s="36"/>
      <c r="AD412" s="36"/>
      <c r="AE412" s="36"/>
      <c r="AT412" s="19" t="s">
        <v>162</v>
      </c>
      <c r="AU412" s="19" t="s">
        <v>82</v>
      </c>
    </row>
    <row r="413" spans="1:65" s="12" customFormat="1" ht="25.9" customHeight="1">
      <c r="B413" s="164"/>
      <c r="C413" s="165"/>
      <c r="D413" s="166" t="s">
        <v>72</v>
      </c>
      <c r="E413" s="167" t="s">
        <v>305</v>
      </c>
      <c r="F413" s="167" t="s">
        <v>306</v>
      </c>
      <c r="G413" s="165"/>
      <c r="H413" s="165"/>
      <c r="I413" s="168"/>
      <c r="J413" s="169">
        <f>BK413</f>
        <v>0</v>
      </c>
      <c r="K413" s="165"/>
      <c r="L413" s="170"/>
      <c r="M413" s="171"/>
      <c r="N413" s="172"/>
      <c r="O413" s="172"/>
      <c r="P413" s="173">
        <f>P414+P449+P455+P564+P586+P607+P671</f>
        <v>0</v>
      </c>
      <c r="Q413" s="172"/>
      <c r="R413" s="173">
        <f>R414+R449+R455+R564+R586+R607+R671</f>
        <v>5.3927757500000002</v>
      </c>
      <c r="S413" s="172"/>
      <c r="T413" s="174">
        <f>T414+T449+T455+T564+T586+T607+T671</f>
        <v>3.8775060000000003</v>
      </c>
      <c r="AR413" s="175" t="s">
        <v>82</v>
      </c>
      <c r="AT413" s="176" t="s">
        <v>72</v>
      </c>
      <c r="AU413" s="176" t="s">
        <v>73</v>
      </c>
      <c r="AY413" s="175" t="s">
        <v>151</v>
      </c>
      <c r="BK413" s="177">
        <f>BK414+BK449+BK455+BK564+BK586+BK607+BK671</f>
        <v>0</v>
      </c>
    </row>
    <row r="414" spans="1:65" s="12" customFormat="1" ht="22.9" customHeight="1">
      <c r="B414" s="164"/>
      <c r="C414" s="165"/>
      <c r="D414" s="166" t="s">
        <v>72</v>
      </c>
      <c r="E414" s="178" t="s">
        <v>839</v>
      </c>
      <c r="F414" s="178" t="s">
        <v>840</v>
      </c>
      <c r="G414" s="165"/>
      <c r="H414" s="165"/>
      <c r="I414" s="168"/>
      <c r="J414" s="179">
        <f>BK414</f>
        <v>0</v>
      </c>
      <c r="K414" s="165"/>
      <c r="L414" s="170"/>
      <c r="M414" s="171"/>
      <c r="N414" s="172"/>
      <c r="O414" s="172"/>
      <c r="P414" s="173">
        <f>SUM(P415:P448)</f>
        <v>0</v>
      </c>
      <c r="Q414" s="172"/>
      <c r="R414" s="173">
        <f>SUM(R415:R448)</f>
        <v>0.66467599999999993</v>
      </c>
      <c r="S414" s="172"/>
      <c r="T414" s="174">
        <f>SUM(T415:T448)</f>
        <v>8.072600000000002E-2</v>
      </c>
      <c r="AR414" s="175" t="s">
        <v>82</v>
      </c>
      <c r="AT414" s="176" t="s">
        <v>72</v>
      </c>
      <c r="AU414" s="176" t="s">
        <v>80</v>
      </c>
      <c r="AY414" s="175" t="s">
        <v>151</v>
      </c>
      <c r="BK414" s="177">
        <f>SUM(BK415:BK448)</f>
        <v>0</v>
      </c>
    </row>
    <row r="415" spans="1:65" s="2" customFormat="1" ht="21.75" customHeight="1">
      <c r="A415" s="36"/>
      <c r="B415" s="37"/>
      <c r="C415" s="180" t="s">
        <v>841</v>
      </c>
      <c r="D415" s="180" t="s">
        <v>153</v>
      </c>
      <c r="E415" s="181" t="s">
        <v>842</v>
      </c>
      <c r="F415" s="182" t="s">
        <v>843</v>
      </c>
      <c r="G415" s="183" t="s">
        <v>156</v>
      </c>
      <c r="H415" s="184">
        <v>36.200000000000003</v>
      </c>
      <c r="I415" s="185"/>
      <c r="J415" s="186">
        <f>ROUND(I415*H415,2)</f>
        <v>0</v>
      </c>
      <c r="K415" s="182" t="s">
        <v>157</v>
      </c>
      <c r="L415" s="41"/>
      <c r="M415" s="187" t="s">
        <v>19</v>
      </c>
      <c r="N415" s="188" t="s">
        <v>44</v>
      </c>
      <c r="O415" s="66"/>
      <c r="P415" s="189">
        <f>O415*H415</f>
        <v>0</v>
      </c>
      <c r="Q415" s="189">
        <v>0</v>
      </c>
      <c r="R415" s="189">
        <f>Q415*H415</f>
        <v>0</v>
      </c>
      <c r="S415" s="189">
        <v>2.2300000000000002E-3</v>
      </c>
      <c r="T415" s="190">
        <f>S415*H415</f>
        <v>8.072600000000002E-2</v>
      </c>
      <c r="U415" s="36"/>
      <c r="V415" s="36"/>
      <c r="W415" s="36"/>
      <c r="X415" s="36"/>
      <c r="Y415" s="36"/>
      <c r="Z415" s="36"/>
      <c r="AA415" s="36"/>
      <c r="AB415" s="36"/>
      <c r="AC415" s="36"/>
      <c r="AD415" s="36"/>
      <c r="AE415" s="36"/>
      <c r="AR415" s="191" t="s">
        <v>276</v>
      </c>
      <c r="AT415" s="191" t="s">
        <v>153</v>
      </c>
      <c r="AU415" s="191" t="s">
        <v>82</v>
      </c>
      <c r="AY415" s="19" t="s">
        <v>151</v>
      </c>
      <c r="BE415" s="192">
        <f>IF(N415="základní",J415,0)</f>
        <v>0</v>
      </c>
      <c r="BF415" s="192">
        <f>IF(N415="snížená",J415,0)</f>
        <v>0</v>
      </c>
      <c r="BG415" s="192">
        <f>IF(N415="zákl. přenesená",J415,0)</f>
        <v>0</v>
      </c>
      <c r="BH415" s="192">
        <f>IF(N415="sníž. přenesená",J415,0)</f>
        <v>0</v>
      </c>
      <c r="BI415" s="192">
        <f>IF(N415="nulová",J415,0)</f>
        <v>0</v>
      </c>
      <c r="BJ415" s="19" t="s">
        <v>80</v>
      </c>
      <c r="BK415" s="192">
        <f>ROUND(I415*H415,2)</f>
        <v>0</v>
      </c>
      <c r="BL415" s="19" t="s">
        <v>276</v>
      </c>
      <c r="BM415" s="191" t="s">
        <v>844</v>
      </c>
    </row>
    <row r="416" spans="1:65" s="2" customFormat="1" ht="11.25">
      <c r="A416" s="36"/>
      <c r="B416" s="37"/>
      <c r="C416" s="38"/>
      <c r="D416" s="193" t="s">
        <v>160</v>
      </c>
      <c r="E416" s="38"/>
      <c r="F416" s="194" t="s">
        <v>845</v>
      </c>
      <c r="G416" s="38"/>
      <c r="H416" s="38"/>
      <c r="I416" s="195"/>
      <c r="J416" s="38"/>
      <c r="K416" s="38"/>
      <c r="L416" s="41"/>
      <c r="M416" s="196"/>
      <c r="N416" s="197"/>
      <c r="O416" s="66"/>
      <c r="P416" s="66"/>
      <c r="Q416" s="66"/>
      <c r="R416" s="66"/>
      <c r="S416" s="66"/>
      <c r="T416" s="67"/>
      <c r="U416" s="36"/>
      <c r="V416" s="36"/>
      <c r="W416" s="36"/>
      <c r="X416" s="36"/>
      <c r="Y416" s="36"/>
      <c r="Z416" s="36"/>
      <c r="AA416" s="36"/>
      <c r="AB416" s="36"/>
      <c r="AC416" s="36"/>
      <c r="AD416" s="36"/>
      <c r="AE416" s="36"/>
      <c r="AT416" s="19" t="s">
        <v>160</v>
      </c>
      <c r="AU416" s="19" t="s">
        <v>82</v>
      </c>
    </row>
    <row r="417" spans="1:65" s="2" customFormat="1" ht="11.25">
      <c r="A417" s="36"/>
      <c r="B417" s="37"/>
      <c r="C417" s="38"/>
      <c r="D417" s="198" t="s">
        <v>162</v>
      </c>
      <c r="E417" s="38"/>
      <c r="F417" s="199" t="s">
        <v>846</v>
      </c>
      <c r="G417" s="38"/>
      <c r="H417" s="38"/>
      <c r="I417" s="195"/>
      <c r="J417" s="38"/>
      <c r="K417" s="38"/>
      <c r="L417" s="41"/>
      <c r="M417" s="196"/>
      <c r="N417" s="197"/>
      <c r="O417" s="66"/>
      <c r="P417" s="66"/>
      <c r="Q417" s="66"/>
      <c r="R417" s="66"/>
      <c r="S417" s="66"/>
      <c r="T417" s="67"/>
      <c r="U417" s="36"/>
      <c r="V417" s="36"/>
      <c r="W417" s="36"/>
      <c r="X417" s="36"/>
      <c r="Y417" s="36"/>
      <c r="Z417" s="36"/>
      <c r="AA417" s="36"/>
      <c r="AB417" s="36"/>
      <c r="AC417" s="36"/>
      <c r="AD417" s="36"/>
      <c r="AE417" s="36"/>
      <c r="AT417" s="19" t="s">
        <v>162</v>
      </c>
      <c r="AU417" s="19" t="s">
        <v>82</v>
      </c>
    </row>
    <row r="418" spans="1:65" s="13" customFormat="1" ht="22.5">
      <c r="B418" s="200"/>
      <c r="C418" s="201"/>
      <c r="D418" s="193" t="s">
        <v>164</v>
      </c>
      <c r="E418" s="202" t="s">
        <v>19</v>
      </c>
      <c r="F418" s="203" t="s">
        <v>847</v>
      </c>
      <c r="G418" s="201"/>
      <c r="H418" s="202" t="s">
        <v>19</v>
      </c>
      <c r="I418" s="204"/>
      <c r="J418" s="201"/>
      <c r="K418" s="201"/>
      <c r="L418" s="205"/>
      <c r="M418" s="206"/>
      <c r="N418" s="207"/>
      <c r="O418" s="207"/>
      <c r="P418" s="207"/>
      <c r="Q418" s="207"/>
      <c r="R418" s="207"/>
      <c r="S418" s="207"/>
      <c r="T418" s="208"/>
      <c r="AT418" s="209" t="s">
        <v>164</v>
      </c>
      <c r="AU418" s="209" t="s">
        <v>82</v>
      </c>
      <c r="AV418" s="13" t="s">
        <v>80</v>
      </c>
      <c r="AW418" s="13" t="s">
        <v>35</v>
      </c>
      <c r="AX418" s="13" t="s">
        <v>73</v>
      </c>
      <c r="AY418" s="209" t="s">
        <v>151</v>
      </c>
    </row>
    <row r="419" spans="1:65" s="14" customFormat="1" ht="11.25">
      <c r="B419" s="210"/>
      <c r="C419" s="211"/>
      <c r="D419" s="193" t="s">
        <v>164</v>
      </c>
      <c r="E419" s="212" t="s">
        <v>19</v>
      </c>
      <c r="F419" s="213" t="s">
        <v>848</v>
      </c>
      <c r="G419" s="211"/>
      <c r="H419" s="214">
        <v>36.200000000000003</v>
      </c>
      <c r="I419" s="215"/>
      <c r="J419" s="211"/>
      <c r="K419" s="211"/>
      <c r="L419" s="216"/>
      <c r="M419" s="217"/>
      <c r="N419" s="218"/>
      <c r="O419" s="218"/>
      <c r="P419" s="218"/>
      <c r="Q419" s="218"/>
      <c r="R419" s="218"/>
      <c r="S419" s="218"/>
      <c r="T419" s="219"/>
      <c r="AT419" s="220" t="s">
        <v>164</v>
      </c>
      <c r="AU419" s="220" t="s">
        <v>82</v>
      </c>
      <c r="AV419" s="14" t="s">
        <v>82</v>
      </c>
      <c r="AW419" s="14" t="s">
        <v>35</v>
      </c>
      <c r="AX419" s="14" t="s">
        <v>73</v>
      </c>
      <c r="AY419" s="220" t="s">
        <v>151</v>
      </c>
    </row>
    <row r="420" spans="1:65" s="15" customFormat="1" ht="11.25">
      <c r="B420" s="221"/>
      <c r="C420" s="222"/>
      <c r="D420" s="193" t="s">
        <v>164</v>
      </c>
      <c r="E420" s="223" t="s">
        <v>19</v>
      </c>
      <c r="F420" s="224" t="s">
        <v>167</v>
      </c>
      <c r="G420" s="222"/>
      <c r="H420" s="225">
        <v>36.200000000000003</v>
      </c>
      <c r="I420" s="226"/>
      <c r="J420" s="222"/>
      <c r="K420" s="222"/>
      <c r="L420" s="227"/>
      <c r="M420" s="228"/>
      <c r="N420" s="229"/>
      <c r="O420" s="229"/>
      <c r="P420" s="229"/>
      <c r="Q420" s="229"/>
      <c r="R420" s="229"/>
      <c r="S420" s="229"/>
      <c r="T420" s="230"/>
      <c r="AT420" s="231" t="s">
        <v>164</v>
      </c>
      <c r="AU420" s="231" t="s">
        <v>82</v>
      </c>
      <c r="AV420" s="15" t="s">
        <v>158</v>
      </c>
      <c r="AW420" s="15" t="s">
        <v>35</v>
      </c>
      <c r="AX420" s="15" t="s">
        <v>80</v>
      </c>
      <c r="AY420" s="231" t="s">
        <v>151</v>
      </c>
    </row>
    <row r="421" spans="1:65" s="2" customFormat="1" ht="21.75" customHeight="1">
      <c r="A421" s="36"/>
      <c r="B421" s="37"/>
      <c r="C421" s="180" t="s">
        <v>849</v>
      </c>
      <c r="D421" s="180" t="s">
        <v>153</v>
      </c>
      <c r="E421" s="181" t="s">
        <v>850</v>
      </c>
      <c r="F421" s="182" t="s">
        <v>851</v>
      </c>
      <c r="G421" s="183" t="s">
        <v>156</v>
      </c>
      <c r="H421" s="184">
        <v>35.4</v>
      </c>
      <c r="I421" s="185"/>
      <c r="J421" s="186">
        <f>ROUND(I421*H421,2)</f>
        <v>0</v>
      </c>
      <c r="K421" s="182" t="s">
        <v>157</v>
      </c>
      <c r="L421" s="41"/>
      <c r="M421" s="187" t="s">
        <v>19</v>
      </c>
      <c r="N421" s="188" t="s">
        <v>44</v>
      </c>
      <c r="O421" s="66"/>
      <c r="P421" s="189">
        <f>O421*H421</f>
        <v>0</v>
      </c>
      <c r="Q421" s="189">
        <v>4.0000000000000003E-5</v>
      </c>
      <c r="R421" s="189">
        <f>Q421*H421</f>
        <v>1.4160000000000002E-3</v>
      </c>
      <c r="S421" s="189">
        <v>0</v>
      </c>
      <c r="T421" s="190">
        <f>S421*H421</f>
        <v>0</v>
      </c>
      <c r="U421" s="36"/>
      <c r="V421" s="36"/>
      <c r="W421" s="36"/>
      <c r="X421" s="36"/>
      <c r="Y421" s="36"/>
      <c r="Z421" s="36"/>
      <c r="AA421" s="36"/>
      <c r="AB421" s="36"/>
      <c r="AC421" s="36"/>
      <c r="AD421" s="36"/>
      <c r="AE421" s="36"/>
      <c r="AR421" s="191" t="s">
        <v>276</v>
      </c>
      <c r="AT421" s="191" t="s">
        <v>153</v>
      </c>
      <c r="AU421" s="191" t="s">
        <v>82</v>
      </c>
      <c r="AY421" s="19" t="s">
        <v>151</v>
      </c>
      <c r="BE421" s="192">
        <f>IF(N421="základní",J421,0)</f>
        <v>0</v>
      </c>
      <c r="BF421" s="192">
        <f>IF(N421="snížená",J421,0)</f>
        <v>0</v>
      </c>
      <c r="BG421" s="192">
        <f>IF(N421="zákl. přenesená",J421,0)</f>
        <v>0</v>
      </c>
      <c r="BH421" s="192">
        <f>IF(N421="sníž. přenesená",J421,0)</f>
        <v>0</v>
      </c>
      <c r="BI421" s="192">
        <f>IF(N421="nulová",J421,0)</f>
        <v>0</v>
      </c>
      <c r="BJ421" s="19" t="s">
        <v>80</v>
      </c>
      <c r="BK421" s="192">
        <f>ROUND(I421*H421,2)</f>
        <v>0</v>
      </c>
      <c r="BL421" s="19" t="s">
        <v>276</v>
      </c>
      <c r="BM421" s="191" t="s">
        <v>852</v>
      </c>
    </row>
    <row r="422" spans="1:65" s="2" customFormat="1" ht="19.5">
      <c r="A422" s="36"/>
      <c r="B422" s="37"/>
      <c r="C422" s="38"/>
      <c r="D422" s="193" t="s">
        <v>160</v>
      </c>
      <c r="E422" s="38"/>
      <c r="F422" s="194" t="s">
        <v>853</v>
      </c>
      <c r="G422" s="38"/>
      <c r="H422" s="38"/>
      <c r="I422" s="195"/>
      <c r="J422" s="38"/>
      <c r="K422" s="38"/>
      <c r="L422" s="41"/>
      <c r="M422" s="196"/>
      <c r="N422" s="197"/>
      <c r="O422" s="66"/>
      <c r="P422" s="66"/>
      <c r="Q422" s="66"/>
      <c r="R422" s="66"/>
      <c r="S422" s="66"/>
      <c r="T422" s="67"/>
      <c r="U422" s="36"/>
      <c r="V422" s="36"/>
      <c r="W422" s="36"/>
      <c r="X422" s="36"/>
      <c r="Y422" s="36"/>
      <c r="Z422" s="36"/>
      <c r="AA422" s="36"/>
      <c r="AB422" s="36"/>
      <c r="AC422" s="36"/>
      <c r="AD422" s="36"/>
      <c r="AE422" s="36"/>
      <c r="AT422" s="19" t="s">
        <v>160</v>
      </c>
      <c r="AU422" s="19" t="s">
        <v>82</v>
      </c>
    </row>
    <row r="423" spans="1:65" s="2" customFormat="1" ht="11.25">
      <c r="A423" s="36"/>
      <c r="B423" s="37"/>
      <c r="C423" s="38"/>
      <c r="D423" s="198" t="s">
        <v>162</v>
      </c>
      <c r="E423" s="38"/>
      <c r="F423" s="199" t="s">
        <v>854</v>
      </c>
      <c r="G423" s="38"/>
      <c r="H423" s="38"/>
      <c r="I423" s="195"/>
      <c r="J423" s="38"/>
      <c r="K423" s="38"/>
      <c r="L423" s="41"/>
      <c r="M423" s="196"/>
      <c r="N423" s="197"/>
      <c r="O423" s="66"/>
      <c r="P423" s="66"/>
      <c r="Q423" s="66"/>
      <c r="R423" s="66"/>
      <c r="S423" s="66"/>
      <c r="T423" s="67"/>
      <c r="U423" s="36"/>
      <c r="V423" s="36"/>
      <c r="W423" s="36"/>
      <c r="X423" s="36"/>
      <c r="Y423" s="36"/>
      <c r="Z423" s="36"/>
      <c r="AA423" s="36"/>
      <c r="AB423" s="36"/>
      <c r="AC423" s="36"/>
      <c r="AD423" s="36"/>
      <c r="AE423" s="36"/>
      <c r="AT423" s="19" t="s">
        <v>162</v>
      </c>
      <c r="AU423" s="19" t="s">
        <v>82</v>
      </c>
    </row>
    <row r="424" spans="1:65" s="13" customFormat="1" ht="22.5">
      <c r="B424" s="200"/>
      <c r="C424" s="201"/>
      <c r="D424" s="193" t="s">
        <v>164</v>
      </c>
      <c r="E424" s="202" t="s">
        <v>19</v>
      </c>
      <c r="F424" s="203" t="s">
        <v>855</v>
      </c>
      <c r="G424" s="201"/>
      <c r="H424" s="202" t="s">
        <v>19</v>
      </c>
      <c r="I424" s="204"/>
      <c r="J424" s="201"/>
      <c r="K424" s="201"/>
      <c r="L424" s="205"/>
      <c r="M424" s="206"/>
      <c r="N424" s="207"/>
      <c r="O424" s="207"/>
      <c r="P424" s="207"/>
      <c r="Q424" s="207"/>
      <c r="R424" s="207"/>
      <c r="S424" s="207"/>
      <c r="T424" s="208"/>
      <c r="AT424" s="209" t="s">
        <v>164</v>
      </c>
      <c r="AU424" s="209" t="s">
        <v>82</v>
      </c>
      <c r="AV424" s="13" t="s">
        <v>80</v>
      </c>
      <c r="AW424" s="13" t="s">
        <v>35</v>
      </c>
      <c r="AX424" s="13" t="s">
        <v>73</v>
      </c>
      <c r="AY424" s="209" t="s">
        <v>151</v>
      </c>
    </row>
    <row r="425" spans="1:65" s="14" customFormat="1" ht="11.25">
      <c r="B425" s="210"/>
      <c r="C425" s="211"/>
      <c r="D425" s="193" t="s">
        <v>164</v>
      </c>
      <c r="E425" s="212" t="s">
        <v>19</v>
      </c>
      <c r="F425" s="213" t="s">
        <v>856</v>
      </c>
      <c r="G425" s="211"/>
      <c r="H425" s="214">
        <v>35.4</v>
      </c>
      <c r="I425" s="215"/>
      <c r="J425" s="211"/>
      <c r="K425" s="211"/>
      <c r="L425" s="216"/>
      <c r="M425" s="217"/>
      <c r="N425" s="218"/>
      <c r="O425" s="218"/>
      <c r="P425" s="218"/>
      <c r="Q425" s="218"/>
      <c r="R425" s="218"/>
      <c r="S425" s="218"/>
      <c r="T425" s="219"/>
      <c r="AT425" s="220" t="s">
        <v>164</v>
      </c>
      <c r="AU425" s="220" t="s">
        <v>82</v>
      </c>
      <c r="AV425" s="14" t="s">
        <v>82</v>
      </c>
      <c r="AW425" s="14" t="s">
        <v>35</v>
      </c>
      <c r="AX425" s="14" t="s">
        <v>73</v>
      </c>
      <c r="AY425" s="220" t="s">
        <v>151</v>
      </c>
    </row>
    <row r="426" spans="1:65" s="15" customFormat="1" ht="11.25">
      <c r="B426" s="221"/>
      <c r="C426" s="222"/>
      <c r="D426" s="193" t="s">
        <v>164</v>
      </c>
      <c r="E426" s="223" t="s">
        <v>19</v>
      </c>
      <c r="F426" s="224" t="s">
        <v>167</v>
      </c>
      <c r="G426" s="222"/>
      <c r="H426" s="225">
        <v>35.4</v>
      </c>
      <c r="I426" s="226"/>
      <c r="J426" s="222"/>
      <c r="K426" s="222"/>
      <c r="L426" s="227"/>
      <c r="M426" s="228"/>
      <c r="N426" s="229"/>
      <c r="O426" s="229"/>
      <c r="P426" s="229"/>
      <c r="Q426" s="229"/>
      <c r="R426" s="229"/>
      <c r="S426" s="229"/>
      <c r="T426" s="230"/>
      <c r="AT426" s="231" t="s">
        <v>164</v>
      </c>
      <c r="AU426" s="231" t="s">
        <v>82</v>
      </c>
      <c r="AV426" s="15" t="s">
        <v>158</v>
      </c>
      <c r="AW426" s="15" t="s">
        <v>35</v>
      </c>
      <c r="AX426" s="15" t="s">
        <v>80</v>
      </c>
      <c r="AY426" s="231" t="s">
        <v>151</v>
      </c>
    </row>
    <row r="427" spans="1:65" s="2" customFormat="1" ht="16.5" customHeight="1">
      <c r="A427" s="36"/>
      <c r="B427" s="37"/>
      <c r="C427" s="232" t="s">
        <v>857</v>
      </c>
      <c r="D427" s="232" t="s">
        <v>324</v>
      </c>
      <c r="E427" s="233" t="s">
        <v>858</v>
      </c>
      <c r="F427" s="234" t="s">
        <v>859</v>
      </c>
      <c r="G427" s="235" t="s">
        <v>279</v>
      </c>
      <c r="H427" s="236">
        <v>0.57999999999999996</v>
      </c>
      <c r="I427" s="237"/>
      <c r="J427" s="238">
        <f>ROUND(I427*H427,2)</f>
        <v>0</v>
      </c>
      <c r="K427" s="234" t="s">
        <v>157</v>
      </c>
      <c r="L427" s="239"/>
      <c r="M427" s="240" t="s">
        <v>19</v>
      </c>
      <c r="N427" s="241" t="s">
        <v>44</v>
      </c>
      <c r="O427" s="66"/>
      <c r="P427" s="189">
        <f>O427*H427</f>
        <v>0</v>
      </c>
      <c r="Q427" s="189">
        <v>1</v>
      </c>
      <c r="R427" s="189">
        <f>Q427*H427</f>
        <v>0.57999999999999996</v>
      </c>
      <c r="S427" s="189">
        <v>0</v>
      </c>
      <c r="T427" s="190">
        <f>S427*H427</f>
        <v>0</v>
      </c>
      <c r="U427" s="36"/>
      <c r="V427" s="36"/>
      <c r="W427" s="36"/>
      <c r="X427" s="36"/>
      <c r="Y427" s="36"/>
      <c r="Z427" s="36"/>
      <c r="AA427" s="36"/>
      <c r="AB427" s="36"/>
      <c r="AC427" s="36"/>
      <c r="AD427" s="36"/>
      <c r="AE427" s="36"/>
      <c r="AR427" s="191" t="s">
        <v>327</v>
      </c>
      <c r="AT427" s="191" t="s">
        <v>324</v>
      </c>
      <c r="AU427" s="191" t="s">
        <v>82</v>
      </c>
      <c r="AY427" s="19" t="s">
        <v>151</v>
      </c>
      <c r="BE427" s="192">
        <f>IF(N427="základní",J427,0)</f>
        <v>0</v>
      </c>
      <c r="BF427" s="192">
        <f>IF(N427="snížená",J427,0)</f>
        <v>0</v>
      </c>
      <c r="BG427" s="192">
        <f>IF(N427="zákl. přenesená",J427,0)</f>
        <v>0</v>
      </c>
      <c r="BH427" s="192">
        <f>IF(N427="sníž. přenesená",J427,0)</f>
        <v>0</v>
      </c>
      <c r="BI427" s="192">
        <f>IF(N427="nulová",J427,0)</f>
        <v>0</v>
      </c>
      <c r="BJ427" s="19" t="s">
        <v>80</v>
      </c>
      <c r="BK427" s="192">
        <f>ROUND(I427*H427,2)</f>
        <v>0</v>
      </c>
      <c r="BL427" s="19" t="s">
        <v>276</v>
      </c>
      <c r="BM427" s="191" t="s">
        <v>860</v>
      </c>
    </row>
    <row r="428" spans="1:65" s="2" customFormat="1" ht="11.25">
      <c r="A428" s="36"/>
      <c r="B428" s="37"/>
      <c r="C428" s="38"/>
      <c r="D428" s="193" t="s">
        <v>160</v>
      </c>
      <c r="E428" s="38"/>
      <c r="F428" s="194" t="s">
        <v>859</v>
      </c>
      <c r="G428" s="38"/>
      <c r="H428" s="38"/>
      <c r="I428" s="195"/>
      <c r="J428" s="38"/>
      <c r="K428" s="38"/>
      <c r="L428" s="41"/>
      <c r="M428" s="196"/>
      <c r="N428" s="197"/>
      <c r="O428" s="66"/>
      <c r="P428" s="66"/>
      <c r="Q428" s="66"/>
      <c r="R428" s="66"/>
      <c r="S428" s="66"/>
      <c r="T428" s="67"/>
      <c r="U428" s="36"/>
      <c r="V428" s="36"/>
      <c r="W428" s="36"/>
      <c r="X428" s="36"/>
      <c r="Y428" s="36"/>
      <c r="Z428" s="36"/>
      <c r="AA428" s="36"/>
      <c r="AB428" s="36"/>
      <c r="AC428" s="36"/>
      <c r="AD428" s="36"/>
      <c r="AE428" s="36"/>
      <c r="AT428" s="19" t="s">
        <v>160</v>
      </c>
      <c r="AU428" s="19" t="s">
        <v>82</v>
      </c>
    </row>
    <row r="429" spans="1:65" s="13" customFormat="1" ht="11.25">
      <c r="B429" s="200"/>
      <c r="C429" s="201"/>
      <c r="D429" s="193" t="s">
        <v>164</v>
      </c>
      <c r="E429" s="202" t="s">
        <v>19</v>
      </c>
      <c r="F429" s="203" t="s">
        <v>861</v>
      </c>
      <c r="G429" s="201"/>
      <c r="H429" s="202" t="s">
        <v>19</v>
      </c>
      <c r="I429" s="204"/>
      <c r="J429" s="201"/>
      <c r="K429" s="201"/>
      <c r="L429" s="205"/>
      <c r="M429" s="206"/>
      <c r="N429" s="207"/>
      <c r="O429" s="207"/>
      <c r="P429" s="207"/>
      <c r="Q429" s="207"/>
      <c r="R429" s="207"/>
      <c r="S429" s="207"/>
      <c r="T429" s="208"/>
      <c r="AT429" s="209" t="s">
        <v>164</v>
      </c>
      <c r="AU429" s="209" t="s">
        <v>82</v>
      </c>
      <c r="AV429" s="13" t="s">
        <v>80</v>
      </c>
      <c r="AW429" s="13" t="s">
        <v>35</v>
      </c>
      <c r="AX429" s="13" t="s">
        <v>73</v>
      </c>
      <c r="AY429" s="209" t="s">
        <v>151</v>
      </c>
    </row>
    <row r="430" spans="1:65" s="14" customFormat="1" ht="11.25">
      <c r="B430" s="210"/>
      <c r="C430" s="211"/>
      <c r="D430" s="193" t="s">
        <v>164</v>
      </c>
      <c r="E430" s="212" t="s">
        <v>19</v>
      </c>
      <c r="F430" s="213" t="s">
        <v>862</v>
      </c>
      <c r="G430" s="211"/>
      <c r="H430" s="214">
        <v>0.57999999999999996</v>
      </c>
      <c r="I430" s="215"/>
      <c r="J430" s="211"/>
      <c r="K430" s="211"/>
      <c r="L430" s="216"/>
      <c r="M430" s="217"/>
      <c r="N430" s="218"/>
      <c r="O430" s="218"/>
      <c r="P430" s="218"/>
      <c r="Q430" s="218"/>
      <c r="R430" s="218"/>
      <c r="S430" s="218"/>
      <c r="T430" s="219"/>
      <c r="AT430" s="220" t="s">
        <v>164</v>
      </c>
      <c r="AU430" s="220" t="s">
        <v>82</v>
      </c>
      <c r="AV430" s="14" t="s">
        <v>82</v>
      </c>
      <c r="AW430" s="14" t="s">
        <v>35</v>
      </c>
      <c r="AX430" s="14" t="s">
        <v>73</v>
      </c>
      <c r="AY430" s="220" t="s">
        <v>151</v>
      </c>
    </row>
    <row r="431" spans="1:65" s="15" customFormat="1" ht="11.25">
      <c r="B431" s="221"/>
      <c r="C431" s="222"/>
      <c r="D431" s="193" t="s">
        <v>164</v>
      </c>
      <c r="E431" s="223" t="s">
        <v>19</v>
      </c>
      <c r="F431" s="224" t="s">
        <v>167</v>
      </c>
      <c r="G431" s="222"/>
      <c r="H431" s="225">
        <v>0.57999999999999996</v>
      </c>
      <c r="I431" s="226"/>
      <c r="J431" s="222"/>
      <c r="K431" s="222"/>
      <c r="L431" s="227"/>
      <c r="M431" s="228"/>
      <c r="N431" s="229"/>
      <c r="O431" s="229"/>
      <c r="P431" s="229"/>
      <c r="Q431" s="229"/>
      <c r="R431" s="229"/>
      <c r="S431" s="229"/>
      <c r="T431" s="230"/>
      <c r="AT431" s="231" t="s">
        <v>164</v>
      </c>
      <c r="AU431" s="231" t="s">
        <v>82</v>
      </c>
      <c r="AV431" s="15" t="s">
        <v>158</v>
      </c>
      <c r="AW431" s="15" t="s">
        <v>35</v>
      </c>
      <c r="AX431" s="15" t="s">
        <v>80</v>
      </c>
      <c r="AY431" s="231" t="s">
        <v>151</v>
      </c>
    </row>
    <row r="432" spans="1:65" s="2" customFormat="1" ht="33" customHeight="1">
      <c r="A432" s="36"/>
      <c r="B432" s="37"/>
      <c r="C432" s="180" t="s">
        <v>863</v>
      </c>
      <c r="D432" s="180" t="s">
        <v>153</v>
      </c>
      <c r="E432" s="181" t="s">
        <v>864</v>
      </c>
      <c r="F432" s="182" t="s">
        <v>865</v>
      </c>
      <c r="G432" s="183" t="s">
        <v>447</v>
      </c>
      <c r="H432" s="184">
        <v>8</v>
      </c>
      <c r="I432" s="185"/>
      <c r="J432" s="186">
        <f>ROUND(I432*H432,2)</f>
        <v>0</v>
      </c>
      <c r="K432" s="182" t="s">
        <v>157</v>
      </c>
      <c r="L432" s="41"/>
      <c r="M432" s="187" t="s">
        <v>19</v>
      </c>
      <c r="N432" s="188" t="s">
        <v>44</v>
      </c>
      <c r="O432" s="66"/>
      <c r="P432" s="189">
        <f>O432*H432</f>
        <v>0</v>
      </c>
      <c r="Q432" s="189">
        <v>0</v>
      </c>
      <c r="R432" s="189">
        <f>Q432*H432</f>
        <v>0</v>
      </c>
      <c r="S432" s="189">
        <v>0</v>
      </c>
      <c r="T432" s="190">
        <f>S432*H432</f>
        <v>0</v>
      </c>
      <c r="U432" s="36"/>
      <c r="V432" s="36"/>
      <c r="W432" s="36"/>
      <c r="X432" s="36"/>
      <c r="Y432" s="36"/>
      <c r="Z432" s="36"/>
      <c r="AA432" s="36"/>
      <c r="AB432" s="36"/>
      <c r="AC432" s="36"/>
      <c r="AD432" s="36"/>
      <c r="AE432" s="36"/>
      <c r="AR432" s="191" t="s">
        <v>276</v>
      </c>
      <c r="AT432" s="191" t="s">
        <v>153</v>
      </c>
      <c r="AU432" s="191" t="s">
        <v>82</v>
      </c>
      <c r="AY432" s="19" t="s">
        <v>151</v>
      </c>
      <c r="BE432" s="192">
        <f>IF(N432="základní",J432,0)</f>
        <v>0</v>
      </c>
      <c r="BF432" s="192">
        <f>IF(N432="snížená",J432,0)</f>
        <v>0</v>
      </c>
      <c r="BG432" s="192">
        <f>IF(N432="zákl. přenesená",J432,0)</f>
        <v>0</v>
      </c>
      <c r="BH432" s="192">
        <f>IF(N432="sníž. přenesená",J432,0)</f>
        <v>0</v>
      </c>
      <c r="BI432" s="192">
        <f>IF(N432="nulová",J432,0)</f>
        <v>0</v>
      </c>
      <c r="BJ432" s="19" t="s">
        <v>80</v>
      </c>
      <c r="BK432" s="192">
        <f>ROUND(I432*H432,2)</f>
        <v>0</v>
      </c>
      <c r="BL432" s="19" t="s">
        <v>276</v>
      </c>
      <c r="BM432" s="191" t="s">
        <v>866</v>
      </c>
    </row>
    <row r="433" spans="1:65" s="2" customFormat="1" ht="19.5">
      <c r="A433" s="36"/>
      <c r="B433" s="37"/>
      <c r="C433" s="38"/>
      <c r="D433" s="193" t="s">
        <v>160</v>
      </c>
      <c r="E433" s="38"/>
      <c r="F433" s="194" t="s">
        <v>867</v>
      </c>
      <c r="G433" s="38"/>
      <c r="H433" s="38"/>
      <c r="I433" s="195"/>
      <c r="J433" s="38"/>
      <c r="K433" s="38"/>
      <c r="L433" s="41"/>
      <c r="M433" s="196"/>
      <c r="N433" s="197"/>
      <c r="O433" s="66"/>
      <c r="P433" s="66"/>
      <c r="Q433" s="66"/>
      <c r="R433" s="66"/>
      <c r="S433" s="66"/>
      <c r="T433" s="67"/>
      <c r="U433" s="36"/>
      <c r="V433" s="36"/>
      <c r="W433" s="36"/>
      <c r="X433" s="36"/>
      <c r="Y433" s="36"/>
      <c r="Z433" s="36"/>
      <c r="AA433" s="36"/>
      <c r="AB433" s="36"/>
      <c r="AC433" s="36"/>
      <c r="AD433" s="36"/>
      <c r="AE433" s="36"/>
      <c r="AT433" s="19" t="s">
        <v>160</v>
      </c>
      <c r="AU433" s="19" t="s">
        <v>82</v>
      </c>
    </row>
    <row r="434" spans="1:65" s="2" customFormat="1" ht="11.25">
      <c r="A434" s="36"/>
      <c r="B434" s="37"/>
      <c r="C434" s="38"/>
      <c r="D434" s="198" t="s">
        <v>162</v>
      </c>
      <c r="E434" s="38"/>
      <c r="F434" s="199" t="s">
        <v>868</v>
      </c>
      <c r="G434" s="38"/>
      <c r="H434" s="38"/>
      <c r="I434" s="195"/>
      <c r="J434" s="38"/>
      <c r="K434" s="38"/>
      <c r="L434" s="41"/>
      <c r="M434" s="196"/>
      <c r="N434" s="197"/>
      <c r="O434" s="66"/>
      <c r="P434" s="66"/>
      <c r="Q434" s="66"/>
      <c r="R434" s="66"/>
      <c r="S434" s="66"/>
      <c r="T434" s="67"/>
      <c r="U434" s="36"/>
      <c r="V434" s="36"/>
      <c r="W434" s="36"/>
      <c r="X434" s="36"/>
      <c r="Y434" s="36"/>
      <c r="Z434" s="36"/>
      <c r="AA434" s="36"/>
      <c r="AB434" s="36"/>
      <c r="AC434" s="36"/>
      <c r="AD434" s="36"/>
      <c r="AE434" s="36"/>
      <c r="AT434" s="19" t="s">
        <v>162</v>
      </c>
      <c r="AU434" s="19" t="s">
        <v>82</v>
      </c>
    </row>
    <row r="435" spans="1:65" s="2" customFormat="1" ht="24.2" customHeight="1">
      <c r="A435" s="36"/>
      <c r="B435" s="37"/>
      <c r="C435" s="180" t="s">
        <v>869</v>
      </c>
      <c r="D435" s="180" t="s">
        <v>153</v>
      </c>
      <c r="E435" s="181" t="s">
        <v>870</v>
      </c>
      <c r="F435" s="182" t="s">
        <v>871</v>
      </c>
      <c r="G435" s="183" t="s">
        <v>156</v>
      </c>
      <c r="H435" s="184">
        <v>36.200000000000003</v>
      </c>
      <c r="I435" s="185"/>
      <c r="J435" s="186">
        <f>ROUND(I435*H435,2)</f>
        <v>0</v>
      </c>
      <c r="K435" s="182" t="s">
        <v>157</v>
      </c>
      <c r="L435" s="41"/>
      <c r="M435" s="187" t="s">
        <v>19</v>
      </c>
      <c r="N435" s="188" t="s">
        <v>44</v>
      </c>
      <c r="O435" s="66"/>
      <c r="P435" s="189">
        <f>O435*H435</f>
        <v>0</v>
      </c>
      <c r="Q435" s="189">
        <v>2.3E-3</v>
      </c>
      <c r="R435" s="189">
        <f>Q435*H435</f>
        <v>8.3260000000000001E-2</v>
      </c>
      <c r="S435" s="189">
        <v>0</v>
      </c>
      <c r="T435" s="190">
        <f>S435*H435</f>
        <v>0</v>
      </c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36"/>
      <c r="AR435" s="191" t="s">
        <v>276</v>
      </c>
      <c r="AT435" s="191" t="s">
        <v>153</v>
      </c>
      <c r="AU435" s="191" t="s">
        <v>82</v>
      </c>
      <c r="AY435" s="19" t="s">
        <v>151</v>
      </c>
      <c r="BE435" s="192">
        <f>IF(N435="základní",J435,0)</f>
        <v>0</v>
      </c>
      <c r="BF435" s="192">
        <f>IF(N435="snížená",J435,0)</f>
        <v>0</v>
      </c>
      <c r="BG435" s="192">
        <f>IF(N435="zákl. přenesená",J435,0)</f>
        <v>0</v>
      </c>
      <c r="BH435" s="192">
        <f>IF(N435="sníž. přenesená",J435,0)</f>
        <v>0</v>
      </c>
      <c r="BI435" s="192">
        <f>IF(N435="nulová",J435,0)</f>
        <v>0</v>
      </c>
      <c r="BJ435" s="19" t="s">
        <v>80</v>
      </c>
      <c r="BK435" s="192">
        <f>ROUND(I435*H435,2)</f>
        <v>0</v>
      </c>
      <c r="BL435" s="19" t="s">
        <v>276</v>
      </c>
      <c r="BM435" s="191" t="s">
        <v>872</v>
      </c>
    </row>
    <row r="436" spans="1:65" s="2" customFormat="1" ht="19.5">
      <c r="A436" s="36"/>
      <c r="B436" s="37"/>
      <c r="C436" s="38"/>
      <c r="D436" s="193" t="s">
        <v>160</v>
      </c>
      <c r="E436" s="38"/>
      <c r="F436" s="194" t="s">
        <v>873</v>
      </c>
      <c r="G436" s="38"/>
      <c r="H436" s="38"/>
      <c r="I436" s="195"/>
      <c r="J436" s="38"/>
      <c r="K436" s="38"/>
      <c r="L436" s="41"/>
      <c r="M436" s="196"/>
      <c r="N436" s="197"/>
      <c r="O436" s="66"/>
      <c r="P436" s="66"/>
      <c r="Q436" s="66"/>
      <c r="R436" s="66"/>
      <c r="S436" s="66"/>
      <c r="T436" s="67"/>
      <c r="U436" s="36"/>
      <c r="V436" s="36"/>
      <c r="W436" s="36"/>
      <c r="X436" s="36"/>
      <c r="Y436" s="36"/>
      <c r="Z436" s="36"/>
      <c r="AA436" s="36"/>
      <c r="AB436" s="36"/>
      <c r="AC436" s="36"/>
      <c r="AD436" s="36"/>
      <c r="AE436" s="36"/>
      <c r="AT436" s="19" t="s">
        <v>160</v>
      </c>
      <c r="AU436" s="19" t="s">
        <v>82</v>
      </c>
    </row>
    <row r="437" spans="1:65" s="2" customFormat="1" ht="11.25">
      <c r="A437" s="36"/>
      <c r="B437" s="37"/>
      <c r="C437" s="38"/>
      <c r="D437" s="198" t="s">
        <v>162</v>
      </c>
      <c r="E437" s="38"/>
      <c r="F437" s="199" t="s">
        <v>874</v>
      </c>
      <c r="G437" s="38"/>
      <c r="H437" s="38"/>
      <c r="I437" s="195"/>
      <c r="J437" s="38"/>
      <c r="K437" s="38"/>
      <c r="L437" s="41"/>
      <c r="M437" s="196"/>
      <c r="N437" s="197"/>
      <c r="O437" s="66"/>
      <c r="P437" s="66"/>
      <c r="Q437" s="66"/>
      <c r="R437" s="66"/>
      <c r="S437" s="66"/>
      <c r="T437" s="67"/>
      <c r="U437" s="36"/>
      <c r="V437" s="36"/>
      <c r="W437" s="36"/>
      <c r="X437" s="36"/>
      <c r="Y437" s="36"/>
      <c r="Z437" s="36"/>
      <c r="AA437" s="36"/>
      <c r="AB437" s="36"/>
      <c r="AC437" s="36"/>
      <c r="AD437" s="36"/>
      <c r="AE437" s="36"/>
      <c r="AT437" s="19" t="s">
        <v>162</v>
      </c>
      <c r="AU437" s="19" t="s">
        <v>82</v>
      </c>
    </row>
    <row r="438" spans="1:65" s="13" customFormat="1" ht="11.25">
      <c r="B438" s="200"/>
      <c r="C438" s="201"/>
      <c r="D438" s="193" t="s">
        <v>164</v>
      </c>
      <c r="E438" s="202" t="s">
        <v>19</v>
      </c>
      <c r="F438" s="203" t="s">
        <v>875</v>
      </c>
      <c r="G438" s="201"/>
      <c r="H438" s="202" t="s">
        <v>19</v>
      </c>
      <c r="I438" s="204"/>
      <c r="J438" s="201"/>
      <c r="K438" s="201"/>
      <c r="L438" s="205"/>
      <c r="M438" s="206"/>
      <c r="N438" s="207"/>
      <c r="O438" s="207"/>
      <c r="P438" s="207"/>
      <c r="Q438" s="207"/>
      <c r="R438" s="207"/>
      <c r="S438" s="207"/>
      <c r="T438" s="208"/>
      <c r="AT438" s="209" t="s">
        <v>164</v>
      </c>
      <c r="AU438" s="209" t="s">
        <v>82</v>
      </c>
      <c r="AV438" s="13" t="s">
        <v>80</v>
      </c>
      <c r="AW438" s="13" t="s">
        <v>35</v>
      </c>
      <c r="AX438" s="13" t="s">
        <v>73</v>
      </c>
      <c r="AY438" s="209" t="s">
        <v>151</v>
      </c>
    </row>
    <row r="439" spans="1:65" s="14" customFormat="1" ht="11.25">
      <c r="B439" s="210"/>
      <c r="C439" s="211"/>
      <c r="D439" s="193" t="s">
        <v>164</v>
      </c>
      <c r="E439" s="212" t="s">
        <v>19</v>
      </c>
      <c r="F439" s="213" t="s">
        <v>876</v>
      </c>
      <c r="G439" s="211"/>
      <c r="H439" s="214">
        <v>36.200000000000003</v>
      </c>
      <c r="I439" s="215"/>
      <c r="J439" s="211"/>
      <c r="K439" s="211"/>
      <c r="L439" s="216"/>
      <c r="M439" s="217"/>
      <c r="N439" s="218"/>
      <c r="O439" s="218"/>
      <c r="P439" s="218"/>
      <c r="Q439" s="218"/>
      <c r="R439" s="218"/>
      <c r="S439" s="218"/>
      <c r="T439" s="219"/>
      <c r="AT439" s="220" t="s">
        <v>164</v>
      </c>
      <c r="AU439" s="220" t="s">
        <v>82</v>
      </c>
      <c r="AV439" s="14" t="s">
        <v>82</v>
      </c>
      <c r="AW439" s="14" t="s">
        <v>35</v>
      </c>
      <c r="AX439" s="14" t="s">
        <v>73</v>
      </c>
      <c r="AY439" s="220" t="s">
        <v>151</v>
      </c>
    </row>
    <row r="440" spans="1:65" s="15" customFormat="1" ht="11.25">
      <c r="B440" s="221"/>
      <c r="C440" s="222"/>
      <c r="D440" s="193" t="s">
        <v>164</v>
      </c>
      <c r="E440" s="223" t="s">
        <v>19</v>
      </c>
      <c r="F440" s="224" t="s">
        <v>167</v>
      </c>
      <c r="G440" s="222"/>
      <c r="H440" s="225">
        <v>36.200000000000003</v>
      </c>
      <c r="I440" s="226"/>
      <c r="J440" s="222"/>
      <c r="K440" s="222"/>
      <c r="L440" s="227"/>
      <c r="M440" s="228"/>
      <c r="N440" s="229"/>
      <c r="O440" s="229"/>
      <c r="P440" s="229"/>
      <c r="Q440" s="229"/>
      <c r="R440" s="229"/>
      <c r="S440" s="229"/>
      <c r="T440" s="230"/>
      <c r="AT440" s="231" t="s">
        <v>164</v>
      </c>
      <c r="AU440" s="231" t="s">
        <v>82</v>
      </c>
      <c r="AV440" s="15" t="s">
        <v>158</v>
      </c>
      <c r="AW440" s="15" t="s">
        <v>35</v>
      </c>
      <c r="AX440" s="15" t="s">
        <v>80</v>
      </c>
      <c r="AY440" s="231" t="s">
        <v>151</v>
      </c>
    </row>
    <row r="441" spans="1:65" s="2" customFormat="1" ht="24.2" customHeight="1">
      <c r="A441" s="36"/>
      <c r="B441" s="37"/>
      <c r="C441" s="180" t="s">
        <v>877</v>
      </c>
      <c r="D441" s="180" t="s">
        <v>153</v>
      </c>
      <c r="E441" s="181" t="s">
        <v>878</v>
      </c>
      <c r="F441" s="182" t="s">
        <v>879</v>
      </c>
      <c r="G441" s="183" t="s">
        <v>279</v>
      </c>
      <c r="H441" s="184">
        <v>0.66500000000000004</v>
      </c>
      <c r="I441" s="185"/>
      <c r="J441" s="186">
        <f>ROUND(I441*H441,2)</f>
        <v>0</v>
      </c>
      <c r="K441" s="182" t="s">
        <v>19</v>
      </c>
      <c r="L441" s="41"/>
      <c r="M441" s="187" t="s">
        <v>19</v>
      </c>
      <c r="N441" s="188" t="s">
        <v>44</v>
      </c>
      <c r="O441" s="66"/>
      <c r="P441" s="189">
        <f>O441*H441</f>
        <v>0</v>
      </c>
      <c r="Q441" s="189">
        <v>0</v>
      </c>
      <c r="R441" s="189">
        <f>Q441*H441</f>
        <v>0</v>
      </c>
      <c r="S441" s="189">
        <v>0</v>
      </c>
      <c r="T441" s="190">
        <f>S441*H441</f>
        <v>0</v>
      </c>
      <c r="U441" s="36"/>
      <c r="V441" s="36"/>
      <c r="W441" s="36"/>
      <c r="X441" s="36"/>
      <c r="Y441" s="36"/>
      <c r="Z441" s="36"/>
      <c r="AA441" s="36"/>
      <c r="AB441" s="36"/>
      <c r="AC441" s="36"/>
      <c r="AD441" s="36"/>
      <c r="AE441" s="36"/>
      <c r="AR441" s="191" t="s">
        <v>276</v>
      </c>
      <c r="AT441" s="191" t="s">
        <v>153</v>
      </c>
      <c r="AU441" s="191" t="s">
        <v>82</v>
      </c>
      <c r="AY441" s="19" t="s">
        <v>151</v>
      </c>
      <c r="BE441" s="192">
        <f>IF(N441="základní",J441,0)</f>
        <v>0</v>
      </c>
      <c r="BF441" s="192">
        <f>IF(N441="snížená",J441,0)</f>
        <v>0</v>
      </c>
      <c r="BG441" s="192">
        <f>IF(N441="zákl. přenesená",J441,0)</f>
        <v>0</v>
      </c>
      <c r="BH441" s="192">
        <f>IF(N441="sníž. přenesená",J441,0)</f>
        <v>0</v>
      </c>
      <c r="BI441" s="192">
        <f>IF(N441="nulová",J441,0)</f>
        <v>0</v>
      </c>
      <c r="BJ441" s="19" t="s">
        <v>80</v>
      </c>
      <c r="BK441" s="192">
        <f>ROUND(I441*H441,2)</f>
        <v>0</v>
      </c>
      <c r="BL441" s="19" t="s">
        <v>276</v>
      </c>
      <c r="BM441" s="191" t="s">
        <v>880</v>
      </c>
    </row>
    <row r="442" spans="1:65" s="2" customFormat="1" ht="29.25">
      <c r="A442" s="36"/>
      <c r="B442" s="37"/>
      <c r="C442" s="38"/>
      <c r="D442" s="193" t="s">
        <v>160</v>
      </c>
      <c r="E442" s="38"/>
      <c r="F442" s="194" t="s">
        <v>881</v>
      </c>
      <c r="G442" s="38"/>
      <c r="H442" s="38"/>
      <c r="I442" s="195"/>
      <c r="J442" s="38"/>
      <c r="K442" s="38"/>
      <c r="L442" s="41"/>
      <c r="M442" s="196"/>
      <c r="N442" s="197"/>
      <c r="O442" s="66"/>
      <c r="P442" s="66"/>
      <c r="Q442" s="66"/>
      <c r="R442" s="66"/>
      <c r="S442" s="66"/>
      <c r="T442" s="67"/>
      <c r="U442" s="36"/>
      <c r="V442" s="36"/>
      <c r="W442" s="36"/>
      <c r="X442" s="36"/>
      <c r="Y442" s="36"/>
      <c r="Z442" s="36"/>
      <c r="AA442" s="36"/>
      <c r="AB442" s="36"/>
      <c r="AC442" s="36"/>
      <c r="AD442" s="36"/>
      <c r="AE442" s="36"/>
      <c r="AT442" s="19" t="s">
        <v>160</v>
      </c>
      <c r="AU442" s="19" t="s">
        <v>82</v>
      </c>
    </row>
    <row r="443" spans="1:65" s="2" customFormat="1" ht="24.2" customHeight="1">
      <c r="A443" s="36"/>
      <c r="B443" s="37"/>
      <c r="C443" s="180" t="s">
        <v>882</v>
      </c>
      <c r="D443" s="180" t="s">
        <v>153</v>
      </c>
      <c r="E443" s="181" t="s">
        <v>883</v>
      </c>
      <c r="F443" s="182" t="s">
        <v>884</v>
      </c>
      <c r="G443" s="183" t="s">
        <v>279</v>
      </c>
      <c r="H443" s="184">
        <v>0.66500000000000004</v>
      </c>
      <c r="I443" s="185"/>
      <c r="J443" s="186">
        <f>ROUND(I443*H443,2)</f>
        <v>0</v>
      </c>
      <c r="K443" s="182" t="s">
        <v>157</v>
      </c>
      <c r="L443" s="41"/>
      <c r="M443" s="187" t="s">
        <v>19</v>
      </c>
      <c r="N443" s="188" t="s">
        <v>44</v>
      </c>
      <c r="O443" s="66"/>
      <c r="P443" s="189">
        <f>O443*H443</f>
        <v>0</v>
      </c>
      <c r="Q443" s="189">
        <v>0</v>
      </c>
      <c r="R443" s="189">
        <f>Q443*H443</f>
        <v>0</v>
      </c>
      <c r="S443" s="189">
        <v>0</v>
      </c>
      <c r="T443" s="190">
        <f>S443*H443</f>
        <v>0</v>
      </c>
      <c r="U443" s="36"/>
      <c r="V443" s="36"/>
      <c r="W443" s="36"/>
      <c r="X443" s="36"/>
      <c r="Y443" s="36"/>
      <c r="Z443" s="36"/>
      <c r="AA443" s="36"/>
      <c r="AB443" s="36"/>
      <c r="AC443" s="36"/>
      <c r="AD443" s="36"/>
      <c r="AE443" s="36"/>
      <c r="AR443" s="191" t="s">
        <v>276</v>
      </c>
      <c r="AT443" s="191" t="s">
        <v>153</v>
      </c>
      <c r="AU443" s="191" t="s">
        <v>82</v>
      </c>
      <c r="AY443" s="19" t="s">
        <v>151</v>
      </c>
      <c r="BE443" s="192">
        <f>IF(N443="základní",J443,0)</f>
        <v>0</v>
      </c>
      <c r="BF443" s="192">
        <f>IF(N443="snížená",J443,0)</f>
        <v>0</v>
      </c>
      <c r="BG443" s="192">
        <f>IF(N443="zákl. přenesená",J443,0)</f>
        <v>0</v>
      </c>
      <c r="BH443" s="192">
        <f>IF(N443="sníž. přenesená",J443,0)</f>
        <v>0</v>
      </c>
      <c r="BI443" s="192">
        <f>IF(N443="nulová",J443,0)</f>
        <v>0</v>
      </c>
      <c r="BJ443" s="19" t="s">
        <v>80</v>
      </c>
      <c r="BK443" s="192">
        <f>ROUND(I443*H443,2)</f>
        <v>0</v>
      </c>
      <c r="BL443" s="19" t="s">
        <v>276</v>
      </c>
      <c r="BM443" s="191" t="s">
        <v>885</v>
      </c>
    </row>
    <row r="444" spans="1:65" s="2" customFormat="1" ht="29.25">
      <c r="A444" s="36"/>
      <c r="B444" s="37"/>
      <c r="C444" s="38"/>
      <c r="D444" s="193" t="s">
        <v>160</v>
      </c>
      <c r="E444" s="38"/>
      <c r="F444" s="194" t="s">
        <v>886</v>
      </c>
      <c r="G444" s="38"/>
      <c r="H444" s="38"/>
      <c r="I444" s="195"/>
      <c r="J444" s="38"/>
      <c r="K444" s="38"/>
      <c r="L444" s="41"/>
      <c r="M444" s="196"/>
      <c r="N444" s="197"/>
      <c r="O444" s="66"/>
      <c r="P444" s="66"/>
      <c r="Q444" s="66"/>
      <c r="R444" s="66"/>
      <c r="S444" s="66"/>
      <c r="T444" s="67"/>
      <c r="U444" s="36"/>
      <c r="V444" s="36"/>
      <c r="W444" s="36"/>
      <c r="X444" s="36"/>
      <c r="Y444" s="36"/>
      <c r="Z444" s="36"/>
      <c r="AA444" s="36"/>
      <c r="AB444" s="36"/>
      <c r="AC444" s="36"/>
      <c r="AD444" s="36"/>
      <c r="AE444" s="36"/>
      <c r="AT444" s="19" t="s">
        <v>160</v>
      </c>
      <c r="AU444" s="19" t="s">
        <v>82</v>
      </c>
    </row>
    <row r="445" spans="1:65" s="2" customFormat="1" ht="11.25">
      <c r="A445" s="36"/>
      <c r="B445" s="37"/>
      <c r="C445" s="38"/>
      <c r="D445" s="198" t="s">
        <v>162</v>
      </c>
      <c r="E445" s="38"/>
      <c r="F445" s="199" t="s">
        <v>887</v>
      </c>
      <c r="G445" s="38"/>
      <c r="H445" s="38"/>
      <c r="I445" s="195"/>
      <c r="J445" s="38"/>
      <c r="K445" s="38"/>
      <c r="L445" s="41"/>
      <c r="M445" s="196"/>
      <c r="N445" s="197"/>
      <c r="O445" s="66"/>
      <c r="P445" s="66"/>
      <c r="Q445" s="66"/>
      <c r="R445" s="66"/>
      <c r="S445" s="66"/>
      <c r="T445" s="67"/>
      <c r="U445" s="36"/>
      <c r="V445" s="36"/>
      <c r="W445" s="36"/>
      <c r="X445" s="36"/>
      <c r="Y445" s="36"/>
      <c r="Z445" s="36"/>
      <c r="AA445" s="36"/>
      <c r="AB445" s="36"/>
      <c r="AC445" s="36"/>
      <c r="AD445" s="36"/>
      <c r="AE445" s="36"/>
      <c r="AT445" s="19" t="s">
        <v>162</v>
      </c>
      <c r="AU445" s="19" t="s">
        <v>82</v>
      </c>
    </row>
    <row r="446" spans="1:65" s="2" customFormat="1" ht="24.2" customHeight="1">
      <c r="A446" s="36"/>
      <c r="B446" s="37"/>
      <c r="C446" s="180" t="s">
        <v>888</v>
      </c>
      <c r="D446" s="180" t="s">
        <v>153</v>
      </c>
      <c r="E446" s="181" t="s">
        <v>889</v>
      </c>
      <c r="F446" s="182" t="s">
        <v>890</v>
      </c>
      <c r="G446" s="183" t="s">
        <v>279</v>
      </c>
      <c r="H446" s="184">
        <v>0.66500000000000004</v>
      </c>
      <c r="I446" s="185"/>
      <c r="J446" s="186">
        <f>ROUND(I446*H446,2)</f>
        <v>0</v>
      </c>
      <c r="K446" s="182" t="s">
        <v>157</v>
      </c>
      <c r="L446" s="41"/>
      <c r="M446" s="187" t="s">
        <v>19</v>
      </c>
      <c r="N446" s="188" t="s">
        <v>44</v>
      </c>
      <c r="O446" s="66"/>
      <c r="P446" s="189">
        <f>O446*H446</f>
        <v>0</v>
      </c>
      <c r="Q446" s="189">
        <v>0</v>
      </c>
      <c r="R446" s="189">
        <f>Q446*H446</f>
        <v>0</v>
      </c>
      <c r="S446" s="189">
        <v>0</v>
      </c>
      <c r="T446" s="190">
        <f>S446*H446</f>
        <v>0</v>
      </c>
      <c r="U446" s="36"/>
      <c r="V446" s="36"/>
      <c r="W446" s="36"/>
      <c r="X446" s="36"/>
      <c r="Y446" s="36"/>
      <c r="Z446" s="36"/>
      <c r="AA446" s="36"/>
      <c r="AB446" s="36"/>
      <c r="AC446" s="36"/>
      <c r="AD446" s="36"/>
      <c r="AE446" s="36"/>
      <c r="AR446" s="191" t="s">
        <v>276</v>
      </c>
      <c r="AT446" s="191" t="s">
        <v>153</v>
      </c>
      <c r="AU446" s="191" t="s">
        <v>82</v>
      </c>
      <c r="AY446" s="19" t="s">
        <v>151</v>
      </c>
      <c r="BE446" s="192">
        <f>IF(N446="základní",J446,0)</f>
        <v>0</v>
      </c>
      <c r="BF446" s="192">
        <f>IF(N446="snížená",J446,0)</f>
        <v>0</v>
      </c>
      <c r="BG446" s="192">
        <f>IF(N446="zákl. přenesená",J446,0)</f>
        <v>0</v>
      </c>
      <c r="BH446" s="192">
        <f>IF(N446="sníž. přenesená",J446,0)</f>
        <v>0</v>
      </c>
      <c r="BI446" s="192">
        <f>IF(N446="nulová",J446,0)</f>
        <v>0</v>
      </c>
      <c r="BJ446" s="19" t="s">
        <v>80</v>
      </c>
      <c r="BK446" s="192">
        <f>ROUND(I446*H446,2)</f>
        <v>0</v>
      </c>
      <c r="BL446" s="19" t="s">
        <v>276</v>
      </c>
      <c r="BM446" s="191" t="s">
        <v>891</v>
      </c>
    </row>
    <row r="447" spans="1:65" s="2" customFormat="1" ht="29.25">
      <c r="A447" s="36"/>
      <c r="B447" s="37"/>
      <c r="C447" s="38"/>
      <c r="D447" s="193" t="s">
        <v>160</v>
      </c>
      <c r="E447" s="38"/>
      <c r="F447" s="194" t="s">
        <v>892</v>
      </c>
      <c r="G447" s="38"/>
      <c r="H447" s="38"/>
      <c r="I447" s="195"/>
      <c r="J447" s="38"/>
      <c r="K447" s="38"/>
      <c r="L447" s="41"/>
      <c r="M447" s="196"/>
      <c r="N447" s="197"/>
      <c r="O447" s="66"/>
      <c r="P447" s="66"/>
      <c r="Q447" s="66"/>
      <c r="R447" s="66"/>
      <c r="S447" s="66"/>
      <c r="T447" s="67"/>
      <c r="U447" s="36"/>
      <c r="V447" s="36"/>
      <c r="W447" s="36"/>
      <c r="X447" s="36"/>
      <c r="Y447" s="36"/>
      <c r="Z447" s="36"/>
      <c r="AA447" s="36"/>
      <c r="AB447" s="36"/>
      <c r="AC447" s="36"/>
      <c r="AD447" s="36"/>
      <c r="AE447" s="36"/>
      <c r="AT447" s="19" t="s">
        <v>160</v>
      </c>
      <c r="AU447" s="19" t="s">
        <v>82</v>
      </c>
    </row>
    <row r="448" spans="1:65" s="2" customFormat="1" ht="11.25">
      <c r="A448" s="36"/>
      <c r="B448" s="37"/>
      <c r="C448" s="38"/>
      <c r="D448" s="198" t="s">
        <v>162</v>
      </c>
      <c r="E448" s="38"/>
      <c r="F448" s="199" t="s">
        <v>893</v>
      </c>
      <c r="G448" s="38"/>
      <c r="H448" s="38"/>
      <c r="I448" s="195"/>
      <c r="J448" s="38"/>
      <c r="K448" s="38"/>
      <c r="L448" s="41"/>
      <c r="M448" s="196"/>
      <c r="N448" s="197"/>
      <c r="O448" s="66"/>
      <c r="P448" s="66"/>
      <c r="Q448" s="66"/>
      <c r="R448" s="66"/>
      <c r="S448" s="66"/>
      <c r="T448" s="67"/>
      <c r="U448" s="36"/>
      <c r="V448" s="36"/>
      <c r="W448" s="36"/>
      <c r="X448" s="36"/>
      <c r="Y448" s="36"/>
      <c r="Z448" s="36"/>
      <c r="AA448" s="36"/>
      <c r="AB448" s="36"/>
      <c r="AC448" s="36"/>
      <c r="AD448" s="36"/>
      <c r="AE448" s="36"/>
      <c r="AT448" s="19" t="s">
        <v>162</v>
      </c>
      <c r="AU448" s="19" t="s">
        <v>82</v>
      </c>
    </row>
    <row r="449" spans="1:65" s="12" customFormat="1" ht="22.9" customHeight="1">
      <c r="B449" s="164"/>
      <c r="C449" s="165"/>
      <c r="D449" s="166" t="s">
        <v>72</v>
      </c>
      <c r="E449" s="178" t="s">
        <v>894</v>
      </c>
      <c r="F449" s="178" t="s">
        <v>895</v>
      </c>
      <c r="G449" s="165"/>
      <c r="H449" s="165"/>
      <c r="I449" s="168"/>
      <c r="J449" s="179">
        <f>BK449</f>
        <v>0</v>
      </c>
      <c r="K449" s="165"/>
      <c r="L449" s="170"/>
      <c r="M449" s="171"/>
      <c r="N449" s="172"/>
      <c r="O449" s="172"/>
      <c r="P449" s="173">
        <f>SUM(P450:P454)</f>
        <v>0</v>
      </c>
      <c r="Q449" s="172"/>
      <c r="R449" s="173">
        <f>SUM(R450:R454)</f>
        <v>0</v>
      </c>
      <c r="S449" s="172"/>
      <c r="T449" s="174">
        <f>SUM(T450:T454)</f>
        <v>0</v>
      </c>
      <c r="AR449" s="175" t="s">
        <v>82</v>
      </c>
      <c r="AT449" s="176" t="s">
        <v>72</v>
      </c>
      <c r="AU449" s="176" t="s">
        <v>80</v>
      </c>
      <c r="AY449" s="175" t="s">
        <v>151</v>
      </c>
      <c r="BK449" s="177">
        <f>SUM(BK450:BK454)</f>
        <v>0</v>
      </c>
    </row>
    <row r="450" spans="1:65" s="2" customFormat="1" ht="33" customHeight="1">
      <c r="A450" s="36"/>
      <c r="B450" s="37"/>
      <c r="C450" s="180" t="s">
        <v>896</v>
      </c>
      <c r="D450" s="180" t="s">
        <v>153</v>
      </c>
      <c r="E450" s="181" t="s">
        <v>897</v>
      </c>
      <c r="F450" s="182" t="s">
        <v>898</v>
      </c>
      <c r="G450" s="183" t="s">
        <v>178</v>
      </c>
      <c r="H450" s="184">
        <v>115.4</v>
      </c>
      <c r="I450" s="185"/>
      <c r="J450" s="186">
        <f>ROUND(I450*H450,2)</f>
        <v>0</v>
      </c>
      <c r="K450" s="182" t="s">
        <v>19</v>
      </c>
      <c r="L450" s="41"/>
      <c r="M450" s="187" t="s">
        <v>19</v>
      </c>
      <c r="N450" s="188" t="s">
        <v>44</v>
      </c>
      <c r="O450" s="66"/>
      <c r="P450" s="189">
        <f>O450*H450</f>
        <v>0</v>
      </c>
      <c r="Q450" s="189">
        <v>0</v>
      </c>
      <c r="R450" s="189">
        <f>Q450*H450</f>
        <v>0</v>
      </c>
      <c r="S450" s="189">
        <v>0</v>
      </c>
      <c r="T450" s="190">
        <f>S450*H450</f>
        <v>0</v>
      </c>
      <c r="U450" s="36"/>
      <c r="V450" s="36"/>
      <c r="W450" s="36"/>
      <c r="X450" s="36"/>
      <c r="Y450" s="36"/>
      <c r="Z450" s="36"/>
      <c r="AA450" s="36"/>
      <c r="AB450" s="36"/>
      <c r="AC450" s="36"/>
      <c r="AD450" s="36"/>
      <c r="AE450" s="36"/>
      <c r="AR450" s="191" t="s">
        <v>276</v>
      </c>
      <c r="AT450" s="191" t="s">
        <v>153</v>
      </c>
      <c r="AU450" s="191" t="s">
        <v>82</v>
      </c>
      <c r="AY450" s="19" t="s">
        <v>151</v>
      </c>
      <c r="BE450" s="192">
        <f>IF(N450="základní",J450,0)</f>
        <v>0</v>
      </c>
      <c r="BF450" s="192">
        <f>IF(N450="snížená",J450,0)</f>
        <v>0</v>
      </c>
      <c r="BG450" s="192">
        <f>IF(N450="zákl. přenesená",J450,0)</f>
        <v>0</v>
      </c>
      <c r="BH450" s="192">
        <f>IF(N450="sníž. přenesená",J450,0)</f>
        <v>0</v>
      </c>
      <c r="BI450" s="192">
        <f>IF(N450="nulová",J450,0)</f>
        <v>0</v>
      </c>
      <c r="BJ450" s="19" t="s">
        <v>80</v>
      </c>
      <c r="BK450" s="192">
        <f>ROUND(I450*H450,2)</f>
        <v>0</v>
      </c>
      <c r="BL450" s="19" t="s">
        <v>276</v>
      </c>
      <c r="BM450" s="191" t="s">
        <v>899</v>
      </c>
    </row>
    <row r="451" spans="1:65" s="2" customFormat="1" ht="19.5">
      <c r="A451" s="36"/>
      <c r="B451" s="37"/>
      <c r="C451" s="38"/>
      <c r="D451" s="193" t="s">
        <v>160</v>
      </c>
      <c r="E451" s="38"/>
      <c r="F451" s="194" t="s">
        <v>900</v>
      </c>
      <c r="G451" s="38"/>
      <c r="H451" s="38"/>
      <c r="I451" s="195"/>
      <c r="J451" s="38"/>
      <c r="K451" s="38"/>
      <c r="L451" s="41"/>
      <c r="M451" s="196"/>
      <c r="N451" s="197"/>
      <c r="O451" s="66"/>
      <c r="P451" s="66"/>
      <c r="Q451" s="66"/>
      <c r="R451" s="66"/>
      <c r="S451" s="66"/>
      <c r="T451" s="67"/>
      <c r="U451" s="36"/>
      <c r="V451" s="36"/>
      <c r="W451" s="36"/>
      <c r="X451" s="36"/>
      <c r="Y451" s="36"/>
      <c r="Z451" s="36"/>
      <c r="AA451" s="36"/>
      <c r="AB451" s="36"/>
      <c r="AC451" s="36"/>
      <c r="AD451" s="36"/>
      <c r="AE451" s="36"/>
      <c r="AT451" s="19" t="s">
        <v>160</v>
      </c>
      <c r="AU451" s="19" t="s">
        <v>82</v>
      </c>
    </row>
    <row r="452" spans="1:65" s="13" customFormat="1" ht="11.25">
      <c r="B452" s="200"/>
      <c r="C452" s="201"/>
      <c r="D452" s="193" t="s">
        <v>164</v>
      </c>
      <c r="E452" s="202" t="s">
        <v>19</v>
      </c>
      <c r="F452" s="203" t="s">
        <v>901</v>
      </c>
      <c r="G452" s="201"/>
      <c r="H452" s="202" t="s">
        <v>19</v>
      </c>
      <c r="I452" s="204"/>
      <c r="J452" s="201"/>
      <c r="K452" s="201"/>
      <c r="L452" s="205"/>
      <c r="M452" s="206"/>
      <c r="N452" s="207"/>
      <c r="O452" s="207"/>
      <c r="P452" s="207"/>
      <c r="Q452" s="207"/>
      <c r="R452" s="207"/>
      <c r="S452" s="207"/>
      <c r="T452" s="208"/>
      <c r="AT452" s="209" t="s">
        <v>164</v>
      </c>
      <c r="AU452" s="209" t="s">
        <v>82</v>
      </c>
      <c r="AV452" s="13" t="s">
        <v>80</v>
      </c>
      <c r="AW452" s="13" t="s">
        <v>35</v>
      </c>
      <c r="AX452" s="13" t="s">
        <v>73</v>
      </c>
      <c r="AY452" s="209" t="s">
        <v>151</v>
      </c>
    </row>
    <row r="453" spans="1:65" s="14" customFormat="1" ht="11.25">
      <c r="B453" s="210"/>
      <c r="C453" s="211"/>
      <c r="D453" s="193" t="s">
        <v>164</v>
      </c>
      <c r="E453" s="212" t="s">
        <v>19</v>
      </c>
      <c r="F453" s="213" t="s">
        <v>902</v>
      </c>
      <c r="G453" s="211"/>
      <c r="H453" s="214">
        <v>115.4</v>
      </c>
      <c r="I453" s="215"/>
      <c r="J453" s="211"/>
      <c r="K453" s="211"/>
      <c r="L453" s="216"/>
      <c r="M453" s="217"/>
      <c r="N453" s="218"/>
      <c r="O453" s="218"/>
      <c r="P453" s="218"/>
      <c r="Q453" s="218"/>
      <c r="R453" s="218"/>
      <c r="S453" s="218"/>
      <c r="T453" s="219"/>
      <c r="AT453" s="220" t="s">
        <v>164</v>
      </c>
      <c r="AU453" s="220" t="s">
        <v>82</v>
      </c>
      <c r="AV453" s="14" t="s">
        <v>82</v>
      </c>
      <c r="AW453" s="14" t="s">
        <v>35</v>
      </c>
      <c r="AX453" s="14" t="s">
        <v>73</v>
      </c>
      <c r="AY453" s="220" t="s">
        <v>151</v>
      </c>
    </row>
    <row r="454" spans="1:65" s="15" customFormat="1" ht="11.25">
      <c r="B454" s="221"/>
      <c r="C454" s="222"/>
      <c r="D454" s="193" t="s">
        <v>164</v>
      </c>
      <c r="E454" s="223" t="s">
        <v>19</v>
      </c>
      <c r="F454" s="224" t="s">
        <v>167</v>
      </c>
      <c r="G454" s="222"/>
      <c r="H454" s="225">
        <v>115.4</v>
      </c>
      <c r="I454" s="226"/>
      <c r="J454" s="222"/>
      <c r="K454" s="222"/>
      <c r="L454" s="227"/>
      <c r="M454" s="228"/>
      <c r="N454" s="229"/>
      <c r="O454" s="229"/>
      <c r="P454" s="229"/>
      <c r="Q454" s="229"/>
      <c r="R454" s="229"/>
      <c r="S454" s="229"/>
      <c r="T454" s="230"/>
      <c r="AT454" s="231" t="s">
        <v>164</v>
      </c>
      <c r="AU454" s="231" t="s">
        <v>82</v>
      </c>
      <c r="AV454" s="15" t="s">
        <v>158</v>
      </c>
      <c r="AW454" s="15" t="s">
        <v>35</v>
      </c>
      <c r="AX454" s="15" t="s">
        <v>80</v>
      </c>
      <c r="AY454" s="231" t="s">
        <v>151</v>
      </c>
    </row>
    <row r="455" spans="1:65" s="12" customFormat="1" ht="22.9" customHeight="1">
      <c r="B455" s="164"/>
      <c r="C455" s="165"/>
      <c r="D455" s="166" t="s">
        <v>72</v>
      </c>
      <c r="E455" s="178" t="s">
        <v>443</v>
      </c>
      <c r="F455" s="178" t="s">
        <v>444</v>
      </c>
      <c r="G455" s="165"/>
      <c r="H455" s="165"/>
      <c r="I455" s="168"/>
      <c r="J455" s="179">
        <f>BK455</f>
        <v>0</v>
      </c>
      <c r="K455" s="165"/>
      <c r="L455" s="170"/>
      <c r="M455" s="171"/>
      <c r="N455" s="172"/>
      <c r="O455" s="172"/>
      <c r="P455" s="173">
        <f>SUM(P456:P563)</f>
        <v>0</v>
      </c>
      <c r="Q455" s="172"/>
      <c r="R455" s="173">
        <f>SUM(R456:R563)</f>
        <v>1.7288201999999999</v>
      </c>
      <c r="S455" s="172"/>
      <c r="T455" s="174">
        <f>SUM(T456:T563)</f>
        <v>1.8349800000000001</v>
      </c>
      <c r="AR455" s="175" t="s">
        <v>82</v>
      </c>
      <c r="AT455" s="176" t="s">
        <v>72</v>
      </c>
      <c r="AU455" s="176" t="s">
        <v>80</v>
      </c>
      <c r="AY455" s="175" t="s">
        <v>151</v>
      </c>
      <c r="BK455" s="177">
        <f>SUM(BK456:BK563)</f>
        <v>0</v>
      </c>
    </row>
    <row r="456" spans="1:65" s="2" customFormat="1" ht="16.5" customHeight="1">
      <c r="A456" s="36"/>
      <c r="B456" s="37"/>
      <c r="C456" s="180" t="s">
        <v>903</v>
      </c>
      <c r="D456" s="180" t="s">
        <v>153</v>
      </c>
      <c r="E456" s="181" t="s">
        <v>904</v>
      </c>
      <c r="F456" s="182" t="s">
        <v>905</v>
      </c>
      <c r="G456" s="183" t="s">
        <v>178</v>
      </c>
      <c r="H456" s="184">
        <v>21.24</v>
      </c>
      <c r="I456" s="185"/>
      <c r="J456" s="186">
        <f>ROUND(I456*H456,2)</f>
        <v>0</v>
      </c>
      <c r="K456" s="182" t="s">
        <v>157</v>
      </c>
      <c r="L456" s="41"/>
      <c r="M456" s="187" t="s">
        <v>19</v>
      </c>
      <c r="N456" s="188" t="s">
        <v>44</v>
      </c>
      <c r="O456" s="66"/>
      <c r="P456" s="189">
        <f>O456*H456</f>
        <v>0</v>
      </c>
      <c r="Q456" s="189">
        <v>6.0000000000000002E-5</v>
      </c>
      <c r="R456" s="189">
        <f>Q456*H456</f>
        <v>1.2744E-3</v>
      </c>
      <c r="S456" s="189">
        <v>0</v>
      </c>
      <c r="T456" s="190">
        <f>S456*H456</f>
        <v>0</v>
      </c>
      <c r="U456" s="36"/>
      <c r="V456" s="36"/>
      <c r="W456" s="36"/>
      <c r="X456" s="36"/>
      <c r="Y456" s="36"/>
      <c r="Z456" s="36"/>
      <c r="AA456" s="36"/>
      <c r="AB456" s="36"/>
      <c r="AC456" s="36"/>
      <c r="AD456" s="36"/>
      <c r="AE456" s="36"/>
      <c r="AR456" s="191" t="s">
        <v>276</v>
      </c>
      <c r="AT456" s="191" t="s">
        <v>153</v>
      </c>
      <c r="AU456" s="191" t="s">
        <v>82</v>
      </c>
      <c r="AY456" s="19" t="s">
        <v>151</v>
      </c>
      <c r="BE456" s="192">
        <f>IF(N456="základní",J456,0)</f>
        <v>0</v>
      </c>
      <c r="BF456" s="192">
        <f>IF(N456="snížená",J456,0)</f>
        <v>0</v>
      </c>
      <c r="BG456" s="192">
        <f>IF(N456="zákl. přenesená",J456,0)</f>
        <v>0</v>
      </c>
      <c r="BH456" s="192">
        <f>IF(N456="sníž. přenesená",J456,0)</f>
        <v>0</v>
      </c>
      <c r="BI456" s="192">
        <f>IF(N456="nulová",J456,0)</f>
        <v>0</v>
      </c>
      <c r="BJ456" s="19" t="s">
        <v>80</v>
      </c>
      <c r="BK456" s="192">
        <f>ROUND(I456*H456,2)</f>
        <v>0</v>
      </c>
      <c r="BL456" s="19" t="s">
        <v>276</v>
      </c>
      <c r="BM456" s="191" t="s">
        <v>906</v>
      </c>
    </row>
    <row r="457" spans="1:65" s="2" customFormat="1" ht="11.25">
      <c r="A457" s="36"/>
      <c r="B457" s="37"/>
      <c r="C457" s="38"/>
      <c r="D457" s="193" t="s">
        <v>160</v>
      </c>
      <c r="E457" s="38"/>
      <c r="F457" s="194" t="s">
        <v>907</v>
      </c>
      <c r="G457" s="38"/>
      <c r="H457" s="38"/>
      <c r="I457" s="195"/>
      <c r="J457" s="38"/>
      <c r="K457" s="38"/>
      <c r="L457" s="41"/>
      <c r="M457" s="196"/>
      <c r="N457" s="197"/>
      <c r="O457" s="66"/>
      <c r="P457" s="66"/>
      <c r="Q457" s="66"/>
      <c r="R457" s="66"/>
      <c r="S457" s="66"/>
      <c r="T457" s="67"/>
      <c r="U457" s="36"/>
      <c r="V457" s="36"/>
      <c r="W457" s="36"/>
      <c r="X457" s="36"/>
      <c r="Y457" s="36"/>
      <c r="Z457" s="36"/>
      <c r="AA457" s="36"/>
      <c r="AB457" s="36"/>
      <c r="AC457" s="36"/>
      <c r="AD457" s="36"/>
      <c r="AE457" s="36"/>
      <c r="AT457" s="19" t="s">
        <v>160</v>
      </c>
      <c r="AU457" s="19" t="s">
        <v>82</v>
      </c>
    </row>
    <row r="458" spans="1:65" s="2" customFormat="1" ht="11.25">
      <c r="A458" s="36"/>
      <c r="B458" s="37"/>
      <c r="C458" s="38"/>
      <c r="D458" s="198" t="s">
        <v>162</v>
      </c>
      <c r="E458" s="38"/>
      <c r="F458" s="199" t="s">
        <v>908</v>
      </c>
      <c r="G458" s="38"/>
      <c r="H458" s="38"/>
      <c r="I458" s="195"/>
      <c r="J458" s="38"/>
      <c r="K458" s="38"/>
      <c r="L458" s="41"/>
      <c r="M458" s="196"/>
      <c r="N458" s="197"/>
      <c r="O458" s="66"/>
      <c r="P458" s="66"/>
      <c r="Q458" s="66"/>
      <c r="R458" s="66"/>
      <c r="S458" s="66"/>
      <c r="T458" s="67"/>
      <c r="U458" s="36"/>
      <c r="V458" s="36"/>
      <c r="W458" s="36"/>
      <c r="X458" s="36"/>
      <c r="Y458" s="36"/>
      <c r="Z458" s="36"/>
      <c r="AA458" s="36"/>
      <c r="AB458" s="36"/>
      <c r="AC458" s="36"/>
      <c r="AD458" s="36"/>
      <c r="AE458" s="36"/>
      <c r="AT458" s="19" t="s">
        <v>162</v>
      </c>
      <c r="AU458" s="19" t="s">
        <v>82</v>
      </c>
    </row>
    <row r="459" spans="1:65" s="2" customFormat="1" ht="16.5" customHeight="1">
      <c r="A459" s="36"/>
      <c r="B459" s="37"/>
      <c r="C459" s="180" t="s">
        <v>909</v>
      </c>
      <c r="D459" s="180" t="s">
        <v>153</v>
      </c>
      <c r="E459" s="181" t="s">
        <v>910</v>
      </c>
      <c r="F459" s="182" t="s">
        <v>911</v>
      </c>
      <c r="G459" s="183" t="s">
        <v>178</v>
      </c>
      <c r="H459" s="184">
        <v>21.24</v>
      </c>
      <c r="I459" s="185"/>
      <c r="J459" s="186">
        <f>ROUND(I459*H459,2)</f>
        <v>0</v>
      </c>
      <c r="K459" s="182" t="s">
        <v>157</v>
      </c>
      <c r="L459" s="41"/>
      <c r="M459" s="187" t="s">
        <v>19</v>
      </c>
      <c r="N459" s="188" t="s">
        <v>44</v>
      </c>
      <c r="O459" s="66"/>
      <c r="P459" s="189">
        <f>O459*H459</f>
        <v>0</v>
      </c>
      <c r="Q459" s="189">
        <v>0</v>
      </c>
      <c r="R459" s="189">
        <f>Q459*H459</f>
        <v>0</v>
      </c>
      <c r="S459" s="189">
        <v>1.7999999999999999E-2</v>
      </c>
      <c r="T459" s="190">
        <f>S459*H459</f>
        <v>0.38231999999999994</v>
      </c>
      <c r="U459" s="36"/>
      <c r="V459" s="36"/>
      <c r="W459" s="36"/>
      <c r="X459" s="36"/>
      <c r="Y459" s="36"/>
      <c r="Z459" s="36"/>
      <c r="AA459" s="36"/>
      <c r="AB459" s="36"/>
      <c r="AC459" s="36"/>
      <c r="AD459" s="36"/>
      <c r="AE459" s="36"/>
      <c r="AR459" s="191" t="s">
        <v>276</v>
      </c>
      <c r="AT459" s="191" t="s">
        <v>153</v>
      </c>
      <c r="AU459" s="191" t="s">
        <v>82</v>
      </c>
      <c r="AY459" s="19" t="s">
        <v>151</v>
      </c>
      <c r="BE459" s="192">
        <f>IF(N459="základní",J459,0)</f>
        <v>0</v>
      </c>
      <c r="BF459" s="192">
        <f>IF(N459="snížená",J459,0)</f>
        <v>0</v>
      </c>
      <c r="BG459" s="192">
        <f>IF(N459="zákl. přenesená",J459,0)</f>
        <v>0</v>
      </c>
      <c r="BH459" s="192">
        <f>IF(N459="sníž. přenesená",J459,0)</f>
        <v>0</v>
      </c>
      <c r="BI459" s="192">
        <f>IF(N459="nulová",J459,0)</f>
        <v>0</v>
      </c>
      <c r="BJ459" s="19" t="s">
        <v>80</v>
      </c>
      <c r="BK459" s="192">
        <f>ROUND(I459*H459,2)</f>
        <v>0</v>
      </c>
      <c r="BL459" s="19" t="s">
        <v>276</v>
      </c>
      <c r="BM459" s="191" t="s">
        <v>912</v>
      </c>
    </row>
    <row r="460" spans="1:65" s="2" customFormat="1" ht="11.25">
      <c r="A460" s="36"/>
      <c r="B460" s="37"/>
      <c r="C460" s="38"/>
      <c r="D460" s="193" t="s">
        <v>160</v>
      </c>
      <c r="E460" s="38"/>
      <c r="F460" s="194" t="s">
        <v>913</v>
      </c>
      <c r="G460" s="38"/>
      <c r="H460" s="38"/>
      <c r="I460" s="195"/>
      <c r="J460" s="38"/>
      <c r="K460" s="38"/>
      <c r="L460" s="41"/>
      <c r="M460" s="196"/>
      <c r="N460" s="197"/>
      <c r="O460" s="66"/>
      <c r="P460" s="66"/>
      <c r="Q460" s="66"/>
      <c r="R460" s="66"/>
      <c r="S460" s="66"/>
      <c r="T460" s="67"/>
      <c r="U460" s="36"/>
      <c r="V460" s="36"/>
      <c r="W460" s="36"/>
      <c r="X460" s="36"/>
      <c r="Y460" s="36"/>
      <c r="Z460" s="36"/>
      <c r="AA460" s="36"/>
      <c r="AB460" s="36"/>
      <c r="AC460" s="36"/>
      <c r="AD460" s="36"/>
      <c r="AE460" s="36"/>
      <c r="AT460" s="19" t="s">
        <v>160</v>
      </c>
      <c r="AU460" s="19" t="s">
        <v>82</v>
      </c>
    </row>
    <row r="461" spans="1:65" s="2" customFormat="1" ht="11.25">
      <c r="A461" s="36"/>
      <c r="B461" s="37"/>
      <c r="C461" s="38"/>
      <c r="D461" s="198" t="s">
        <v>162</v>
      </c>
      <c r="E461" s="38"/>
      <c r="F461" s="199" t="s">
        <v>914</v>
      </c>
      <c r="G461" s="38"/>
      <c r="H461" s="38"/>
      <c r="I461" s="195"/>
      <c r="J461" s="38"/>
      <c r="K461" s="38"/>
      <c r="L461" s="41"/>
      <c r="M461" s="196"/>
      <c r="N461" s="197"/>
      <c r="O461" s="66"/>
      <c r="P461" s="66"/>
      <c r="Q461" s="66"/>
      <c r="R461" s="66"/>
      <c r="S461" s="66"/>
      <c r="T461" s="67"/>
      <c r="U461" s="36"/>
      <c r="V461" s="36"/>
      <c r="W461" s="36"/>
      <c r="X461" s="36"/>
      <c r="Y461" s="36"/>
      <c r="Z461" s="36"/>
      <c r="AA461" s="36"/>
      <c r="AB461" s="36"/>
      <c r="AC461" s="36"/>
      <c r="AD461" s="36"/>
      <c r="AE461" s="36"/>
      <c r="AT461" s="19" t="s">
        <v>162</v>
      </c>
      <c r="AU461" s="19" t="s">
        <v>82</v>
      </c>
    </row>
    <row r="462" spans="1:65" s="13" customFormat="1" ht="22.5">
      <c r="B462" s="200"/>
      <c r="C462" s="201"/>
      <c r="D462" s="193" t="s">
        <v>164</v>
      </c>
      <c r="E462" s="202" t="s">
        <v>19</v>
      </c>
      <c r="F462" s="203" t="s">
        <v>915</v>
      </c>
      <c r="G462" s="201"/>
      <c r="H462" s="202" t="s">
        <v>19</v>
      </c>
      <c r="I462" s="204"/>
      <c r="J462" s="201"/>
      <c r="K462" s="201"/>
      <c r="L462" s="205"/>
      <c r="M462" s="206"/>
      <c r="N462" s="207"/>
      <c r="O462" s="207"/>
      <c r="P462" s="207"/>
      <c r="Q462" s="207"/>
      <c r="R462" s="207"/>
      <c r="S462" s="207"/>
      <c r="T462" s="208"/>
      <c r="AT462" s="209" t="s">
        <v>164</v>
      </c>
      <c r="AU462" s="209" t="s">
        <v>82</v>
      </c>
      <c r="AV462" s="13" t="s">
        <v>80</v>
      </c>
      <c r="AW462" s="13" t="s">
        <v>35</v>
      </c>
      <c r="AX462" s="13" t="s">
        <v>73</v>
      </c>
      <c r="AY462" s="209" t="s">
        <v>151</v>
      </c>
    </row>
    <row r="463" spans="1:65" s="14" customFormat="1" ht="11.25">
      <c r="B463" s="210"/>
      <c r="C463" s="211"/>
      <c r="D463" s="193" t="s">
        <v>164</v>
      </c>
      <c r="E463" s="212" t="s">
        <v>19</v>
      </c>
      <c r="F463" s="213" t="s">
        <v>916</v>
      </c>
      <c r="G463" s="211"/>
      <c r="H463" s="214">
        <v>21.24</v>
      </c>
      <c r="I463" s="215"/>
      <c r="J463" s="211"/>
      <c r="K463" s="211"/>
      <c r="L463" s="216"/>
      <c r="M463" s="217"/>
      <c r="N463" s="218"/>
      <c r="O463" s="218"/>
      <c r="P463" s="218"/>
      <c r="Q463" s="218"/>
      <c r="R463" s="218"/>
      <c r="S463" s="218"/>
      <c r="T463" s="219"/>
      <c r="AT463" s="220" t="s">
        <v>164</v>
      </c>
      <c r="AU463" s="220" t="s">
        <v>82</v>
      </c>
      <c r="AV463" s="14" t="s">
        <v>82</v>
      </c>
      <c r="AW463" s="14" t="s">
        <v>35</v>
      </c>
      <c r="AX463" s="14" t="s">
        <v>73</v>
      </c>
      <c r="AY463" s="220" t="s">
        <v>151</v>
      </c>
    </row>
    <row r="464" spans="1:65" s="15" customFormat="1" ht="11.25">
      <c r="B464" s="221"/>
      <c r="C464" s="222"/>
      <c r="D464" s="193" t="s">
        <v>164</v>
      </c>
      <c r="E464" s="223" t="s">
        <v>19</v>
      </c>
      <c r="F464" s="224" t="s">
        <v>167</v>
      </c>
      <c r="G464" s="222"/>
      <c r="H464" s="225">
        <v>21.24</v>
      </c>
      <c r="I464" s="226"/>
      <c r="J464" s="222"/>
      <c r="K464" s="222"/>
      <c r="L464" s="227"/>
      <c r="M464" s="228"/>
      <c r="N464" s="229"/>
      <c r="O464" s="229"/>
      <c r="P464" s="229"/>
      <c r="Q464" s="229"/>
      <c r="R464" s="229"/>
      <c r="S464" s="229"/>
      <c r="T464" s="230"/>
      <c r="AT464" s="231" t="s">
        <v>164</v>
      </c>
      <c r="AU464" s="231" t="s">
        <v>82</v>
      </c>
      <c r="AV464" s="15" t="s">
        <v>158</v>
      </c>
      <c r="AW464" s="15" t="s">
        <v>35</v>
      </c>
      <c r="AX464" s="15" t="s">
        <v>80</v>
      </c>
      <c r="AY464" s="231" t="s">
        <v>151</v>
      </c>
    </row>
    <row r="465" spans="1:65" s="2" customFormat="1" ht="16.5" customHeight="1">
      <c r="A465" s="36"/>
      <c r="B465" s="37"/>
      <c r="C465" s="180" t="s">
        <v>917</v>
      </c>
      <c r="D465" s="180" t="s">
        <v>153</v>
      </c>
      <c r="E465" s="181" t="s">
        <v>918</v>
      </c>
      <c r="F465" s="182" t="s">
        <v>919</v>
      </c>
      <c r="G465" s="183" t="s">
        <v>178</v>
      </c>
      <c r="H465" s="184">
        <v>26.411999999999999</v>
      </c>
      <c r="I465" s="185"/>
      <c r="J465" s="186">
        <f>ROUND(I465*H465,2)</f>
        <v>0</v>
      </c>
      <c r="K465" s="182" t="s">
        <v>157</v>
      </c>
      <c r="L465" s="41"/>
      <c r="M465" s="187" t="s">
        <v>19</v>
      </c>
      <c r="N465" s="188" t="s">
        <v>44</v>
      </c>
      <c r="O465" s="66"/>
      <c r="P465" s="189">
        <f>O465*H465</f>
        <v>0</v>
      </c>
      <c r="Q465" s="189">
        <v>0</v>
      </c>
      <c r="R465" s="189">
        <f>Q465*H465</f>
        <v>0</v>
      </c>
      <c r="S465" s="189">
        <v>5.5E-2</v>
      </c>
      <c r="T465" s="190">
        <f>S465*H465</f>
        <v>1.4526600000000001</v>
      </c>
      <c r="U465" s="36"/>
      <c r="V465" s="36"/>
      <c r="W465" s="36"/>
      <c r="X465" s="36"/>
      <c r="Y465" s="36"/>
      <c r="Z465" s="36"/>
      <c r="AA465" s="36"/>
      <c r="AB465" s="36"/>
      <c r="AC465" s="36"/>
      <c r="AD465" s="36"/>
      <c r="AE465" s="36"/>
      <c r="AR465" s="191" t="s">
        <v>276</v>
      </c>
      <c r="AT465" s="191" t="s">
        <v>153</v>
      </c>
      <c r="AU465" s="191" t="s">
        <v>82</v>
      </c>
      <c r="AY465" s="19" t="s">
        <v>151</v>
      </c>
      <c r="BE465" s="192">
        <f>IF(N465="základní",J465,0)</f>
        <v>0</v>
      </c>
      <c r="BF465" s="192">
        <f>IF(N465="snížená",J465,0)</f>
        <v>0</v>
      </c>
      <c r="BG465" s="192">
        <f>IF(N465="zákl. přenesená",J465,0)</f>
        <v>0</v>
      </c>
      <c r="BH465" s="192">
        <f>IF(N465="sníž. přenesená",J465,0)</f>
        <v>0</v>
      </c>
      <c r="BI465" s="192">
        <f>IF(N465="nulová",J465,0)</f>
        <v>0</v>
      </c>
      <c r="BJ465" s="19" t="s">
        <v>80</v>
      </c>
      <c r="BK465" s="192">
        <f>ROUND(I465*H465,2)</f>
        <v>0</v>
      </c>
      <c r="BL465" s="19" t="s">
        <v>276</v>
      </c>
      <c r="BM465" s="191" t="s">
        <v>920</v>
      </c>
    </row>
    <row r="466" spans="1:65" s="2" customFormat="1" ht="11.25">
      <c r="A466" s="36"/>
      <c r="B466" s="37"/>
      <c r="C466" s="38"/>
      <c r="D466" s="193" t="s">
        <v>160</v>
      </c>
      <c r="E466" s="38"/>
      <c r="F466" s="194" t="s">
        <v>921</v>
      </c>
      <c r="G466" s="38"/>
      <c r="H466" s="38"/>
      <c r="I466" s="195"/>
      <c r="J466" s="38"/>
      <c r="K466" s="38"/>
      <c r="L466" s="41"/>
      <c r="M466" s="196"/>
      <c r="N466" s="197"/>
      <c r="O466" s="66"/>
      <c r="P466" s="66"/>
      <c r="Q466" s="66"/>
      <c r="R466" s="66"/>
      <c r="S466" s="66"/>
      <c r="T466" s="67"/>
      <c r="U466" s="36"/>
      <c r="V466" s="36"/>
      <c r="W466" s="36"/>
      <c r="X466" s="36"/>
      <c r="Y466" s="36"/>
      <c r="Z466" s="36"/>
      <c r="AA466" s="36"/>
      <c r="AB466" s="36"/>
      <c r="AC466" s="36"/>
      <c r="AD466" s="36"/>
      <c r="AE466" s="36"/>
      <c r="AT466" s="19" t="s">
        <v>160</v>
      </c>
      <c r="AU466" s="19" t="s">
        <v>82</v>
      </c>
    </row>
    <row r="467" spans="1:65" s="2" customFormat="1" ht="11.25">
      <c r="A467" s="36"/>
      <c r="B467" s="37"/>
      <c r="C467" s="38"/>
      <c r="D467" s="198" t="s">
        <v>162</v>
      </c>
      <c r="E467" s="38"/>
      <c r="F467" s="199" t="s">
        <v>922</v>
      </c>
      <c r="G467" s="38"/>
      <c r="H467" s="38"/>
      <c r="I467" s="195"/>
      <c r="J467" s="38"/>
      <c r="K467" s="38"/>
      <c r="L467" s="41"/>
      <c r="M467" s="196"/>
      <c r="N467" s="197"/>
      <c r="O467" s="66"/>
      <c r="P467" s="66"/>
      <c r="Q467" s="66"/>
      <c r="R467" s="66"/>
      <c r="S467" s="66"/>
      <c r="T467" s="67"/>
      <c r="U467" s="36"/>
      <c r="V467" s="36"/>
      <c r="W467" s="36"/>
      <c r="X467" s="36"/>
      <c r="Y467" s="36"/>
      <c r="Z467" s="36"/>
      <c r="AA467" s="36"/>
      <c r="AB467" s="36"/>
      <c r="AC467" s="36"/>
      <c r="AD467" s="36"/>
      <c r="AE467" s="36"/>
      <c r="AT467" s="19" t="s">
        <v>162</v>
      </c>
      <c r="AU467" s="19" t="s">
        <v>82</v>
      </c>
    </row>
    <row r="468" spans="1:65" s="13" customFormat="1" ht="11.25">
      <c r="B468" s="200"/>
      <c r="C468" s="201"/>
      <c r="D468" s="193" t="s">
        <v>164</v>
      </c>
      <c r="E468" s="202" t="s">
        <v>19</v>
      </c>
      <c r="F468" s="203" t="s">
        <v>923</v>
      </c>
      <c r="G468" s="201"/>
      <c r="H468" s="202" t="s">
        <v>19</v>
      </c>
      <c r="I468" s="204"/>
      <c r="J468" s="201"/>
      <c r="K468" s="201"/>
      <c r="L468" s="205"/>
      <c r="M468" s="206"/>
      <c r="N468" s="207"/>
      <c r="O468" s="207"/>
      <c r="P468" s="207"/>
      <c r="Q468" s="207"/>
      <c r="R468" s="207"/>
      <c r="S468" s="207"/>
      <c r="T468" s="208"/>
      <c r="AT468" s="209" t="s">
        <v>164</v>
      </c>
      <c r="AU468" s="209" t="s">
        <v>82</v>
      </c>
      <c r="AV468" s="13" t="s">
        <v>80</v>
      </c>
      <c r="AW468" s="13" t="s">
        <v>35</v>
      </c>
      <c r="AX468" s="13" t="s">
        <v>73</v>
      </c>
      <c r="AY468" s="209" t="s">
        <v>151</v>
      </c>
    </row>
    <row r="469" spans="1:65" s="14" customFormat="1" ht="11.25">
      <c r="B469" s="210"/>
      <c r="C469" s="211"/>
      <c r="D469" s="193" t="s">
        <v>164</v>
      </c>
      <c r="E469" s="212" t="s">
        <v>19</v>
      </c>
      <c r="F469" s="213" t="s">
        <v>924</v>
      </c>
      <c r="G469" s="211"/>
      <c r="H469" s="214">
        <v>26.411999999999999</v>
      </c>
      <c r="I469" s="215"/>
      <c r="J469" s="211"/>
      <c r="K469" s="211"/>
      <c r="L469" s="216"/>
      <c r="M469" s="217"/>
      <c r="N469" s="218"/>
      <c r="O469" s="218"/>
      <c r="P469" s="218"/>
      <c r="Q469" s="218"/>
      <c r="R469" s="218"/>
      <c r="S469" s="218"/>
      <c r="T469" s="219"/>
      <c r="AT469" s="220" t="s">
        <v>164</v>
      </c>
      <c r="AU469" s="220" t="s">
        <v>82</v>
      </c>
      <c r="AV469" s="14" t="s">
        <v>82</v>
      </c>
      <c r="AW469" s="14" t="s">
        <v>35</v>
      </c>
      <c r="AX469" s="14" t="s">
        <v>73</v>
      </c>
      <c r="AY469" s="220" t="s">
        <v>151</v>
      </c>
    </row>
    <row r="470" spans="1:65" s="15" customFormat="1" ht="11.25">
      <c r="B470" s="221"/>
      <c r="C470" s="222"/>
      <c r="D470" s="193" t="s">
        <v>164</v>
      </c>
      <c r="E470" s="223" t="s">
        <v>19</v>
      </c>
      <c r="F470" s="224" t="s">
        <v>167</v>
      </c>
      <c r="G470" s="222"/>
      <c r="H470" s="225">
        <v>26.411999999999999</v>
      </c>
      <c r="I470" s="226"/>
      <c r="J470" s="222"/>
      <c r="K470" s="222"/>
      <c r="L470" s="227"/>
      <c r="M470" s="228"/>
      <c r="N470" s="229"/>
      <c r="O470" s="229"/>
      <c r="P470" s="229"/>
      <c r="Q470" s="229"/>
      <c r="R470" s="229"/>
      <c r="S470" s="229"/>
      <c r="T470" s="230"/>
      <c r="AT470" s="231" t="s">
        <v>164</v>
      </c>
      <c r="AU470" s="231" t="s">
        <v>82</v>
      </c>
      <c r="AV470" s="15" t="s">
        <v>158</v>
      </c>
      <c r="AW470" s="15" t="s">
        <v>35</v>
      </c>
      <c r="AX470" s="15" t="s">
        <v>80</v>
      </c>
      <c r="AY470" s="231" t="s">
        <v>151</v>
      </c>
    </row>
    <row r="471" spans="1:65" s="2" customFormat="1" ht="24.2" customHeight="1">
      <c r="A471" s="36"/>
      <c r="B471" s="37"/>
      <c r="C471" s="180" t="s">
        <v>925</v>
      </c>
      <c r="D471" s="180" t="s">
        <v>153</v>
      </c>
      <c r="E471" s="181" t="s">
        <v>926</v>
      </c>
      <c r="F471" s="182" t="s">
        <v>927</v>
      </c>
      <c r="G471" s="183" t="s">
        <v>178</v>
      </c>
      <c r="H471" s="184">
        <v>26.411999999999999</v>
      </c>
      <c r="I471" s="185"/>
      <c r="J471" s="186">
        <f>ROUND(I471*H471,2)</f>
        <v>0</v>
      </c>
      <c r="K471" s="182" t="s">
        <v>157</v>
      </c>
      <c r="L471" s="41"/>
      <c r="M471" s="187" t="s">
        <v>19</v>
      </c>
      <c r="N471" s="188" t="s">
        <v>44</v>
      </c>
      <c r="O471" s="66"/>
      <c r="P471" s="189">
        <f>O471*H471</f>
        <v>0</v>
      </c>
      <c r="Q471" s="189">
        <v>2.5000000000000001E-4</v>
      </c>
      <c r="R471" s="189">
        <f>Q471*H471</f>
        <v>6.6029999999999995E-3</v>
      </c>
      <c r="S471" s="189">
        <v>0</v>
      </c>
      <c r="T471" s="190">
        <f>S471*H471</f>
        <v>0</v>
      </c>
      <c r="U471" s="36"/>
      <c r="V471" s="36"/>
      <c r="W471" s="36"/>
      <c r="X471" s="36"/>
      <c r="Y471" s="36"/>
      <c r="Z471" s="36"/>
      <c r="AA471" s="36"/>
      <c r="AB471" s="36"/>
      <c r="AC471" s="36"/>
      <c r="AD471" s="36"/>
      <c r="AE471" s="36"/>
      <c r="AR471" s="191" t="s">
        <v>276</v>
      </c>
      <c r="AT471" s="191" t="s">
        <v>153</v>
      </c>
      <c r="AU471" s="191" t="s">
        <v>82</v>
      </c>
      <c r="AY471" s="19" t="s">
        <v>151</v>
      </c>
      <c r="BE471" s="192">
        <f>IF(N471="základní",J471,0)</f>
        <v>0</v>
      </c>
      <c r="BF471" s="192">
        <f>IF(N471="snížená",J471,0)</f>
        <v>0</v>
      </c>
      <c r="BG471" s="192">
        <f>IF(N471="zákl. přenesená",J471,0)</f>
        <v>0</v>
      </c>
      <c r="BH471" s="192">
        <f>IF(N471="sníž. přenesená",J471,0)</f>
        <v>0</v>
      </c>
      <c r="BI471" s="192">
        <f>IF(N471="nulová",J471,0)</f>
        <v>0</v>
      </c>
      <c r="BJ471" s="19" t="s">
        <v>80</v>
      </c>
      <c r="BK471" s="192">
        <f>ROUND(I471*H471,2)</f>
        <v>0</v>
      </c>
      <c r="BL471" s="19" t="s">
        <v>276</v>
      </c>
      <c r="BM471" s="191" t="s">
        <v>928</v>
      </c>
    </row>
    <row r="472" spans="1:65" s="2" customFormat="1" ht="19.5">
      <c r="A472" s="36"/>
      <c r="B472" s="37"/>
      <c r="C472" s="38"/>
      <c r="D472" s="193" t="s">
        <v>160</v>
      </c>
      <c r="E472" s="38"/>
      <c r="F472" s="194" t="s">
        <v>929</v>
      </c>
      <c r="G472" s="38"/>
      <c r="H472" s="38"/>
      <c r="I472" s="195"/>
      <c r="J472" s="38"/>
      <c r="K472" s="38"/>
      <c r="L472" s="41"/>
      <c r="M472" s="196"/>
      <c r="N472" s="197"/>
      <c r="O472" s="66"/>
      <c r="P472" s="66"/>
      <c r="Q472" s="66"/>
      <c r="R472" s="66"/>
      <c r="S472" s="66"/>
      <c r="T472" s="67"/>
      <c r="U472" s="36"/>
      <c r="V472" s="36"/>
      <c r="W472" s="36"/>
      <c r="X472" s="36"/>
      <c r="Y472" s="36"/>
      <c r="Z472" s="36"/>
      <c r="AA472" s="36"/>
      <c r="AB472" s="36"/>
      <c r="AC472" s="36"/>
      <c r="AD472" s="36"/>
      <c r="AE472" s="36"/>
      <c r="AT472" s="19" t="s">
        <v>160</v>
      </c>
      <c r="AU472" s="19" t="s">
        <v>82</v>
      </c>
    </row>
    <row r="473" spans="1:65" s="2" customFormat="1" ht="11.25">
      <c r="A473" s="36"/>
      <c r="B473" s="37"/>
      <c r="C473" s="38"/>
      <c r="D473" s="198" t="s">
        <v>162</v>
      </c>
      <c r="E473" s="38"/>
      <c r="F473" s="199" t="s">
        <v>930</v>
      </c>
      <c r="G473" s="38"/>
      <c r="H473" s="38"/>
      <c r="I473" s="195"/>
      <c r="J473" s="38"/>
      <c r="K473" s="38"/>
      <c r="L473" s="41"/>
      <c r="M473" s="196"/>
      <c r="N473" s="197"/>
      <c r="O473" s="66"/>
      <c r="P473" s="66"/>
      <c r="Q473" s="66"/>
      <c r="R473" s="66"/>
      <c r="S473" s="66"/>
      <c r="T473" s="67"/>
      <c r="U473" s="36"/>
      <c r="V473" s="36"/>
      <c r="W473" s="36"/>
      <c r="X473" s="36"/>
      <c r="Y473" s="36"/>
      <c r="Z473" s="36"/>
      <c r="AA473" s="36"/>
      <c r="AB473" s="36"/>
      <c r="AC473" s="36"/>
      <c r="AD473" s="36"/>
      <c r="AE473" s="36"/>
      <c r="AT473" s="19" t="s">
        <v>162</v>
      </c>
      <c r="AU473" s="19" t="s">
        <v>82</v>
      </c>
    </row>
    <row r="474" spans="1:65" s="2" customFormat="1" ht="33" customHeight="1">
      <c r="A474" s="36"/>
      <c r="B474" s="37"/>
      <c r="C474" s="180" t="s">
        <v>931</v>
      </c>
      <c r="D474" s="180" t="s">
        <v>153</v>
      </c>
      <c r="E474" s="181" t="s">
        <v>932</v>
      </c>
      <c r="F474" s="182" t="s">
        <v>933</v>
      </c>
      <c r="G474" s="183" t="s">
        <v>178</v>
      </c>
      <c r="H474" s="184">
        <v>91.64</v>
      </c>
      <c r="I474" s="185"/>
      <c r="J474" s="186">
        <f>ROUND(I474*H474,2)</f>
        <v>0</v>
      </c>
      <c r="K474" s="182" t="s">
        <v>157</v>
      </c>
      <c r="L474" s="41"/>
      <c r="M474" s="187" t="s">
        <v>19</v>
      </c>
      <c r="N474" s="188" t="s">
        <v>44</v>
      </c>
      <c r="O474" s="66"/>
      <c r="P474" s="189">
        <f>O474*H474</f>
        <v>0</v>
      </c>
      <c r="Q474" s="189">
        <v>2.7E-4</v>
      </c>
      <c r="R474" s="189">
        <f>Q474*H474</f>
        <v>2.4742799999999999E-2</v>
      </c>
      <c r="S474" s="189">
        <v>0</v>
      </c>
      <c r="T474" s="190">
        <f>S474*H474</f>
        <v>0</v>
      </c>
      <c r="U474" s="36"/>
      <c r="V474" s="36"/>
      <c r="W474" s="36"/>
      <c r="X474" s="36"/>
      <c r="Y474" s="36"/>
      <c r="Z474" s="36"/>
      <c r="AA474" s="36"/>
      <c r="AB474" s="36"/>
      <c r="AC474" s="36"/>
      <c r="AD474" s="36"/>
      <c r="AE474" s="36"/>
      <c r="AR474" s="191" t="s">
        <v>276</v>
      </c>
      <c r="AT474" s="191" t="s">
        <v>153</v>
      </c>
      <c r="AU474" s="191" t="s">
        <v>82</v>
      </c>
      <c r="AY474" s="19" t="s">
        <v>151</v>
      </c>
      <c r="BE474" s="192">
        <f>IF(N474="základní",J474,0)</f>
        <v>0</v>
      </c>
      <c r="BF474" s="192">
        <f>IF(N474="snížená",J474,0)</f>
        <v>0</v>
      </c>
      <c r="BG474" s="192">
        <f>IF(N474="zákl. přenesená",J474,0)</f>
        <v>0</v>
      </c>
      <c r="BH474" s="192">
        <f>IF(N474="sníž. přenesená",J474,0)</f>
        <v>0</v>
      </c>
      <c r="BI474" s="192">
        <f>IF(N474="nulová",J474,0)</f>
        <v>0</v>
      </c>
      <c r="BJ474" s="19" t="s">
        <v>80</v>
      </c>
      <c r="BK474" s="192">
        <f>ROUND(I474*H474,2)</f>
        <v>0</v>
      </c>
      <c r="BL474" s="19" t="s">
        <v>276</v>
      </c>
      <c r="BM474" s="191" t="s">
        <v>934</v>
      </c>
    </row>
    <row r="475" spans="1:65" s="2" customFormat="1" ht="29.25">
      <c r="A475" s="36"/>
      <c r="B475" s="37"/>
      <c r="C475" s="38"/>
      <c r="D475" s="193" t="s">
        <v>160</v>
      </c>
      <c r="E475" s="38"/>
      <c r="F475" s="194" t="s">
        <v>935</v>
      </c>
      <c r="G475" s="38"/>
      <c r="H475" s="38"/>
      <c r="I475" s="195"/>
      <c r="J475" s="38"/>
      <c r="K475" s="38"/>
      <c r="L475" s="41"/>
      <c r="M475" s="196"/>
      <c r="N475" s="197"/>
      <c r="O475" s="66"/>
      <c r="P475" s="66"/>
      <c r="Q475" s="66"/>
      <c r="R475" s="66"/>
      <c r="S475" s="66"/>
      <c r="T475" s="67"/>
      <c r="U475" s="36"/>
      <c r="V475" s="36"/>
      <c r="W475" s="36"/>
      <c r="X475" s="36"/>
      <c r="Y475" s="36"/>
      <c r="Z475" s="36"/>
      <c r="AA475" s="36"/>
      <c r="AB475" s="36"/>
      <c r="AC475" s="36"/>
      <c r="AD475" s="36"/>
      <c r="AE475" s="36"/>
      <c r="AT475" s="19" t="s">
        <v>160</v>
      </c>
      <c r="AU475" s="19" t="s">
        <v>82</v>
      </c>
    </row>
    <row r="476" spans="1:65" s="2" customFormat="1" ht="11.25">
      <c r="A476" s="36"/>
      <c r="B476" s="37"/>
      <c r="C476" s="38"/>
      <c r="D476" s="198" t="s">
        <v>162</v>
      </c>
      <c r="E476" s="38"/>
      <c r="F476" s="199" t="s">
        <v>936</v>
      </c>
      <c r="G476" s="38"/>
      <c r="H476" s="38"/>
      <c r="I476" s="195"/>
      <c r="J476" s="38"/>
      <c r="K476" s="38"/>
      <c r="L476" s="41"/>
      <c r="M476" s="196"/>
      <c r="N476" s="197"/>
      <c r="O476" s="66"/>
      <c r="P476" s="66"/>
      <c r="Q476" s="66"/>
      <c r="R476" s="66"/>
      <c r="S476" s="66"/>
      <c r="T476" s="67"/>
      <c r="U476" s="36"/>
      <c r="V476" s="36"/>
      <c r="W476" s="36"/>
      <c r="X476" s="36"/>
      <c r="Y476" s="36"/>
      <c r="Z476" s="36"/>
      <c r="AA476" s="36"/>
      <c r="AB476" s="36"/>
      <c r="AC476" s="36"/>
      <c r="AD476" s="36"/>
      <c r="AE476" s="36"/>
      <c r="AT476" s="19" t="s">
        <v>162</v>
      </c>
      <c r="AU476" s="19" t="s">
        <v>82</v>
      </c>
    </row>
    <row r="477" spans="1:65" s="13" customFormat="1" ht="22.5">
      <c r="B477" s="200"/>
      <c r="C477" s="201"/>
      <c r="D477" s="193" t="s">
        <v>164</v>
      </c>
      <c r="E477" s="202" t="s">
        <v>19</v>
      </c>
      <c r="F477" s="203" t="s">
        <v>937</v>
      </c>
      <c r="G477" s="201"/>
      <c r="H477" s="202" t="s">
        <v>19</v>
      </c>
      <c r="I477" s="204"/>
      <c r="J477" s="201"/>
      <c r="K477" s="201"/>
      <c r="L477" s="205"/>
      <c r="M477" s="206"/>
      <c r="N477" s="207"/>
      <c r="O477" s="207"/>
      <c r="P477" s="207"/>
      <c r="Q477" s="207"/>
      <c r="R477" s="207"/>
      <c r="S477" s="207"/>
      <c r="T477" s="208"/>
      <c r="AT477" s="209" t="s">
        <v>164</v>
      </c>
      <c r="AU477" s="209" t="s">
        <v>82</v>
      </c>
      <c r="AV477" s="13" t="s">
        <v>80</v>
      </c>
      <c r="AW477" s="13" t="s">
        <v>35</v>
      </c>
      <c r="AX477" s="13" t="s">
        <v>73</v>
      </c>
      <c r="AY477" s="209" t="s">
        <v>151</v>
      </c>
    </row>
    <row r="478" spans="1:65" s="14" customFormat="1" ht="11.25">
      <c r="B478" s="210"/>
      <c r="C478" s="211"/>
      <c r="D478" s="193" t="s">
        <v>164</v>
      </c>
      <c r="E478" s="212" t="s">
        <v>19</v>
      </c>
      <c r="F478" s="213" t="s">
        <v>938</v>
      </c>
      <c r="G478" s="211"/>
      <c r="H478" s="214">
        <v>91.64</v>
      </c>
      <c r="I478" s="215"/>
      <c r="J478" s="211"/>
      <c r="K478" s="211"/>
      <c r="L478" s="216"/>
      <c r="M478" s="217"/>
      <c r="N478" s="218"/>
      <c r="O478" s="218"/>
      <c r="P478" s="218"/>
      <c r="Q478" s="218"/>
      <c r="R478" s="218"/>
      <c r="S478" s="218"/>
      <c r="T478" s="219"/>
      <c r="AT478" s="220" t="s">
        <v>164</v>
      </c>
      <c r="AU478" s="220" t="s">
        <v>82</v>
      </c>
      <c r="AV478" s="14" t="s">
        <v>82</v>
      </c>
      <c r="AW478" s="14" t="s">
        <v>35</v>
      </c>
      <c r="AX478" s="14" t="s">
        <v>73</v>
      </c>
      <c r="AY478" s="220" t="s">
        <v>151</v>
      </c>
    </row>
    <row r="479" spans="1:65" s="15" customFormat="1" ht="11.25">
      <c r="B479" s="221"/>
      <c r="C479" s="222"/>
      <c r="D479" s="193" t="s">
        <v>164</v>
      </c>
      <c r="E479" s="223" t="s">
        <v>19</v>
      </c>
      <c r="F479" s="224" t="s">
        <v>167</v>
      </c>
      <c r="G479" s="222"/>
      <c r="H479" s="225">
        <v>91.64</v>
      </c>
      <c r="I479" s="226"/>
      <c r="J479" s="222"/>
      <c r="K479" s="222"/>
      <c r="L479" s="227"/>
      <c r="M479" s="228"/>
      <c r="N479" s="229"/>
      <c r="O479" s="229"/>
      <c r="P479" s="229"/>
      <c r="Q479" s="229"/>
      <c r="R479" s="229"/>
      <c r="S479" s="229"/>
      <c r="T479" s="230"/>
      <c r="AT479" s="231" t="s">
        <v>164</v>
      </c>
      <c r="AU479" s="231" t="s">
        <v>82</v>
      </c>
      <c r="AV479" s="15" t="s">
        <v>158</v>
      </c>
      <c r="AW479" s="15" t="s">
        <v>35</v>
      </c>
      <c r="AX479" s="15" t="s">
        <v>80</v>
      </c>
      <c r="AY479" s="231" t="s">
        <v>151</v>
      </c>
    </row>
    <row r="480" spans="1:65" s="2" customFormat="1" ht="24.2" customHeight="1">
      <c r="A480" s="36"/>
      <c r="B480" s="37"/>
      <c r="C480" s="232" t="s">
        <v>939</v>
      </c>
      <c r="D480" s="232" t="s">
        <v>324</v>
      </c>
      <c r="E480" s="233" t="s">
        <v>940</v>
      </c>
      <c r="F480" s="234" t="s">
        <v>941</v>
      </c>
      <c r="G480" s="235" t="s">
        <v>447</v>
      </c>
      <c r="H480" s="236">
        <v>1</v>
      </c>
      <c r="I480" s="237"/>
      <c r="J480" s="238">
        <f>ROUND(I480*H480,2)</f>
        <v>0</v>
      </c>
      <c r="K480" s="234" t="s">
        <v>19</v>
      </c>
      <c r="L480" s="239"/>
      <c r="M480" s="240" t="s">
        <v>19</v>
      </c>
      <c r="N480" s="241" t="s">
        <v>44</v>
      </c>
      <c r="O480" s="66"/>
      <c r="P480" s="189">
        <f>O480*H480</f>
        <v>0</v>
      </c>
      <c r="Q480" s="189">
        <v>5.1999999999999998E-2</v>
      </c>
      <c r="R480" s="189">
        <f>Q480*H480</f>
        <v>5.1999999999999998E-2</v>
      </c>
      <c r="S480" s="189">
        <v>0</v>
      </c>
      <c r="T480" s="190">
        <f>S480*H480</f>
        <v>0</v>
      </c>
      <c r="U480" s="36"/>
      <c r="V480" s="36"/>
      <c r="W480" s="36"/>
      <c r="X480" s="36"/>
      <c r="Y480" s="36"/>
      <c r="Z480" s="36"/>
      <c r="AA480" s="36"/>
      <c r="AB480" s="36"/>
      <c r="AC480" s="36"/>
      <c r="AD480" s="36"/>
      <c r="AE480" s="36"/>
      <c r="AR480" s="191" t="s">
        <v>327</v>
      </c>
      <c r="AT480" s="191" t="s">
        <v>324</v>
      </c>
      <c r="AU480" s="191" t="s">
        <v>82</v>
      </c>
      <c r="AY480" s="19" t="s">
        <v>151</v>
      </c>
      <c r="BE480" s="192">
        <f>IF(N480="základní",J480,0)</f>
        <v>0</v>
      </c>
      <c r="BF480" s="192">
        <f>IF(N480="snížená",J480,0)</f>
        <v>0</v>
      </c>
      <c r="BG480" s="192">
        <f>IF(N480="zákl. přenesená",J480,0)</f>
        <v>0</v>
      </c>
      <c r="BH480" s="192">
        <f>IF(N480="sníž. přenesená",J480,0)</f>
        <v>0</v>
      </c>
      <c r="BI480" s="192">
        <f>IF(N480="nulová",J480,0)</f>
        <v>0</v>
      </c>
      <c r="BJ480" s="19" t="s">
        <v>80</v>
      </c>
      <c r="BK480" s="192">
        <f>ROUND(I480*H480,2)</f>
        <v>0</v>
      </c>
      <c r="BL480" s="19" t="s">
        <v>276</v>
      </c>
      <c r="BM480" s="191" t="s">
        <v>942</v>
      </c>
    </row>
    <row r="481" spans="1:65" s="2" customFormat="1" ht="11.25">
      <c r="A481" s="36"/>
      <c r="B481" s="37"/>
      <c r="C481" s="38"/>
      <c r="D481" s="193" t="s">
        <v>160</v>
      </c>
      <c r="E481" s="38"/>
      <c r="F481" s="194" t="s">
        <v>943</v>
      </c>
      <c r="G481" s="38"/>
      <c r="H481" s="38"/>
      <c r="I481" s="195"/>
      <c r="J481" s="38"/>
      <c r="K481" s="38"/>
      <c r="L481" s="41"/>
      <c r="M481" s="196"/>
      <c r="N481" s="197"/>
      <c r="O481" s="66"/>
      <c r="P481" s="66"/>
      <c r="Q481" s="66"/>
      <c r="R481" s="66"/>
      <c r="S481" s="66"/>
      <c r="T481" s="67"/>
      <c r="U481" s="36"/>
      <c r="V481" s="36"/>
      <c r="W481" s="36"/>
      <c r="X481" s="36"/>
      <c r="Y481" s="36"/>
      <c r="Z481" s="36"/>
      <c r="AA481" s="36"/>
      <c r="AB481" s="36"/>
      <c r="AC481" s="36"/>
      <c r="AD481" s="36"/>
      <c r="AE481" s="36"/>
      <c r="AT481" s="19" t="s">
        <v>160</v>
      </c>
      <c r="AU481" s="19" t="s">
        <v>82</v>
      </c>
    </row>
    <row r="482" spans="1:65" s="13" customFormat="1" ht="11.25">
      <c r="B482" s="200"/>
      <c r="C482" s="201"/>
      <c r="D482" s="193" t="s">
        <v>164</v>
      </c>
      <c r="E482" s="202" t="s">
        <v>19</v>
      </c>
      <c r="F482" s="203" t="s">
        <v>944</v>
      </c>
      <c r="G482" s="201"/>
      <c r="H482" s="202" t="s">
        <v>19</v>
      </c>
      <c r="I482" s="204"/>
      <c r="J482" s="201"/>
      <c r="K482" s="201"/>
      <c r="L482" s="205"/>
      <c r="M482" s="206"/>
      <c r="N482" s="207"/>
      <c r="O482" s="207"/>
      <c r="P482" s="207"/>
      <c r="Q482" s="207"/>
      <c r="R482" s="207"/>
      <c r="S482" s="207"/>
      <c r="T482" s="208"/>
      <c r="AT482" s="209" t="s">
        <v>164</v>
      </c>
      <c r="AU482" s="209" t="s">
        <v>82</v>
      </c>
      <c r="AV482" s="13" t="s">
        <v>80</v>
      </c>
      <c r="AW482" s="13" t="s">
        <v>35</v>
      </c>
      <c r="AX482" s="13" t="s">
        <v>73</v>
      </c>
      <c r="AY482" s="209" t="s">
        <v>151</v>
      </c>
    </row>
    <row r="483" spans="1:65" s="14" customFormat="1" ht="11.25">
      <c r="B483" s="210"/>
      <c r="C483" s="211"/>
      <c r="D483" s="193" t="s">
        <v>164</v>
      </c>
      <c r="E483" s="212" t="s">
        <v>19</v>
      </c>
      <c r="F483" s="213" t="s">
        <v>945</v>
      </c>
      <c r="G483" s="211"/>
      <c r="H483" s="214">
        <v>1</v>
      </c>
      <c r="I483" s="215"/>
      <c r="J483" s="211"/>
      <c r="K483" s="211"/>
      <c r="L483" s="216"/>
      <c r="M483" s="217"/>
      <c r="N483" s="218"/>
      <c r="O483" s="218"/>
      <c r="P483" s="218"/>
      <c r="Q483" s="218"/>
      <c r="R483" s="218"/>
      <c r="S483" s="218"/>
      <c r="T483" s="219"/>
      <c r="AT483" s="220" t="s">
        <v>164</v>
      </c>
      <c r="AU483" s="220" t="s">
        <v>82</v>
      </c>
      <c r="AV483" s="14" t="s">
        <v>82</v>
      </c>
      <c r="AW483" s="14" t="s">
        <v>35</v>
      </c>
      <c r="AX483" s="14" t="s">
        <v>73</v>
      </c>
      <c r="AY483" s="220" t="s">
        <v>151</v>
      </c>
    </row>
    <row r="484" spans="1:65" s="15" customFormat="1" ht="11.25">
      <c r="B484" s="221"/>
      <c r="C484" s="222"/>
      <c r="D484" s="193" t="s">
        <v>164</v>
      </c>
      <c r="E484" s="223" t="s">
        <v>19</v>
      </c>
      <c r="F484" s="224" t="s">
        <v>167</v>
      </c>
      <c r="G484" s="222"/>
      <c r="H484" s="225">
        <v>1</v>
      </c>
      <c r="I484" s="226"/>
      <c r="J484" s="222"/>
      <c r="K484" s="222"/>
      <c r="L484" s="227"/>
      <c r="M484" s="228"/>
      <c r="N484" s="229"/>
      <c r="O484" s="229"/>
      <c r="P484" s="229"/>
      <c r="Q484" s="229"/>
      <c r="R484" s="229"/>
      <c r="S484" s="229"/>
      <c r="T484" s="230"/>
      <c r="AT484" s="231" t="s">
        <v>164</v>
      </c>
      <c r="AU484" s="231" t="s">
        <v>82</v>
      </c>
      <c r="AV484" s="15" t="s">
        <v>158</v>
      </c>
      <c r="AW484" s="15" t="s">
        <v>35</v>
      </c>
      <c r="AX484" s="15" t="s">
        <v>80</v>
      </c>
      <c r="AY484" s="231" t="s">
        <v>151</v>
      </c>
    </row>
    <row r="485" spans="1:65" s="2" customFormat="1" ht="24.2" customHeight="1">
      <c r="A485" s="36"/>
      <c r="B485" s="37"/>
      <c r="C485" s="232" t="s">
        <v>946</v>
      </c>
      <c r="D485" s="232" t="s">
        <v>324</v>
      </c>
      <c r="E485" s="233" t="s">
        <v>947</v>
      </c>
      <c r="F485" s="234" t="s">
        <v>948</v>
      </c>
      <c r="G485" s="235" t="s">
        <v>447</v>
      </c>
      <c r="H485" s="236">
        <v>1</v>
      </c>
      <c r="I485" s="237"/>
      <c r="J485" s="238">
        <f>ROUND(I485*H485,2)</f>
        <v>0</v>
      </c>
      <c r="K485" s="234" t="s">
        <v>19</v>
      </c>
      <c r="L485" s="239"/>
      <c r="M485" s="240" t="s">
        <v>19</v>
      </c>
      <c r="N485" s="241" t="s">
        <v>44</v>
      </c>
      <c r="O485" s="66"/>
      <c r="P485" s="189">
        <f>O485*H485</f>
        <v>0</v>
      </c>
      <c r="Q485" s="189">
        <v>9.4E-2</v>
      </c>
      <c r="R485" s="189">
        <f>Q485*H485</f>
        <v>9.4E-2</v>
      </c>
      <c r="S485" s="189">
        <v>0</v>
      </c>
      <c r="T485" s="190">
        <f>S485*H485</f>
        <v>0</v>
      </c>
      <c r="U485" s="36"/>
      <c r="V485" s="36"/>
      <c r="W485" s="36"/>
      <c r="X485" s="36"/>
      <c r="Y485" s="36"/>
      <c r="Z485" s="36"/>
      <c r="AA485" s="36"/>
      <c r="AB485" s="36"/>
      <c r="AC485" s="36"/>
      <c r="AD485" s="36"/>
      <c r="AE485" s="36"/>
      <c r="AR485" s="191" t="s">
        <v>327</v>
      </c>
      <c r="AT485" s="191" t="s">
        <v>324</v>
      </c>
      <c r="AU485" s="191" t="s">
        <v>82</v>
      </c>
      <c r="AY485" s="19" t="s">
        <v>151</v>
      </c>
      <c r="BE485" s="192">
        <f>IF(N485="základní",J485,0)</f>
        <v>0</v>
      </c>
      <c r="BF485" s="192">
        <f>IF(N485="snížená",J485,0)</f>
        <v>0</v>
      </c>
      <c r="BG485" s="192">
        <f>IF(N485="zákl. přenesená",J485,0)</f>
        <v>0</v>
      </c>
      <c r="BH485" s="192">
        <f>IF(N485="sníž. přenesená",J485,0)</f>
        <v>0</v>
      </c>
      <c r="BI485" s="192">
        <f>IF(N485="nulová",J485,0)</f>
        <v>0</v>
      </c>
      <c r="BJ485" s="19" t="s">
        <v>80</v>
      </c>
      <c r="BK485" s="192">
        <f>ROUND(I485*H485,2)</f>
        <v>0</v>
      </c>
      <c r="BL485" s="19" t="s">
        <v>276</v>
      </c>
      <c r="BM485" s="191" t="s">
        <v>949</v>
      </c>
    </row>
    <row r="486" spans="1:65" s="2" customFormat="1" ht="11.25">
      <c r="A486" s="36"/>
      <c r="B486" s="37"/>
      <c r="C486" s="38"/>
      <c r="D486" s="193" t="s">
        <v>160</v>
      </c>
      <c r="E486" s="38"/>
      <c r="F486" s="194" t="s">
        <v>950</v>
      </c>
      <c r="G486" s="38"/>
      <c r="H486" s="38"/>
      <c r="I486" s="195"/>
      <c r="J486" s="38"/>
      <c r="K486" s="38"/>
      <c r="L486" s="41"/>
      <c r="M486" s="196"/>
      <c r="N486" s="197"/>
      <c r="O486" s="66"/>
      <c r="P486" s="66"/>
      <c r="Q486" s="66"/>
      <c r="R486" s="66"/>
      <c r="S486" s="66"/>
      <c r="T486" s="67"/>
      <c r="U486" s="36"/>
      <c r="V486" s="36"/>
      <c r="W486" s="36"/>
      <c r="X486" s="36"/>
      <c r="Y486" s="36"/>
      <c r="Z486" s="36"/>
      <c r="AA486" s="36"/>
      <c r="AB486" s="36"/>
      <c r="AC486" s="36"/>
      <c r="AD486" s="36"/>
      <c r="AE486" s="36"/>
      <c r="AT486" s="19" t="s">
        <v>160</v>
      </c>
      <c r="AU486" s="19" t="s">
        <v>82</v>
      </c>
    </row>
    <row r="487" spans="1:65" s="13" customFormat="1" ht="11.25">
      <c r="B487" s="200"/>
      <c r="C487" s="201"/>
      <c r="D487" s="193" t="s">
        <v>164</v>
      </c>
      <c r="E487" s="202" t="s">
        <v>19</v>
      </c>
      <c r="F487" s="203" t="s">
        <v>951</v>
      </c>
      <c r="G487" s="201"/>
      <c r="H487" s="202" t="s">
        <v>19</v>
      </c>
      <c r="I487" s="204"/>
      <c r="J487" s="201"/>
      <c r="K487" s="201"/>
      <c r="L487" s="205"/>
      <c r="M487" s="206"/>
      <c r="N487" s="207"/>
      <c r="O487" s="207"/>
      <c r="P487" s="207"/>
      <c r="Q487" s="207"/>
      <c r="R487" s="207"/>
      <c r="S487" s="207"/>
      <c r="T487" s="208"/>
      <c r="AT487" s="209" t="s">
        <v>164</v>
      </c>
      <c r="AU487" s="209" t="s">
        <v>82</v>
      </c>
      <c r="AV487" s="13" t="s">
        <v>80</v>
      </c>
      <c r="AW487" s="13" t="s">
        <v>35</v>
      </c>
      <c r="AX487" s="13" t="s">
        <v>73</v>
      </c>
      <c r="AY487" s="209" t="s">
        <v>151</v>
      </c>
    </row>
    <row r="488" spans="1:65" s="14" customFormat="1" ht="11.25">
      <c r="B488" s="210"/>
      <c r="C488" s="211"/>
      <c r="D488" s="193" t="s">
        <v>164</v>
      </c>
      <c r="E488" s="212" t="s">
        <v>19</v>
      </c>
      <c r="F488" s="213" t="s">
        <v>952</v>
      </c>
      <c r="G488" s="211"/>
      <c r="H488" s="214">
        <v>1</v>
      </c>
      <c r="I488" s="215"/>
      <c r="J488" s="211"/>
      <c r="K488" s="211"/>
      <c r="L488" s="216"/>
      <c r="M488" s="217"/>
      <c r="N488" s="218"/>
      <c r="O488" s="218"/>
      <c r="P488" s="218"/>
      <c r="Q488" s="218"/>
      <c r="R488" s="218"/>
      <c r="S488" s="218"/>
      <c r="T488" s="219"/>
      <c r="AT488" s="220" t="s">
        <v>164</v>
      </c>
      <c r="AU488" s="220" t="s">
        <v>82</v>
      </c>
      <c r="AV488" s="14" t="s">
        <v>82</v>
      </c>
      <c r="AW488" s="14" t="s">
        <v>35</v>
      </c>
      <c r="AX488" s="14" t="s">
        <v>73</v>
      </c>
      <c r="AY488" s="220" t="s">
        <v>151</v>
      </c>
    </row>
    <row r="489" spans="1:65" s="15" customFormat="1" ht="11.25">
      <c r="B489" s="221"/>
      <c r="C489" s="222"/>
      <c r="D489" s="193" t="s">
        <v>164</v>
      </c>
      <c r="E489" s="223" t="s">
        <v>19</v>
      </c>
      <c r="F489" s="224" t="s">
        <v>167</v>
      </c>
      <c r="G489" s="222"/>
      <c r="H489" s="225">
        <v>1</v>
      </c>
      <c r="I489" s="226"/>
      <c r="J489" s="222"/>
      <c r="K489" s="222"/>
      <c r="L489" s="227"/>
      <c r="M489" s="228"/>
      <c r="N489" s="229"/>
      <c r="O489" s="229"/>
      <c r="P489" s="229"/>
      <c r="Q489" s="229"/>
      <c r="R489" s="229"/>
      <c r="S489" s="229"/>
      <c r="T489" s="230"/>
      <c r="AT489" s="231" t="s">
        <v>164</v>
      </c>
      <c r="AU489" s="231" t="s">
        <v>82</v>
      </c>
      <c r="AV489" s="15" t="s">
        <v>158</v>
      </c>
      <c r="AW489" s="15" t="s">
        <v>35</v>
      </c>
      <c r="AX489" s="15" t="s">
        <v>80</v>
      </c>
      <c r="AY489" s="231" t="s">
        <v>151</v>
      </c>
    </row>
    <row r="490" spans="1:65" s="2" customFormat="1" ht="24.2" customHeight="1">
      <c r="A490" s="36"/>
      <c r="B490" s="37"/>
      <c r="C490" s="232" t="s">
        <v>953</v>
      </c>
      <c r="D490" s="232" t="s">
        <v>324</v>
      </c>
      <c r="E490" s="233" t="s">
        <v>954</v>
      </c>
      <c r="F490" s="234" t="s">
        <v>955</v>
      </c>
      <c r="G490" s="235" t="s">
        <v>447</v>
      </c>
      <c r="H490" s="236">
        <v>1</v>
      </c>
      <c r="I490" s="237"/>
      <c r="J490" s="238">
        <f>ROUND(I490*H490,2)</f>
        <v>0</v>
      </c>
      <c r="K490" s="234" t="s">
        <v>19</v>
      </c>
      <c r="L490" s="239"/>
      <c r="M490" s="240" t="s">
        <v>19</v>
      </c>
      <c r="N490" s="241" t="s">
        <v>44</v>
      </c>
      <c r="O490" s="66"/>
      <c r="P490" s="189">
        <f>O490*H490</f>
        <v>0</v>
      </c>
      <c r="Q490" s="189">
        <v>5.1999999999999998E-2</v>
      </c>
      <c r="R490" s="189">
        <f>Q490*H490</f>
        <v>5.1999999999999998E-2</v>
      </c>
      <c r="S490" s="189">
        <v>0</v>
      </c>
      <c r="T490" s="190">
        <f>S490*H490</f>
        <v>0</v>
      </c>
      <c r="U490" s="36"/>
      <c r="V490" s="36"/>
      <c r="W490" s="36"/>
      <c r="X490" s="36"/>
      <c r="Y490" s="36"/>
      <c r="Z490" s="36"/>
      <c r="AA490" s="36"/>
      <c r="AB490" s="36"/>
      <c r="AC490" s="36"/>
      <c r="AD490" s="36"/>
      <c r="AE490" s="36"/>
      <c r="AR490" s="191" t="s">
        <v>327</v>
      </c>
      <c r="AT490" s="191" t="s">
        <v>324</v>
      </c>
      <c r="AU490" s="191" t="s">
        <v>82</v>
      </c>
      <c r="AY490" s="19" t="s">
        <v>151</v>
      </c>
      <c r="BE490" s="192">
        <f>IF(N490="základní",J490,0)</f>
        <v>0</v>
      </c>
      <c r="BF490" s="192">
        <f>IF(N490="snížená",J490,0)</f>
        <v>0</v>
      </c>
      <c r="BG490" s="192">
        <f>IF(N490="zákl. přenesená",J490,0)</f>
        <v>0</v>
      </c>
      <c r="BH490" s="192">
        <f>IF(N490="sníž. přenesená",J490,0)</f>
        <v>0</v>
      </c>
      <c r="BI490" s="192">
        <f>IF(N490="nulová",J490,0)</f>
        <v>0</v>
      </c>
      <c r="BJ490" s="19" t="s">
        <v>80</v>
      </c>
      <c r="BK490" s="192">
        <f>ROUND(I490*H490,2)</f>
        <v>0</v>
      </c>
      <c r="BL490" s="19" t="s">
        <v>276</v>
      </c>
      <c r="BM490" s="191" t="s">
        <v>956</v>
      </c>
    </row>
    <row r="491" spans="1:65" s="2" customFormat="1" ht="11.25">
      <c r="A491" s="36"/>
      <c r="B491" s="37"/>
      <c r="C491" s="38"/>
      <c r="D491" s="193" t="s">
        <v>160</v>
      </c>
      <c r="E491" s="38"/>
      <c r="F491" s="194" t="s">
        <v>957</v>
      </c>
      <c r="G491" s="38"/>
      <c r="H491" s="38"/>
      <c r="I491" s="195"/>
      <c r="J491" s="38"/>
      <c r="K491" s="38"/>
      <c r="L491" s="41"/>
      <c r="M491" s="196"/>
      <c r="N491" s="197"/>
      <c r="O491" s="66"/>
      <c r="P491" s="66"/>
      <c r="Q491" s="66"/>
      <c r="R491" s="66"/>
      <c r="S491" s="66"/>
      <c r="T491" s="67"/>
      <c r="U491" s="36"/>
      <c r="V491" s="36"/>
      <c r="W491" s="36"/>
      <c r="X491" s="36"/>
      <c r="Y491" s="36"/>
      <c r="Z491" s="36"/>
      <c r="AA491" s="36"/>
      <c r="AB491" s="36"/>
      <c r="AC491" s="36"/>
      <c r="AD491" s="36"/>
      <c r="AE491" s="36"/>
      <c r="AT491" s="19" t="s">
        <v>160</v>
      </c>
      <c r="AU491" s="19" t="s">
        <v>82</v>
      </c>
    </row>
    <row r="492" spans="1:65" s="13" customFormat="1" ht="11.25">
      <c r="B492" s="200"/>
      <c r="C492" s="201"/>
      <c r="D492" s="193" t="s">
        <v>164</v>
      </c>
      <c r="E492" s="202" t="s">
        <v>19</v>
      </c>
      <c r="F492" s="203" t="s">
        <v>958</v>
      </c>
      <c r="G492" s="201"/>
      <c r="H492" s="202" t="s">
        <v>19</v>
      </c>
      <c r="I492" s="204"/>
      <c r="J492" s="201"/>
      <c r="K492" s="201"/>
      <c r="L492" s="205"/>
      <c r="M492" s="206"/>
      <c r="N492" s="207"/>
      <c r="O492" s="207"/>
      <c r="P492" s="207"/>
      <c r="Q492" s="207"/>
      <c r="R492" s="207"/>
      <c r="S492" s="207"/>
      <c r="T492" s="208"/>
      <c r="AT492" s="209" t="s">
        <v>164</v>
      </c>
      <c r="AU492" s="209" t="s">
        <v>82</v>
      </c>
      <c r="AV492" s="13" t="s">
        <v>80</v>
      </c>
      <c r="AW492" s="13" t="s">
        <v>35</v>
      </c>
      <c r="AX492" s="13" t="s">
        <v>73</v>
      </c>
      <c r="AY492" s="209" t="s">
        <v>151</v>
      </c>
    </row>
    <row r="493" spans="1:65" s="14" customFormat="1" ht="11.25">
      <c r="B493" s="210"/>
      <c r="C493" s="211"/>
      <c r="D493" s="193" t="s">
        <v>164</v>
      </c>
      <c r="E493" s="212" t="s">
        <v>19</v>
      </c>
      <c r="F493" s="213" t="s">
        <v>959</v>
      </c>
      <c r="G493" s="211"/>
      <c r="H493" s="214">
        <v>1</v>
      </c>
      <c r="I493" s="215"/>
      <c r="J493" s="211"/>
      <c r="K493" s="211"/>
      <c r="L493" s="216"/>
      <c r="M493" s="217"/>
      <c r="N493" s="218"/>
      <c r="O493" s="218"/>
      <c r="P493" s="218"/>
      <c r="Q493" s="218"/>
      <c r="R493" s="218"/>
      <c r="S493" s="218"/>
      <c r="T493" s="219"/>
      <c r="AT493" s="220" t="s">
        <v>164</v>
      </c>
      <c r="AU493" s="220" t="s">
        <v>82</v>
      </c>
      <c r="AV493" s="14" t="s">
        <v>82</v>
      </c>
      <c r="AW493" s="14" t="s">
        <v>35</v>
      </c>
      <c r="AX493" s="14" t="s">
        <v>73</v>
      </c>
      <c r="AY493" s="220" t="s">
        <v>151</v>
      </c>
    </row>
    <row r="494" spans="1:65" s="15" customFormat="1" ht="11.25">
      <c r="B494" s="221"/>
      <c r="C494" s="222"/>
      <c r="D494" s="193" t="s">
        <v>164</v>
      </c>
      <c r="E494" s="223" t="s">
        <v>19</v>
      </c>
      <c r="F494" s="224" t="s">
        <v>167</v>
      </c>
      <c r="G494" s="222"/>
      <c r="H494" s="225">
        <v>1</v>
      </c>
      <c r="I494" s="226"/>
      <c r="J494" s="222"/>
      <c r="K494" s="222"/>
      <c r="L494" s="227"/>
      <c r="M494" s="228"/>
      <c r="N494" s="229"/>
      <c r="O494" s="229"/>
      <c r="P494" s="229"/>
      <c r="Q494" s="229"/>
      <c r="R494" s="229"/>
      <c r="S494" s="229"/>
      <c r="T494" s="230"/>
      <c r="AT494" s="231" t="s">
        <v>164</v>
      </c>
      <c r="AU494" s="231" t="s">
        <v>82</v>
      </c>
      <c r="AV494" s="15" t="s">
        <v>158</v>
      </c>
      <c r="AW494" s="15" t="s">
        <v>35</v>
      </c>
      <c r="AX494" s="15" t="s">
        <v>80</v>
      </c>
      <c r="AY494" s="231" t="s">
        <v>151</v>
      </c>
    </row>
    <row r="495" spans="1:65" s="2" customFormat="1" ht="24.2" customHeight="1">
      <c r="A495" s="36"/>
      <c r="B495" s="37"/>
      <c r="C495" s="232" t="s">
        <v>960</v>
      </c>
      <c r="D495" s="232" t="s">
        <v>324</v>
      </c>
      <c r="E495" s="233" t="s">
        <v>961</v>
      </c>
      <c r="F495" s="234" t="s">
        <v>962</v>
      </c>
      <c r="G495" s="235" t="s">
        <v>447</v>
      </c>
      <c r="H495" s="236">
        <v>1</v>
      </c>
      <c r="I495" s="237"/>
      <c r="J495" s="238">
        <f>ROUND(I495*H495,2)</f>
        <v>0</v>
      </c>
      <c r="K495" s="234" t="s">
        <v>19</v>
      </c>
      <c r="L495" s="239"/>
      <c r="M495" s="240" t="s">
        <v>19</v>
      </c>
      <c r="N495" s="241" t="s">
        <v>44</v>
      </c>
      <c r="O495" s="66"/>
      <c r="P495" s="189">
        <f>O495*H495</f>
        <v>0</v>
      </c>
      <c r="Q495" s="189">
        <v>9.4E-2</v>
      </c>
      <c r="R495" s="189">
        <f>Q495*H495</f>
        <v>9.4E-2</v>
      </c>
      <c r="S495" s="189">
        <v>0</v>
      </c>
      <c r="T495" s="190">
        <f>S495*H495</f>
        <v>0</v>
      </c>
      <c r="U495" s="36"/>
      <c r="V495" s="36"/>
      <c r="W495" s="36"/>
      <c r="X495" s="36"/>
      <c r="Y495" s="36"/>
      <c r="Z495" s="36"/>
      <c r="AA495" s="36"/>
      <c r="AB495" s="36"/>
      <c r="AC495" s="36"/>
      <c r="AD495" s="36"/>
      <c r="AE495" s="36"/>
      <c r="AR495" s="191" t="s">
        <v>327</v>
      </c>
      <c r="AT495" s="191" t="s">
        <v>324</v>
      </c>
      <c r="AU495" s="191" t="s">
        <v>82</v>
      </c>
      <c r="AY495" s="19" t="s">
        <v>151</v>
      </c>
      <c r="BE495" s="192">
        <f>IF(N495="základní",J495,0)</f>
        <v>0</v>
      </c>
      <c r="BF495" s="192">
        <f>IF(N495="snížená",J495,0)</f>
        <v>0</v>
      </c>
      <c r="BG495" s="192">
        <f>IF(N495="zákl. přenesená",J495,0)</f>
        <v>0</v>
      </c>
      <c r="BH495" s="192">
        <f>IF(N495="sníž. přenesená",J495,0)</f>
        <v>0</v>
      </c>
      <c r="BI495" s="192">
        <f>IF(N495="nulová",J495,0)</f>
        <v>0</v>
      </c>
      <c r="BJ495" s="19" t="s">
        <v>80</v>
      </c>
      <c r="BK495" s="192">
        <f>ROUND(I495*H495,2)</f>
        <v>0</v>
      </c>
      <c r="BL495" s="19" t="s">
        <v>276</v>
      </c>
      <c r="BM495" s="191" t="s">
        <v>963</v>
      </c>
    </row>
    <row r="496" spans="1:65" s="2" customFormat="1" ht="11.25">
      <c r="A496" s="36"/>
      <c r="B496" s="37"/>
      <c r="C496" s="38"/>
      <c r="D496" s="193" t="s">
        <v>160</v>
      </c>
      <c r="E496" s="38"/>
      <c r="F496" s="194" t="s">
        <v>964</v>
      </c>
      <c r="G496" s="38"/>
      <c r="H496" s="38"/>
      <c r="I496" s="195"/>
      <c r="J496" s="38"/>
      <c r="K496" s="38"/>
      <c r="L496" s="41"/>
      <c r="M496" s="196"/>
      <c r="N496" s="197"/>
      <c r="O496" s="66"/>
      <c r="P496" s="66"/>
      <c r="Q496" s="66"/>
      <c r="R496" s="66"/>
      <c r="S496" s="66"/>
      <c r="T496" s="67"/>
      <c r="U496" s="36"/>
      <c r="V496" s="36"/>
      <c r="W496" s="36"/>
      <c r="X496" s="36"/>
      <c r="Y496" s="36"/>
      <c r="Z496" s="36"/>
      <c r="AA496" s="36"/>
      <c r="AB496" s="36"/>
      <c r="AC496" s="36"/>
      <c r="AD496" s="36"/>
      <c r="AE496" s="36"/>
      <c r="AT496" s="19" t="s">
        <v>160</v>
      </c>
      <c r="AU496" s="19" t="s">
        <v>82</v>
      </c>
    </row>
    <row r="497" spans="1:65" s="13" customFormat="1" ht="11.25">
      <c r="B497" s="200"/>
      <c r="C497" s="201"/>
      <c r="D497" s="193" t="s">
        <v>164</v>
      </c>
      <c r="E497" s="202" t="s">
        <v>19</v>
      </c>
      <c r="F497" s="203" t="s">
        <v>965</v>
      </c>
      <c r="G497" s="201"/>
      <c r="H497" s="202" t="s">
        <v>19</v>
      </c>
      <c r="I497" s="204"/>
      <c r="J497" s="201"/>
      <c r="K497" s="201"/>
      <c r="L497" s="205"/>
      <c r="M497" s="206"/>
      <c r="N497" s="207"/>
      <c r="O497" s="207"/>
      <c r="P497" s="207"/>
      <c r="Q497" s="207"/>
      <c r="R497" s="207"/>
      <c r="S497" s="207"/>
      <c r="T497" s="208"/>
      <c r="AT497" s="209" t="s">
        <v>164</v>
      </c>
      <c r="AU497" s="209" t="s">
        <v>82</v>
      </c>
      <c r="AV497" s="13" t="s">
        <v>80</v>
      </c>
      <c r="AW497" s="13" t="s">
        <v>35</v>
      </c>
      <c r="AX497" s="13" t="s">
        <v>73</v>
      </c>
      <c r="AY497" s="209" t="s">
        <v>151</v>
      </c>
    </row>
    <row r="498" spans="1:65" s="14" customFormat="1" ht="11.25">
      <c r="B498" s="210"/>
      <c r="C498" s="211"/>
      <c r="D498" s="193" t="s">
        <v>164</v>
      </c>
      <c r="E498" s="212" t="s">
        <v>19</v>
      </c>
      <c r="F498" s="213" t="s">
        <v>966</v>
      </c>
      <c r="G498" s="211"/>
      <c r="H498" s="214">
        <v>1</v>
      </c>
      <c r="I498" s="215"/>
      <c r="J498" s="211"/>
      <c r="K498" s="211"/>
      <c r="L498" s="216"/>
      <c r="M498" s="217"/>
      <c r="N498" s="218"/>
      <c r="O498" s="218"/>
      <c r="P498" s="218"/>
      <c r="Q498" s="218"/>
      <c r="R498" s="218"/>
      <c r="S498" s="218"/>
      <c r="T498" s="219"/>
      <c r="AT498" s="220" t="s">
        <v>164</v>
      </c>
      <c r="AU498" s="220" t="s">
        <v>82</v>
      </c>
      <c r="AV498" s="14" t="s">
        <v>82</v>
      </c>
      <c r="AW498" s="14" t="s">
        <v>35</v>
      </c>
      <c r="AX498" s="14" t="s">
        <v>73</v>
      </c>
      <c r="AY498" s="220" t="s">
        <v>151</v>
      </c>
    </row>
    <row r="499" spans="1:65" s="15" customFormat="1" ht="11.25">
      <c r="B499" s="221"/>
      <c r="C499" s="222"/>
      <c r="D499" s="193" t="s">
        <v>164</v>
      </c>
      <c r="E499" s="223" t="s">
        <v>19</v>
      </c>
      <c r="F499" s="224" t="s">
        <v>167</v>
      </c>
      <c r="G499" s="222"/>
      <c r="H499" s="225">
        <v>1</v>
      </c>
      <c r="I499" s="226"/>
      <c r="J499" s="222"/>
      <c r="K499" s="222"/>
      <c r="L499" s="227"/>
      <c r="M499" s="228"/>
      <c r="N499" s="229"/>
      <c r="O499" s="229"/>
      <c r="P499" s="229"/>
      <c r="Q499" s="229"/>
      <c r="R499" s="229"/>
      <c r="S499" s="229"/>
      <c r="T499" s="230"/>
      <c r="AT499" s="231" t="s">
        <v>164</v>
      </c>
      <c r="AU499" s="231" t="s">
        <v>82</v>
      </c>
      <c r="AV499" s="15" t="s">
        <v>158</v>
      </c>
      <c r="AW499" s="15" t="s">
        <v>35</v>
      </c>
      <c r="AX499" s="15" t="s">
        <v>80</v>
      </c>
      <c r="AY499" s="231" t="s">
        <v>151</v>
      </c>
    </row>
    <row r="500" spans="1:65" s="2" customFormat="1" ht="24.2" customHeight="1">
      <c r="A500" s="36"/>
      <c r="B500" s="37"/>
      <c r="C500" s="232" t="s">
        <v>967</v>
      </c>
      <c r="D500" s="232" t="s">
        <v>324</v>
      </c>
      <c r="E500" s="233" t="s">
        <v>968</v>
      </c>
      <c r="F500" s="234" t="s">
        <v>969</v>
      </c>
      <c r="G500" s="235" t="s">
        <v>447</v>
      </c>
      <c r="H500" s="236">
        <v>4</v>
      </c>
      <c r="I500" s="237"/>
      <c r="J500" s="238">
        <f>ROUND(I500*H500,2)</f>
        <v>0</v>
      </c>
      <c r="K500" s="234" t="s">
        <v>19</v>
      </c>
      <c r="L500" s="239"/>
      <c r="M500" s="240" t="s">
        <v>19</v>
      </c>
      <c r="N500" s="241" t="s">
        <v>44</v>
      </c>
      <c r="O500" s="66"/>
      <c r="P500" s="189">
        <f>O500*H500</f>
        <v>0</v>
      </c>
      <c r="Q500" s="189">
        <v>4.9000000000000002E-2</v>
      </c>
      <c r="R500" s="189">
        <f>Q500*H500</f>
        <v>0.19600000000000001</v>
      </c>
      <c r="S500" s="189">
        <v>0</v>
      </c>
      <c r="T500" s="190">
        <f>S500*H500</f>
        <v>0</v>
      </c>
      <c r="U500" s="36"/>
      <c r="V500" s="36"/>
      <c r="W500" s="36"/>
      <c r="X500" s="36"/>
      <c r="Y500" s="36"/>
      <c r="Z500" s="36"/>
      <c r="AA500" s="36"/>
      <c r="AB500" s="36"/>
      <c r="AC500" s="36"/>
      <c r="AD500" s="36"/>
      <c r="AE500" s="36"/>
      <c r="AR500" s="191" t="s">
        <v>327</v>
      </c>
      <c r="AT500" s="191" t="s">
        <v>324</v>
      </c>
      <c r="AU500" s="191" t="s">
        <v>82</v>
      </c>
      <c r="AY500" s="19" t="s">
        <v>151</v>
      </c>
      <c r="BE500" s="192">
        <f>IF(N500="základní",J500,0)</f>
        <v>0</v>
      </c>
      <c r="BF500" s="192">
        <f>IF(N500="snížená",J500,0)</f>
        <v>0</v>
      </c>
      <c r="BG500" s="192">
        <f>IF(N500="zákl. přenesená",J500,0)</f>
        <v>0</v>
      </c>
      <c r="BH500" s="192">
        <f>IF(N500="sníž. přenesená",J500,0)</f>
        <v>0</v>
      </c>
      <c r="BI500" s="192">
        <f>IF(N500="nulová",J500,0)</f>
        <v>0</v>
      </c>
      <c r="BJ500" s="19" t="s">
        <v>80</v>
      </c>
      <c r="BK500" s="192">
        <f>ROUND(I500*H500,2)</f>
        <v>0</v>
      </c>
      <c r="BL500" s="19" t="s">
        <v>276</v>
      </c>
      <c r="BM500" s="191" t="s">
        <v>970</v>
      </c>
    </row>
    <row r="501" spans="1:65" s="2" customFormat="1" ht="19.5">
      <c r="A501" s="36"/>
      <c r="B501" s="37"/>
      <c r="C501" s="38"/>
      <c r="D501" s="193" t="s">
        <v>160</v>
      </c>
      <c r="E501" s="38"/>
      <c r="F501" s="194" t="s">
        <v>969</v>
      </c>
      <c r="G501" s="38"/>
      <c r="H501" s="38"/>
      <c r="I501" s="195"/>
      <c r="J501" s="38"/>
      <c r="K501" s="38"/>
      <c r="L501" s="41"/>
      <c r="M501" s="196"/>
      <c r="N501" s="197"/>
      <c r="O501" s="66"/>
      <c r="P501" s="66"/>
      <c r="Q501" s="66"/>
      <c r="R501" s="66"/>
      <c r="S501" s="66"/>
      <c r="T501" s="67"/>
      <c r="U501" s="36"/>
      <c r="V501" s="36"/>
      <c r="W501" s="36"/>
      <c r="X501" s="36"/>
      <c r="Y501" s="36"/>
      <c r="Z501" s="36"/>
      <c r="AA501" s="36"/>
      <c r="AB501" s="36"/>
      <c r="AC501" s="36"/>
      <c r="AD501" s="36"/>
      <c r="AE501" s="36"/>
      <c r="AT501" s="19" t="s">
        <v>160</v>
      </c>
      <c r="AU501" s="19" t="s">
        <v>82</v>
      </c>
    </row>
    <row r="502" spans="1:65" s="13" customFormat="1" ht="11.25">
      <c r="B502" s="200"/>
      <c r="C502" s="201"/>
      <c r="D502" s="193" t="s">
        <v>164</v>
      </c>
      <c r="E502" s="202" t="s">
        <v>19</v>
      </c>
      <c r="F502" s="203" t="s">
        <v>971</v>
      </c>
      <c r="G502" s="201"/>
      <c r="H502" s="202" t="s">
        <v>19</v>
      </c>
      <c r="I502" s="204"/>
      <c r="J502" s="201"/>
      <c r="K502" s="201"/>
      <c r="L502" s="205"/>
      <c r="M502" s="206"/>
      <c r="N502" s="207"/>
      <c r="O502" s="207"/>
      <c r="P502" s="207"/>
      <c r="Q502" s="207"/>
      <c r="R502" s="207"/>
      <c r="S502" s="207"/>
      <c r="T502" s="208"/>
      <c r="AT502" s="209" t="s">
        <v>164</v>
      </c>
      <c r="AU502" s="209" t="s">
        <v>82</v>
      </c>
      <c r="AV502" s="13" t="s">
        <v>80</v>
      </c>
      <c r="AW502" s="13" t="s">
        <v>35</v>
      </c>
      <c r="AX502" s="13" t="s">
        <v>73</v>
      </c>
      <c r="AY502" s="209" t="s">
        <v>151</v>
      </c>
    </row>
    <row r="503" spans="1:65" s="14" customFormat="1" ht="11.25">
      <c r="B503" s="210"/>
      <c r="C503" s="211"/>
      <c r="D503" s="193" t="s">
        <v>164</v>
      </c>
      <c r="E503" s="212" t="s">
        <v>19</v>
      </c>
      <c r="F503" s="213" t="s">
        <v>972</v>
      </c>
      <c r="G503" s="211"/>
      <c r="H503" s="214">
        <v>1</v>
      </c>
      <c r="I503" s="215"/>
      <c r="J503" s="211"/>
      <c r="K503" s="211"/>
      <c r="L503" s="216"/>
      <c r="M503" s="217"/>
      <c r="N503" s="218"/>
      <c r="O503" s="218"/>
      <c r="P503" s="218"/>
      <c r="Q503" s="218"/>
      <c r="R503" s="218"/>
      <c r="S503" s="218"/>
      <c r="T503" s="219"/>
      <c r="AT503" s="220" t="s">
        <v>164</v>
      </c>
      <c r="AU503" s="220" t="s">
        <v>82</v>
      </c>
      <c r="AV503" s="14" t="s">
        <v>82</v>
      </c>
      <c r="AW503" s="14" t="s">
        <v>35</v>
      </c>
      <c r="AX503" s="14" t="s">
        <v>73</v>
      </c>
      <c r="AY503" s="220" t="s">
        <v>151</v>
      </c>
    </row>
    <row r="504" spans="1:65" s="14" customFormat="1" ht="11.25">
      <c r="B504" s="210"/>
      <c r="C504" s="211"/>
      <c r="D504" s="193" t="s">
        <v>164</v>
      </c>
      <c r="E504" s="212" t="s">
        <v>19</v>
      </c>
      <c r="F504" s="213" t="s">
        <v>973</v>
      </c>
      <c r="G504" s="211"/>
      <c r="H504" s="214">
        <v>1</v>
      </c>
      <c r="I504" s="215"/>
      <c r="J504" s="211"/>
      <c r="K504" s="211"/>
      <c r="L504" s="216"/>
      <c r="M504" s="217"/>
      <c r="N504" s="218"/>
      <c r="O504" s="218"/>
      <c r="P504" s="218"/>
      <c r="Q504" s="218"/>
      <c r="R504" s="218"/>
      <c r="S504" s="218"/>
      <c r="T504" s="219"/>
      <c r="AT504" s="220" t="s">
        <v>164</v>
      </c>
      <c r="AU504" s="220" t="s">
        <v>82</v>
      </c>
      <c r="AV504" s="14" t="s">
        <v>82</v>
      </c>
      <c r="AW504" s="14" t="s">
        <v>35</v>
      </c>
      <c r="AX504" s="14" t="s">
        <v>73</v>
      </c>
      <c r="AY504" s="220" t="s">
        <v>151</v>
      </c>
    </row>
    <row r="505" spans="1:65" s="14" customFormat="1" ht="11.25">
      <c r="B505" s="210"/>
      <c r="C505" s="211"/>
      <c r="D505" s="193" t="s">
        <v>164</v>
      </c>
      <c r="E505" s="212" t="s">
        <v>19</v>
      </c>
      <c r="F505" s="213" t="s">
        <v>974</v>
      </c>
      <c r="G505" s="211"/>
      <c r="H505" s="214">
        <v>1</v>
      </c>
      <c r="I505" s="215"/>
      <c r="J505" s="211"/>
      <c r="K505" s="211"/>
      <c r="L505" s="216"/>
      <c r="M505" s="217"/>
      <c r="N505" s="218"/>
      <c r="O505" s="218"/>
      <c r="P505" s="218"/>
      <c r="Q505" s="218"/>
      <c r="R505" s="218"/>
      <c r="S505" s="218"/>
      <c r="T505" s="219"/>
      <c r="AT505" s="220" t="s">
        <v>164</v>
      </c>
      <c r="AU505" s="220" t="s">
        <v>82</v>
      </c>
      <c r="AV505" s="14" t="s">
        <v>82</v>
      </c>
      <c r="AW505" s="14" t="s">
        <v>35</v>
      </c>
      <c r="AX505" s="14" t="s">
        <v>73</v>
      </c>
      <c r="AY505" s="220" t="s">
        <v>151</v>
      </c>
    </row>
    <row r="506" spans="1:65" s="14" customFormat="1" ht="11.25">
      <c r="B506" s="210"/>
      <c r="C506" s="211"/>
      <c r="D506" s="193" t="s">
        <v>164</v>
      </c>
      <c r="E506" s="212" t="s">
        <v>19</v>
      </c>
      <c r="F506" s="213" t="s">
        <v>975</v>
      </c>
      <c r="G506" s="211"/>
      <c r="H506" s="214">
        <v>1</v>
      </c>
      <c r="I506" s="215"/>
      <c r="J506" s="211"/>
      <c r="K506" s="211"/>
      <c r="L506" s="216"/>
      <c r="M506" s="217"/>
      <c r="N506" s="218"/>
      <c r="O506" s="218"/>
      <c r="P506" s="218"/>
      <c r="Q506" s="218"/>
      <c r="R506" s="218"/>
      <c r="S506" s="218"/>
      <c r="T506" s="219"/>
      <c r="AT506" s="220" t="s">
        <v>164</v>
      </c>
      <c r="AU506" s="220" t="s">
        <v>82</v>
      </c>
      <c r="AV506" s="14" t="s">
        <v>82</v>
      </c>
      <c r="AW506" s="14" t="s">
        <v>35</v>
      </c>
      <c r="AX506" s="14" t="s">
        <v>73</v>
      </c>
      <c r="AY506" s="220" t="s">
        <v>151</v>
      </c>
    </row>
    <row r="507" spans="1:65" s="15" customFormat="1" ht="11.25">
      <c r="B507" s="221"/>
      <c r="C507" s="222"/>
      <c r="D507" s="193" t="s">
        <v>164</v>
      </c>
      <c r="E507" s="223" t="s">
        <v>19</v>
      </c>
      <c r="F507" s="224" t="s">
        <v>167</v>
      </c>
      <c r="G507" s="222"/>
      <c r="H507" s="225">
        <v>4</v>
      </c>
      <c r="I507" s="226"/>
      <c r="J507" s="222"/>
      <c r="K507" s="222"/>
      <c r="L507" s="227"/>
      <c r="M507" s="228"/>
      <c r="N507" s="229"/>
      <c r="O507" s="229"/>
      <c r="P507" s="229"/>
      <c r="Q507" s="229"/>
      <c r="R507" s="229"/>
      <c r="S507" s="229"/>
      <c r="T507" s="230"/>
      <c r="AT507" s="231" t="s">
        <v>164</v>
      </c>
      <c r="AU507" s="231" t="s">
        <v>82</v>
      </c>
      <c r="AV507" s="15" t="s">
        <v>158</v>
      </c>
      <c r="AW507" s="15" t="s">
        <v>35</v>
      </c>
      <c r="AX507" s="15" t="s">
        <v>80</v>
      </c>
      <c r="AY507" s="231" t="s">
        <v>151</v>
      </c>
    </row>
    <row r="508" spans="1:65" s="2" customFormat="1" ht="24.2" customHeight="1">
      <c r="A508" s="36"/>
      <c r="B508" s="37"/>
      <c r="C508" s="232" t="s">
        <v>976</v>
      </c>
      <c r="D508" s="232" t="s">
        <v>324</v>
      </c>
      <c r="E508" s="233" t="s">
        <v>977</v>
      </c>
      <c r="F508" s="234" t="s">
        <v>978</v>
      </c>
      <c r="G508" s="235" t="s">
        <v>447</v>
      </c>
      <c r="H508" s="236">
        <v>4</v>
      </c>
      <c r="I508" s="237"/>
      <c r="J508" s="238">
        <f>ROUND(I508*H508,2)</f>
        <v>0</v>
      </c>
      <c r="K508" s="234" t="s">
        <v>19</v>
      </c>
      <c r="L508" s="239"/>
      <c r="M508" s="240" t="s">
        <v>19</v>
      </c>
      <c r="N508" s="241" t="s">
        <v>44</v>
      </c>
      <c r="O508" s="66"/>
      <c r="P508" s="189">
        <f>O508*H508</f>
        <v>0</v>
      </c>
      <c r="Q508" s="189">
        <v>0.09</v>
      </c>
      <c r="R508" s="189">
        <f>Q508*H508</f>
        <v>0.36</v>
      </c>
      <c r="S508" s="189">
        <v>0</v>
      </c>
      <c r="T508" s="190">
        <f>S508*H508</f>
        <v>0</v>
      </c>
      <c r="U508" s="36"/>
      <c r="V508" s="36"/>
      <c r="W508" s="36"/>
      <c r="X508" s="36"/>
      <c r="Y508" s="36"/>
      <c r="Z508" s="36"/>
      <c r="AA508" s="36"/>
      <c r="AB508" s="36"/>
      <c r="AC508" s="36"/>
      <c r="AD508" s="36"/>
      <c r="AE508" s="36"/>
      <c r="AR508" s="191" t="s">
        <v>327</v>
      </c>
      <c r="AT508" s="191" t="s">
        <v>324</v>
      </c>
      <c r="AU508" s="191" t="s">
        <v>82</v>
      </c>
      <c r="AY508" s="19" t="s">
        <v>151</v>
      </c>
      <c r="BE508" s="192">
        <f>IF(N508="základní",J508,0)</f>
        <v>0</v>
      </c>
      <c r="BF508" s="192">
        <f>IF(N508="snížená",J508,0)</f>
        <v>0</v>
      </c>
      <c r="BG508" s="192">
        <f>IF(N508="zákl. přenesená",J508,0)</f>
        <v>0</v>
      </c>
      <c r="BH508" s="192">
        <f>IF(N508="sníž. přenesená",J508,0)</f>
        <v>0</v>
      </c>
      <c r="BI508" s="192">
        <f>IF(N508="nulová",J508,0)</f>
        <v>0</v>
      </c>
      <c r="BJ508" s="19" t="s">
        <v>80</v>
      </c>
      <c r="BK508" s="192">
        <f>ROUND(I508*H508,2)</f>
        <v>0</v>
      </c>
      <c r="BL508" s="19" t="s">
        <v>276</v>
      </c>
      <c r="BM508" s="191" t="s">
        <v>979</v>
      </c>
    </row>
    <row r="509" spans="1:65" s="2" customFormat="1" ht="19.5">
      <c r="A509" s="36"/>
      <c r="B509" s="37"/>
      <c r="C509" s="38"/>
      <c r="D509" s="193" t="s">
        <v>160</v>
      </c>
      <c r="E509" s="38"/>
      <c r="F509" s="194" t="s">
        <v>980</v>
      </c>
      <c r="G509" s="38"/>
      <c r="H509" s="38"/>
      <c r="I509" s="195"/>
      <c r="J509" s="38"/>
      <c r="K509" s="38"/>
      <c r="L509" s="41"/>
      <c r="M509" s="196"/>
      <c r="N509" s="197"/>
      <c r="O509" s="66"/>
      <c r="P509" s="66"/>
      <c r="Q509" s="66"/>
      <c r="R509" s="66"/>
      <c r="S509" s="66"/>
      <c r="T509" s="67"/>
      <c r="U509" s="36"/>
      <c r="V509" s="36"/>
      <c r="W509" s="36"/>
      <c r="X509" s="36"/>
      <c r="Y509" s="36"/>
      <c r="Z509" s="36"/>
      <c r="AA509" s="36"/>
      <c r="AB509" s="36"/>
      <c r="AC509" s="36"/>
      <c r="AD509" s="36"/>
      <c r="AE509" s="36"/>
      <c r="AT509" s="19" t="s">
        <v>160</v>
      </c>
      <c r="AU509" s="19" t="s">
        <v>82</v>
      </c>
    </row>
    <row r="510" spans="1:65" s="13" customFormat="1" ht="11.25">
      <c r="B510" s="200"/>
      <c r="C510" s="201"/>
      <c r="D510" s="193" t="s">
        <v>164</v>
      </c>
      <c r="E510" s="202" t="s">
        <v>19</v>
      </c>
      <c r="F510" s="203" t="s">
        <v>981</v>
      </c>
      <c r="G510" s="201"/>
      <c r="H510" s="202" t="s">
        <v>19</v>
      </c>
      <c r="I510" s="204"/>
      <c r="J510" s="201"/>
      <c r="K510" s="201"/>
      <c r="L510" s="205"/>
      <c r="M510" s="206"/>
      <c r="N510" s="207"/>
      <c r="O510" s="207"/>
      <c r="P510" s="207"/>
      <c r="Q510" s="207"/>
      <c r="R510" s="207"/>
      <c r="S510" s="207"/>
      <c r="T510" s="208"/>
      <c r="AT510" s="209" t="s">
        <v>164</v>
      </c>
      <c r="AU510" s="209" t="s">
        <v>82</v>
      </c>
      <c r="AV510" s="13" t="s">
        <v>80</v>
      </c>
      <c r="AW510" s="13" t="s">
        <v>35</v>
      </c>
      <c r="AX510" s="13" t="s">
        <v>73</v>
      </c>
      <c r="AY510" s="209" t="s">
        <v>151</v>
      </c>
    </row>
    <row r="511" spans="1:65" s="14" customFormat="1" ht="11.25">
      <c r="B511" s="210"/>
      <c r="C511" s="211"/>
      <c r="D511" s="193" t="s">
        <v>164</v>
      </c>
      <c r="E511" s="212" t="s">
        <v>19</v>
      </c>
      <c r="F511" s="213" t="s">
        <v>982</v>
      </c>
      <c r="G511" s="211"/>
      <c r="H511" s="214">
        <v>1</v>
      </c>
      <c r="I511" s="215"/>
      <c r="J511" s="211"/>
      <c r="K511" s="211"/>
      <c r="L511" s="216"/>
      <c r="M511" s="217"/>
      <c r="N511" s="218"/>
      <c r="O511" s="218"/>
      <c r="P511" s="218"/>
      <c r="Q511" s="218"/>
      <c r="R511" s="218"/>
      <c r="S511" s="218"/>
      <c r="T511" s="219"/>
      <c r="AT511" s="220" t="s">
        <v>164</v>
      </c>
      <c r="AU511" s="220" t="s">
        <v>82</v>
      </c>
      <c r="AV511" s="14" t="s">
        <v>82</v>
      </c>
      <c r="AW511" s="14" t="s">
        <v>35</v>
      </c>
      <c r="AX511" s="14" t="s">
        <v>73</v>
      </c>
      <c r="AY511" s="220" t="s">
        <v>151</v>
      </c>
    </row>
    <row r="512" spans="1:65" s="14" customFormat="1" ht="11.25">
      <c r="B512" s="210"/>
      <c r="C512" s="211"/>
      <c r="D512" s="193" t="s">
        <v>164</v>
      </c>
      <c r="E512" s="212" t="s">
        <v>19</v>
      </c>
      <c r="F512" s="213" t="s">
        <v>983</v>
      </c>
      <c r="G512" s="211"/>
      <c r="H512" s="214">
        <v>1</v>
      </c>
      <c r="I512" s="215"/>
      <c r="J512" s="211"/>
      <c r="K512" s="211"/>
      <c r="L512" s="216"/>
      <c r="M512" s="217"/>
      <c r="N512" s="218"/>
      <c r="O512" s="218"/>
      <c r="P512" s="218"/>
      <c r="Q512" s="218"/>
      <c r="R512" s="218"/>
      <c r="S512" s="218"/>
      <c r="T512" s="219"/>
      <c r="AT512" s="220" t="s">
        <v>164</v>
      </c>
      <c r="AU512" s="220" t="s">
        <v>82</v>
      </c>
      <c r="AV512" s="14" t="s">
        <v>82</v>
      </c>
      <c r="AW512" s="14" t="s">
        <v>35</v>
      </c>
      <c r="AX512" s="14" t="s">
        <v>73</v>
      </c>
      <c r="AY512" s="220" t="s">
        <v>151</v>
      </c>
    </row>
    <row r="513" spans="1:65" s="14" customFormat="1" ht="11.25">
      <c r="B513" s="210"/>
      <c r="C513" s="211"/>
      <c r="D513" s="193" t="s">
        <v>164</v>
      </c>
      <c r="E513" s="212" t="s">
        <v>19</v>
      </c>
      <c r="F513" s="213" t="s">
        <v>984</v>
      </c>
      <c r="G513" s="211"/>
      <c r="H513" s="214">
        <v>1</v>
      </c>
      <c r="I513" s="215"/>
      <c r="J513" s="211"/>
      <c r="K513" s="211"/>
      <c r="L513" s="216"/>
      <c r="M513" s="217"/>
      <c r="N513" s="218"/>
      <c r="O513" s="218"/>
      <c r="P513" s="218"/>
      <c r="Q513" s="218"/>
      <c r="R513" s="218"/>
      <c r="S513" s="218"/>
      <c r="T513" s="219"/>
      <c r="AT513" s="220" t="s">
        <v>164</v>
      </c>
      <c r="AU513" s="220" t="s">
        <v>82</v>
      </c>
      <c r="AV513" s="14" t="s">
        <v>82</v>
      </c>
      <c r="AW513" s="14" t="s">
        <v>35</v>
      </c>
      <c r="AX513" s="14" t="s">
        <v>73</v>
      </c>
      <c r="AY513" s="220" t="s">
        <v>151</v>
      </c>
    </row>
    <row r="514" spans="1:65" s="14" customFormat="1" ht="11.25">
      <c r="B514" s="210"/>
      <c r="C514" s="211"/>
      <c r="D514" s="193" t="s">
        <v>164</v>
      </c>
      <c r="E514" s="212" t="s">
        <v>19</v>
      </c>
      <c r="F514" s="213" t="s">
        <v>985</v>
      </c>
      <c r="G514" s="211"/>
      <c r="H514" s="214">
        <v>1</v>
      </c>
      <c r="I514" s="215"/>
      <c r="J514" s="211"/>
      <c r="K514" s="211"/>
      <c r="L514" s="216"/>
      <c r="M514" s="217"/>
      <c r="N514" s="218"/>
      <c r="O514" s="218"/>
      <c r="P514" s="218"/>
      <c r="Q514" s="218"/>
      <c r="R514" s="218"/>
      <c r="S514" s="218"/>
      <c r="T514" s="219"/>
      <c r="AT514" s="220" t="s">
        <v>164</v>
      </c>
      <c r="AU514" s="220" t="s">
        <v>82</v>
      </c>
      <c r="AV514" s="14" t="s">
        <v>82</v>
      </c>
      <c r="AW514" s="14" t="s">
        <v>35</v>
      </c>
      <c r="AX514" s="14" t="s">
        <v>73</v>
      </c>
      <c r="AY514" s="220" t="s">
        <v>151</v>
      </c>
    </row>
    <row r="515" spans="1:65" s="15" customFormat="1" ht="11.25">
      <c r="B515" s="221"/>
      <c r="C515" s="222"/>
      <c r="D515" s="193" t="s">
        <v>164</v>
      </c>
      <c r="E515" s="223" t="s">
        <v>19</v>
      </c>
      <c r="F515" s="224" t="s">
        <v>167</v>
      </c>
      <c r="G515" s="222"/>
      <c r="H515" s="225">
        <v>4</v>
      </c>
      <c r="I515" s="226"/>
      <c r="J515" s="222"/>
      <c r="K515" s="222"/>
      <c r="L515" s="227"/>
      <c r="M515" s="228"/>
      <c r="N515" s="229"/>
      <c r="O515" s="229"/>
      <c r="P515" s="229"/>
      <c r="Q515" s="229"/>
      <c r="R515" s="229"/>
      <c r="S515" s="229"/>
      <c r="T515" s="230"/>
      <c r="AT515" s="231" t="s">
        <v>164</v>
      </c>
      <c r="AU515" s="231" t="s">
        <v>82</v>
      </c>
      <c r="AV515" s="15" t="s">
        <v>158</v>
      </c>
      <c r="AW515" s="15" t="s">
        <v>35</v>
      </c>
      <c r="AX515" s="15" t="s">
        <v>80</v>
      </c>
      <c r="AY515" s="231" t="s">
        <v>151</v>
      </c>
    </row>
    <row r="516" spans="1:65" s="2" customFormat="1" ht="24.2" customHeight="1">
      <c r="A516" s="36"/>
      <c r="B516" s="37"/>
      <c r="C516" s="232" t="s">
        <v>986</v>
      </c>
      <c r="D516" s="232" t="s">
        <v>324</v>
      </c>
      <c r="E516" s="233" t="s">
        <v>987</v>
      </c>
      <c r="F516" s="234" t="s">
        <v>988</v>
      </c>
      <c r="G516" s="235" t="s">
        <v>447</v>
      </c>
      <c r="H516" s="236">
        <v>1</v>
      </c>
      <c r="I516" s="237"/>
      <c r="J516" s="238">
        <f>ROUND(I516*H516,2)</f>
        <v>0</v>
      </c>
      <c r="K516" s="234" t="s">
        <v>19</v>
      </c>
      <c r="L516" s="239"/>
      <c r="M516" s="240" t="s">
        <v>19</v>
      </c>
      <c r="N516" s="241" t="s">
        <v>44</v>
      </c>
      <c r="O516" s="66"/>
      <c r="P516" s="189">
        <f>O516*H516</f>
        <v>0</v>
      </c>
      <c r="Q516" s="189">
        <v>8.2000000000000003E-2</v>
      </c>
      <c r="R516" s="189">
        <f>Q516*H516</f>
        <v>8.2000000000000003E-2</v>
      </c>
      <c r="S516" s="189">
        <v>0</v>
      </c>
      <c r="T516" s="190">
        <f>S516*H516</f>
        <v>0</v>
      </c>
      <c r="U516" s="36"/>
      <c r="V516" s="36"/>
      <c r="W516" s="36"/>
      <c r="X516" s="36"/>
      <c r="Y516" s="36"/>
      <c r="Z516" s="36"/>
      <c r="AA516" s="36"/>
      <c r="AB516" s="36"/>
      <c r="AC516" s="36"/>
      <c r="AD516" s="36"/>
      <c r="AE516" s="36"/>
      <c r="AR516" s="191" t="s">
        <v>327</v>
      </c>
      <c r="AT516" s="191" t="s">
        <v>324</v>
      </c>
      <c r="AU516" s="191" t="s">
        <v>82</v>
      </c>
      <c r="AY516" s="19" t="s">
        <v>151</v>
      </c>
      <c r="BE516" s="192">
        <f>IF(N516="základní",J516,0)</f>
        <v>0</v>
      </c>
      <c r="BF516" s="192">
        <f>IF(N516="snížená",J516,0)</f>
        <v>0</v>
      </c>
      <c r="BG516" s="192">
        <f>IF(N516="zákl. přenesená",J516,0)</f>
        <v>0</v>
      </c>
      <c r="BH516" s="192">
        <f>IF(N516="sníž. přenesená",J516,0)</f>
        <v>0</v>
      </c>
      <c r="BI516" s="192">
        <f>IF(N516="nulová",J516,0)</f>
        <v>0</v>
      </c>
      <c r="BJ516" s="19" t="s">
        <v>80</v>
      </c>
      <c r="BK516" s="192">
        <f>ROUND(I516*H516,2)</f>
        <v>0</v>
      </c>
      <c r="BL516" s="19" t="s">
        <v>276</v>
      </c>
      <c r="BM516" s="191" t="s">
        <v>989</v>
      </c>
    </row>
    <row r="517" spans="1:65" s="2" customFormat="1" ht="11.25">
      <c r="A517" s="36"/>
      <c r="B517" s="37"/>
      <c r="C517" s="38"/>
      <c r="D517" s="193" t="s">
        <v>160</v>
      </c>
      <c r="E517" s="38"/>
      <c r="F517" s="194" t="s">
        <v>990</v>
      </c>
      <c r="G517" s="38"/>
      <c r="H517" s="38"/>
      <c r="I517" s="195"/>
      <c r="J517" s="38"/>
      <c r="K517" s="38"/>
      <c r="L517" s="41"/>
      <c r="M517" s="196"/>
      <c r="N517" s="197"/>
      <c r="O517" s="66"/>
      <c r="P517" s="66"/>
      <c r="Q517" s="66"/>
      <c r="R517" s="66"/>
      <c r="S517" s="66"/>
      <c r="T517" s="67"/>
      <c r="U517" s="36"/>
      <c r="V517" s="36"/>
      <c r="W517" s="36"/>
      <c r="X517" s="36"/>
      <c r="Y517" s="36"/>
      <c r="Z517" s="36"/>
      <c r="AA517" s="36"/>
      <c r="AB517" s="36"/>
      <c r="AC517" s="36"/>
      <c r="AD517" s="36"/>
      <c r="AE517" s="36"/>
      <c r="AT517" s="19" t="s">
        <v>160</v>
      </c>
      <c r="AU517" s="19" t="s">
        <v>82</v>
      </c>
    </row>
    <row r="518" spans="1:65" s="13" customFormat="1" ht="11.25">
      <c r="B518" s="200"/>
      <c r="C518" s="201"/>
      <c r="D518" s="193" t="s">
        <v>164</v>
      </c>
      <c r="E518" s="202" t="s">
        <v>19</v>
      </c>
      <c r="F518" s="203" t="s">
        <v>965</v>
      </c>
      <c r="G518" s="201"/>
      <c r="H518" s="202" t="s">
        <v>19</v>
      </c>
      <c r="I518" s="204"/>
      <c r="J518" s="201"/>
      <c r="K518" s="201"/>
      <c r="L518" s="205"/>
      <c r="M518" s="206"/>
      <c r="N518" s="207"/>
      <c r="O518" s="207"/>
      <c r="P518" s="207"/>
      <c r="Q518" s="207"/>
      <c r="R518" s="207"/>
      <c r="S518" s="207"/>
      <c r="T518" s="208"/>
      <c r="AT518" s="209" t="s">
        <v>164</v>
      </c>
      <c r="AU518" s="209" t="s">
        <v>82</v>
      </c>
      <c r="AV518" s="13" t="s">
        <v>80</v>
      </c>
      <c r="AW518" s="13" t="s">
        <v>35</v>
      </c>
      <c r="AX518" s="13" t="s">
        <v>73</v>
      </c>
      <c r="AY518" s="209" t="s">
        <v>151</v>
      </c>
    </row>
    <row r="519" spans="1:65" s="14" customFormat="1" ht="11.25">
      <c r="B519" s="210"/>
      <c r="C519" s="211"/>
      <c r="D519" s="193" t="s">
        <v>164</v>
      </c>
      <c r="E519" s="212" t="s">
        <v>19</v>
      </c>
      <c r="F519" s="213" t="s">
        <v>991</v>
      </c>
      <c r="G519" s="211"/>
      <c r="H519" s="214">
        <v>1</v>
      </c>
      <c r="I519" s="215"/>
      <c r="J519" s="211"/>
      <c r="K519" s="211"/>
      <c r="L519" s="216"/>
      <c r="M519" s="217"/>
      <c r="N519" s="218"/>
      <c r="O519" s="218"/>
      <c r="P519" s="218"/>
      <c r="Q519" s="218"/>
      <c r="R519" s="218"/>
      <c r="S519" s="218"/>
      <c r="T519" s="219"/>
      <c r="AT519" s="220" t="s">
        <v>164</v>
      </c>
      <c r="AU519" s="220" t="s">
        <v>82</v>
      </c>
      <c r="AV519" s="14" t="s">
        <v>82</v>
      </c>
      <c r="AW519" s="14" t="s">
        <v>35</v>
      </c>
      <c r="AX519" s="14" t="s">
        <v>73</v>
      </c>
      <c r="AY519" s="220" t="s">
        <v>151</v>
      </c>
    </row>
    <row r="520" spans="1:65" s="15" customFormat="1" ht="11.25">
      <c r="B520" s="221"/>
      <c r="C520" s="222"/>
      <c r="D520" s="193" t="s">
        <v>164</v>
      </c>
      <c r="E520" s="223" t="s">
        <v>19</v>
      </c>
      <c r="F520" s="224" t="s">
        <v>167</v>
      </c>
      <c r="G520" s="222"/>
      <c r="H520" s="225">
        <v>1</v>
      </c>
      <c r="I520" s="226"/>
      <c r="J520" s="222"/>
      <c r="K520" s="222"/>
      <c r="L520" s="227"/>
      <c r="M520" s="228"/>
      <c r="N520" s="229"/>
      <c r="O520" s="229"/>
      <c r="P520" s="229"/>
      <c r="Q520" s="229"/>
      <c r="R520" s="229"/>
      <c r="S520" s="229"/>
      <c r="T520" s="230"/>
      <c r="AT520" s="231" t="s">
        <v>164</v>
      </c>
      <c r="AU520" s="231" t="s">
        <v>82</v>
      </c>
      <c r="AV520" s="15" t="s">
        <v>158</v>
      </c>
      <c r="AW520" s="15" t="s">
        <v>35</v>
      </c>
      <c r="AX520" s="15" t="s">
        <v>80</v>
      </c>
      <c r="AY520" s="231" t="s">
        <v>151</v>
      </c>
    </row>
    <row r="521" spans="1:65" s="2" customFormat="1" ht="24.2" customHeight="1">
      <c r="A521" s="36"/>
      <c r="B521" s="37"/>
      <c r="C521" s="232" t="s">
        <v>992</v>
      </c>
      <c r="D521" s="232" t="s">
        <v>324</v>
      </c>
      <c r="E521" s="233" t="s">
        <v>993</v>
      </c>
      <c r="F521" s="234" t="s">
        <v>994</v>
      </c>
      <c r="G521" s="235" t="s">
        <v>447</v>
      </c>
      <c r="H521" s="236">
        <v>1</v>
      </c>
      <c r="I521" s="237"/>
      <c r="J521" s="238">
        <f>ROUND(I521*H521,2)</f>
        <v>0</v>
      </c>
      <c r="K521" s="234" t="s">
        <v>19</v>
      </c>
      <c r="L521" s="239"/>
      <c r="M521" s="240" t="s">
        <v>19</v>
      </c>
      <c r="N521" s="241" t="s">
        <v>44</v>
      </c>
      <c r="O521" s="66"/>
      <c r="P521" s="189">
        <f>O521*H521</f>
        <v>0</v>
      </c>
      <c r="Q521" s="189">
        <v>1.52E-2</v>
      </c>
      <c r="R521" s="189">
        <f>Q521*H521</f>
        <v>1.52E-2</v>
      </c>
      <c r="S521" s="189">
        <v>0</v>
      </c>
      <c r="T521" s="190">
        <f>S521*H521</f>
        <v>0</v>
      </c>
      <c r="U521" s="36"/>
      <c r="V521" s="36"/>
      <c r="W521" s="36"/>
      <c r="X521" s="36"/>
      <c r="Y521" s="36"/>
      <c r="Z521" s="36"/>
      <c r="AA521" s="36"/>
      <c r="AB521" s="36"/>
      <c r="AC521" s="36"/>
      <c r="AD521" s="36"/>
      <c r="AE521" s="36"/>
      <c r="AR521" s="191" t="s">
        <v>327</v>
      </c>
      <c r="AT521" s="191" t="s">
        <v>324</v>
      </c>
      <c r="AU521" s="191" t="s">
        <v>82</v>
      </c>
      <c r="AY521" s="19" t="s">
        <v>151</v>
      </c>
      <c r="BE521" s="192">
        <f>IF(N521="základní",J521,0)</f>
        <v>0</v>
      </c>
      <c r="BF521" s="192">
        <f>IF(N521="snížená",J521,0)</f>
        <v>0</v>
      </c>
      <c r="BG521" s="192">
        <f>IF(N521="zákl. přenesená",J521,0)</f>
        <v>0</v>
      </c>
      <c r="BH521" s="192">
        <f>IF(N521="sníž. přenesená",J521,0)</f>
        <v>0</v>
      </c>
      <c r="BI521" s="192">
        <f>IF(N521="nulová",J521,0)</f>
        <v>0</v>
      </c>
      <c r="BJ521" s="19" t="s">
        <v>80</v>
      </c>
      <c r="BK521" s="192">
        <f>ROUND(I521*H521,2)</f>
        <v>0</v>
      </c>
      <c r="BL521" s="19" t="s">
        <v>276</v>
      </c>
      <c r="BM521" s="191" t="s">
        <v>995</v>
      </c>
    </row>
    <row r="522" spans="1:65" s="2" customFormat="1" ht="11.25">
      <c r="A522" s="36"/>
      <c r="B522" s="37"/>
      <c r="C522" s="38"/>
      <c r="D522" s="193" t="s">
        <v>160</v>
      </c>
      <c r="E522" s="38"/>
      <c r="F522" s="194" t="s">
        <v>994</v>
      </c>
      <c r="G522" s="38"/>
      <c r="H522" s="38"/>
      <c r="I522" s="195"/>
      <c r="J522" s="38"/>
      <c r="K522" s="38"/>
      <c r="L522" s="41"/>
      <c r="M522" s="196"/>
      <c r="N522" s="197"/>
      <c r="O522" s="66"/>
      <c r="P522" s="66"/>
      <c r="Q522" s="66"/>
      <c r="R522" s="66"/>
      <c r="S522" s="66"/>
      <c r="T522" s="67"/>
      <c r="U522" s="36"/>
      <c r="V522" s="36"/>
      <c r="W522" s="36"/>
      <c r="X522" s="36"/>
      <c r="Y522" s="36"/>
      <c r="Z522" s="36"/>
      <c r="AA522" s="36"/>
      <c r="AB522" s="36"/>
      <c r="AC522" s="36"/>
      <c r="AD522" s="36"/>
      <c r="AE522" s="36"/>
      <c r="AT522" s="19" t="s">
        <v>160</v>
      </c>
      <c r="AU522" s="19" t="s">
        <v>82</v>
      </c>
    </row>
    <row r="523" spans="1:65" s="13" customFormat="1" ht="11.25">
      <c r="B523" s="200"/>
      <c r="C523" s="201"/>
      <c r="D523" s="193" t="s">
        <v>164</v>
      </c>
      <c r="E523" s="202" t="s">
        <v>19</v>
      </c>
      <c r="F523" s="203" t="s">
        <v>965</v>
      </c>
      <c r="G523" s="201"/>
      <c r="H523" s="202" t="s">
        <v>19</v>
      </c>
      <c r="I523" s="204"/>
      <c r="J523" s="201"/>
      <c r="K523" s="201"/>
      <c r="L523" s="205"/>
      <c r="M523" s="206"/>
      <c r="N523" s="207"/>
      <c r="O523" s="207"/>
      <c r="P523" s="207"/>
      <c r="Q523" s="207"/>
      <c r="R523" s="207"/>
      <c r="S523" s="207"/>
      <c r="T523" s="208"/>
      <c r="AT523" s="209" t="s">
        <v>164</v>
      </c>
      <c r="AU523" s="209" t="s">
        <v>82</v>
      </c>
      <c r="AV523" s="13" t="s">
        <v>80</v>
      </c>
      <c r="AW523" s="13" t="s">
        <v>35</v>
      </c>
      <c r="AX523" s="13" t="s">
        <v>73</v>
      </c>
      <c r="AY523" s="209" t="s">
        <v>151</v>
      </c>
    </row>
    <row r="524" spans="1:65" s="14" customFormat="1" ht="11.25">
      <c r="B524" s="210"/>
      <c r="C524" s="211"/>
      <c r="D524" s="193" t="s">
        <v>164</v>
      </c>
      <c r="E524" s="212" t="s">
        <v>19</v>
      </c>
      <c r="F524" s="213" t="s">
        <v>996</v>
      </c>
      <c r="G524" s="211"/>
      <c r="H524" s="214">
        <v>1</v>
      </c>
      <c r="I524" s="215"/>
      <c r="J524" s="211"/>
      <c r="K524" s="211"/>
      <c r="L524" s="216"/>
      <c r="M524" s="217"/>
      <c r="N524" s="218"/>
      <c r="O524" s="218"/>
      <c r="P524" s="218"/>
      <c r="Q524" s="218"/>
      <c r="R524" s="218"/>
      <c r="S524" s="218"/>
      <c r="T524" s="219"/>
      <c r="AT524" s="220" t="s">
        <v>164</v>
      </c>
      <c r="AU524" s="220" t="s">
        <v>82</v>
      </c>
      <c r="AV524" s="14" t="s">
        <v>82</v>
      </c>
      <c r="AW524" s="14" t="s">
        <v>35</v>
      </c>
      <c r="AX524" s="14" t="s">
        <v>73</v>
      </c>
      <c r="AY524" s="220" t="s">
        <v>151</v>
      </c>
    </row>
    <row r="525" spans="1:65" s="15" customFormat="1" ht="11.25">
      <c r="B525" s="221"/>
      <c r="C525" s="222"/>
      <c r="D525" s="193" t="s">
        <v>164</v>
      </c>
      <c r="E525" s="223" t="s">
        <v>19</v>
      </c>
      <c r="F525" s="224" t="s">
        <v>167</v>
      </c>
      <c r="G525" s="222"/>
      <c r="H525" s="225">
        <v>1</v>
      </c>
      <c r="I525" s="226"/>
      <c r="J525" s="222"/>
      <c r="K525" s="222"/>
      <c r="L525" s="227"/>
      <c r="M525" s="228"/>
      <c r="N525" s="229"/>
      <c r="O525" s="229"/>
      <c r="P525" s="229"/>
      <c r="Q525" s="229"/>
      <c r="R525" s="229"/>
      <c r="S525" s="229"/>
      <c r="T525" s="230"/>
      <c r="AT525" s="231" t="s">
        <v>164</v>
      </c>
      <c r="AU525" s="231" t="s">
        <v>82</v>
      </c>
      <c r="AV525" s="15" t="s">
        <v>158</v>
      </c>
      <c r="AW525" s="15" t="s">
        <v>35</v>
      </c>
      <c r="AX525" s="15" t="s">
        <v>80</v>
      </c>
      <c r="AY525" s="231" t="s">
        <v>151</v>
      </c>
    </row>
    <row r="526" spans="1:65" s="2" customFormat="1" ht="24.2" customHeight="1">
      <c r="A526" s="36"/>
      <c r="B526" s="37"/>
      <c r="C526" s="232" t="s">
        <v>997</v>
      </c>
      <c r="D526" s="232" t="s">
        <v>324</v>
      </c>
      <c r="E526" s="233" t="s">
        <v>998</v>
      </c>
      <c r="F526" s="234" t="s">
        <v>999</v>
      </c>
      <c r="G526" s="235" t="s">
        <v>447</v>
      </c>
      <c r="H526" s="236">
        <v>1</v>
      </c>
      <c r="I526" s="237"/>
      <c r="J526" s="238">
        <f>ROUND(I526*H526,2)</f>
        <v>0</v>
      </c>
      <c r="K526" s="234" t="s">
        <v>19</v>
      </c>
      <c r="L526" s="239"/>
      <c r="M526" s="240" t="s">
        <v>19</v>
      </c>
      <c r="N526" s="241" t="s">
        <v>44</v>
      </c>
      <c r="O526" s="66"/>
      <c r="P526" s="189">
        <f>O526*H526</f>
        <v>0</v>
      </c>
      <c r="Q526" s="189">
        <v>5.5E-2</v>
      </c>
      <c r="R526" s="189">
        <f>Q526*H526</f>
        <v>5.5E-2</v>
      </c>
      <c r="S526" s="189">
        <v>0</v>
      </c>
      <c r="T526" s="190">
        <f>S526*H526</f>
        <v>0</v>
      </c>
      <c r="U526" s="36"/>
      <c r="V526" s="36"/>
      <c r="W526" s="36"/>
      <c r="X526" s="36"/>
      <c r="Y526" s="36"/>
      <c r="Z526" s="36"/>
      <c r="AA526" s="36"/>
      <c r="AB526" s="36"/>
      <c r="AC526" s="36"/>
      <c r="AD526" s="36"/>
      <c r="AE526" s="36"/>
      <c r="AR526" s="191" t="s">
        <v>327</v>
      </c>
      <c r="AT526" s="191" t="s">
        <v>324</v>
      </c>
      <c r="AU526" s="191" t="s">
        <v>82</v>
      </c>
      <c r="AY526" s="19" t="s">
        <v>151</v>
      </c>
      <c r="BE526" s="192">
        <f>IF(N526="základní",J526,0)</f>
        <v>0</v>
      </c>
      <c r="BF526" s="192">
        <f>IF(N526="snížená",J526,0)</f>
        <v>0</v>
      </c>
      <c r="BG526" s="192">
        <f>IF(N526="zákl. přenesená",J526,0)</f>
        <v>0</v>
      </c>
      <c r="BH526" s="192">
        <f>IF(N526="sníž. přenesená",J526,0)</f>
        <v>0</v>
      </c>
      <c r="BI526" s="192">
        <f>IF(N526="nulová",J526,0)</f>
        <v>0</v>
      </c>
      <c r="BJ526" s="19" t="s">
        <v>80</v>
      </c>
      <c r="BK526" s="192">
        <f>ROUND(I526*H526,2)</f>
        <v>0</v>
      </c>
      <c r="BL526" s="19" t="s">
        <v>276</v>
      </c>
      <c r="BM526" s="191" t="s">
        <v>1000</v>
      </c>
    </row>
    <row r="527" spans="1:65" s="2" customFormat="1" ht="11.25">
      <c r="A527" s="36"/>
      <c r="B527" s="37"/>
      <c r="C527" s="38"/>
      <c r="D527" s="193" t="s">
        <v>160</v>
      </c>
      <c r="E527" s="38"/>
      <c r="F527" s="194" t="s">
        <v>999</v>
      </c>
      <c r="G527" s="38"/>
      <c r="H527" s="38"/>
      <c r="I527" s="195"/>
      <c r="J527" s="38"/>
      <c r="K527" s="38"/>
      <c r="L527" s="41"/>
      <c r="M527" s="196"/>
      <c r="N527" s="197"/>
      <c r="O527" s="66"/>
      <c r="P527" s="66"/>
      <c r="Q527" s="66"/>
      <c r="R527" s="66"/>
      <c r="S527" s="66"/>
      <c r="T527" s="67"/>
      <c r="U527" s="36"/>
      <c r="V527" s="36"/>
      <c r="W527" s="36"/>
      <c r="X527" s="36"/>
      <c r="Y527" s="36"/>
      <c r="Z527" s="36"/>
      <c r="AA527" s="36"/>
      <c r="AB527" s="36"/>
      <c r="AC527" s="36"/>
      <c r="AD527" s="36"/>
      <c r="AE527" s="36"/>
      <c r="AT527" s="19" t="s">
        <v>160</v>
      </c>
      <c r="AU527" s="19" t="s">
        <v>82</v>
      </c>
    </row>
    <row r="528" spans="1:65" s="13" customFormat="1" ht="11.25">
      <c r="B528" s="200"/>
      <c r="C528" s="201"/>
      <c r="D528" s="193" t="s">
        <v>164</v>
      </c>
      <c r="E528" s="202" t="s">
        <v>19</v>
      </c>
      <c r="F528" s="203" t="s">
        <v>958</v>
      </c>
      <c r="G528" s="201"/>
      <c r="H528" s="202" t="s">
        <v>19</v>
      </c>
      <c r="I528" s="204"/>
      <c r="J528" s="201"/>
      <c r="K528" s="201"/>
      <c r="L528" s="205"/>
      <c r="M528" s="206"/>
      <c r="N528" s="207"/>
      <c r="O528" s="207"/>
      <c r="P528" s="207"/>
      <c r="Q528" s="207"/>
      <c r="R528" s="207"/>
      <c r="S528" s="207"/>
      <c r="T528" s="208"/>
      <c r="AT528" s="209" t="s">
        <v>164</v>
      </c>
      <c r="AU528" s="209" t="s">
        <v>82</v>
      </c>
      <c r="AV528" s="13" t="s">
        <v>80</v>
      </c>
      <c r="AW528" s="13" t="s">
        <v>35</v>
      </c>
      <c r="AX528" s="13" t="s">
        <v>73</v>
      </c>
      <c r="AY528" s="209" t="s">
        <v>151</v>
      </c>
    </row>
    <row r="529" spans="1:65" s="14" customFormat="1" ht="11.25">
      <c r="B529" s="210"/>
      <c r="C529" s="211"/>
      <c r="D529" s="193" t="s">
        <v>164</v>
      </c>
      <c r="E529" s="212" t="s">
        <v>19</v>
      </c>
      <c r="F529" s="213" t="s">
        <v>1001</v>
      </c>
      <c r="G529" s="211"/>
      <c r="H529" s="214">
        <v>1</v>
      </c>
      <c r="I529" s="215"/>
      <c r="J529" s="211"/>
      <c r="K529" s="211"/>
      <c r="L529" s="216"/>
      <c r="M529" s="217"/>
      <c r="N529" s="218"/>
      <c r="O529" s="218"/>
      <c r="P529" s="218"/>
      <c r="Q529" s="218"/>
      <c r="R529" s="218"/>
      <c r="S529" s="218"/>
      <c r="T529" s="219"/>
      <c r="AT529" s="220" t="s">
        <v>164</v>
      </c>
      <c r="AU529" s="220" t="s">
        <v>82</v>
      </c>
      <c r="AV529" s="14" t="s">
        <v>82</v>
      </c>
      <c r="AW529" s="14" t="s">
        <v>35</v>
      </c>
      <c r="AX529" s="14" t="s">
        <v>73</v>
      </c>
      <c r="AY529" s="220" t="s">
        <v>151</v>
      </c>
    </row>
    <row r="530" spans="1:65" s="15" customFormat="1" ht="11.25">
      <c r="B530" s="221"/>
      <c r="C530" s="222"/>
      <c r="D530" s="193" t="s">
        <v>164</v>
      </c>
      <c r="E530" s="223" t="s">
        <v>19</v>
      </c>
      <c r="F530" s="224" t="s">
        <v>167</v>
      </c>
      <c r="G530" s="222"/>
      <c r="H530" s="225">
        <v>1</v>
      </c>
      <c r="I530" s="226"/>
      <c r="J530" s="222"/>
      <c r="K530" s="222"/>
      <c r="L530" s="227"/>
      <c r="M530" s="228"/>
      <c r="N530" s="229"/>
      <c r="O530" s="229"/>
      <c r="P530" s="229"/>
      <c r="Q530" s="229"/>
      <c r="R530" s="229"/>
      <c r="S530" s="229"/>
      <c r="T530" s="230"/>
      <c r="AT530" s="231" t="s">
        <v>164</v>
      </c>
      <c r="AU530" s="231" t="s">
        <v>82</v>
      </c>
      <c r="AV530" s="15" t="s">
        <v>158</v>
      </c>
      <c r="AW530" s="15" t="s">
        <v>35</v>
      </c>
      <c r="AX530" s="15" t="s">
        <v>80</v>
      </c>
      <c r="AY530" s="231" t="s">
        <v>151</v>
      </c>
    </row>
    <row r="531" spans="1:65" s="2" customFormat="1" ht="24.2" customHeight="1">
      <c r="A531" s="36"/>
      <c r="B531" s="37"/>
      <c r="C531" s="232" t="s">
        <v>1002</v>
      </c>
      <c r="D531" s="232" t="s">
        <v>324</v>
      </c>
      <c r="E531" s="233" t="s">
        <v>1003</v>
      </c>
      <c r="F531" s="234" t="s">
        <v>1004</v>
      </c>
      <c r="G531" s="235" t="s">
        <v>447</v>
      </c>
      <c r="H531" s="236">
        <v>1</v>
      </c>
      <c r="I531" s="237"/>
      <c r="J531" s="238">
        <f>ROUND(I531*H531,2)</f>
        <v>0</v>
      </c>
      <c r="K531" s="234" t="s">
        <v>19</v>
      </c>
      <c r="L531" s="239"/>
      <c r="M531" s="240" t="s">
        <v>19</v>
      </c>
      <c r="N531" s="241" t="s">
        <v>44</v>
      </c>
      <c r="O531" s="66"/>
      <c r="P531" s="189">
        <f>O531*H531</f>
        <v>0</v>
      </c>
      <c r="Q531" s="189">
        <v>0.10199999999999999</v>
      </c>
      <c r="R531" s="189">
        <f>Q531*H531</f>
        <v>0.10199999999999999</v>
      </c>
      <c r="S531" s="189">
        <v>0</v>
      </c>
      <c r="T531" s="190">
        <f>S531*H531</f>
        <v>0</v>
      </c>
      <c r="U531" s="36"/>
      <c r="V531" s="36"/>
      <c r="W531" s="36"/>
      <c r="X531" s="36"/>
      <c r="Y531" s="36"/>
      <c r="Z531" s="36"/>
      <c r="AA531" s="36"/>
      <c r="AB531" s="36"/>
      <c r="AC531" s="36"/>
      <c r="AD531" s="36"/>
      <c r="AE531" s="36"/>
      <c r="AR531" s="191" t="s">
        <v>327</v>
      </c>
      <c r="AT531" s="191" t="s">
        <v>324</v>
      </c>
      <c r="AU531" s="191" t="s">
        <v>82</v>
      </c>
      <c r="AY531" s="19" t="s">
        <v>151</v>
      </c>
      <c r="BE531" s="192">
        <f>IF(N531="základní",J531,0)</f>
        <v>0</v>
      </c>
      <c r="BF531" s="192">
        <f>IF(N531="snížená",J531,0)</f>
        <v>0</v>
      </c>
      <c r="BG531" s="192">
        <f>IF(N531="zákl. přenesená",J531,0)</f>
        <v>0</v>
      </c>
      <c r="BH531" s="192">
        <f>IF(N531="sníž. přenesená",J531,0)</f>
        <v>0</v>
      </c>
      <c r="BI531" s="192">
        <f>IF(N531="nulová",J531,0)</f>
        <v>0</v>
      </c>
      <c r="BJ531" s="19" t="s">
        <v>80</v>
      </c>
      <c r="BK531" s="192">
        <f>ROUND(I531*H531,2)</f>
        <v>0</v>
      </c>
      <c r="BL531" s="19" t="s">
        <v>276</v>
      </c>
      <c r="BM531" s="191" t="s">
        <v>1005</v>
      </c>
    </row>
    <row r="532" spans="1:65" s="2" customFormat="1" ht="11.25">
      <c r="A532" s="36"/>
      <c r="B532" s="37"/>
      <c r="C532" s="38"/>
      <c r="D532" s="193" t="s">
        <v>160</v>
      </c>
      <c r="E532" s="38"/>
      <c r="F532" s="194" t="s">
        <v>1004</v>
      </c>
      <c r="G532" s="38"/>
      <c r="H532" s="38"/>
      <c r="I532" s="195"/>
      <c r="J532" s="38"/>
      <c r="K532" s="38"/>
      <c r="L532" s="41"/>
      <c r="M532" s="196"/>
      <c r="N532" s="197"/>
      <c r="O532" s="66"/>
      <c r="P532" s="66"/>
      <c r="Q532" s="66"/>
      <c r="R532" s="66"/>
      <c r="S532" s="66"/>
      <c r="T532" s="67"/>
      <c r="U532" s="36"/>
      <c r="V532" s="36"/>
      <c r="W532" s="36"/>
      <c r="X532" s="36"/>
      <c r="Y532" s="36"/>
      <c r="Z532" s="36"/>
      <c r="AA532" s="36"/>
      <c r="AB532" s="36"/>
      <c r="AC532" s="36"/>
      <c r="AD532" s="36"/>
      <c r="AE532" s="36"/>
      <c r="AT532" s="19" t="s">
        <v>160</v>
      </c>
      <c r="AU532" s="19" t="s">
        <v>82</v>
      </c>
    </row>
    <row r="533" spans="1:65" s="13" customFormat="1" ht="11.25">
      <c r="B533" s="200"/>
      <c r="C533" s="201"/>
      <c r="D533" s="193" t="s">
        <v>164</v>
      </c>
      <c r="E533" s="202" t="s">
        <v>19</v>
      </c>
      <c r="F533" s="203" t="s">
        <v>958</v>
      </c>
      <c r="G533" s="201"/>
      <c r="H533" s="202" t="s">
        <v>19</v>
      </c>
      <c r="I533" s="204"/>
      <c r="J533" s="201"/>
      <c r="K533" s="201"/>
      <c r="L533" s="205"/>
      <c r="M533" s="206"/>
      <c r="N533" s="207"/>
      <c r="O533" s="207"/>
      <c r="P533" s="207"/>
      <c r="Q533" s="207"/>
      <c r="R533" s="207"/>
      <c r="S533" s="207"/>
      <c r="T533" s="208"/>
      <c r="AT533" s="209" t="s">
        <v>164</v>
      </c>
      <c r="AU533" s="209" t="s">
        <v>82</v>
      </c>
      <c r="AV533" s="13" t="s">
        <v>80</v>
      </c>
      <c r="AW533" s="13" t="s">
        <v>35</v>
      </c>
      <c r="AX533" s="13" t="s">
        <v>73</v>
      </c>
      <c r="AY533" s="209" t="s">
        <v>151</v>
      </c>
    </row>
    <row r="534" spans="1:65" s="14" customFormat="1" ht="11.25">
      <c r="B534" s="210"/>
      <c r="C534" s="211"/>
      <c r="D534" s="193" t="s">
        <v>164</v>
      </c>
      <c r="E534" s="212" t="s">
        <v>19</v>
      </c>
      <c r="F534" s="213" t="s">
        <v>1001</v>
      </c>
      <c r="G534" s="211"/>
      <c r="H534" s="214">
        <v>1</v>
      </c>
      <c r="I534" s="215"/>
      <c r="J534" s="211"/>
      <c r="K534" s="211"/>
      <c r="L534" s="216"/>
      <c r="M534" s="217"/>
      <c r="N534" s="218"/>
      <c r="O534" s="218"/>
      <c r="P534" s="218"/>
      <c r="Q534" s="218"/>
      <c r="R534" s="218"/>
      <c r="S534" s="218"/>
      <c r="T534" s="219"/>
      <c r="AT534" s="220" t="s">
        <v>164</v>
      </c>
      <c r="AU534" s="220" t="s">
        <v>82</v>
      </c>
      <c r="AV534" s="14" t="s">
        <v>82</v>
      </c>
      <c r="AW534" s="14" t="s">
        <v>35</v>
      </c>
      <c r="AX534" s="14" t="s">
        <v>73</v>
      </c>
      <c r="AY534" s="220" t="s">
        <v>151</v>
      </c>
    </row>
    <row r="535" spans="1:65" s="15" customFormat="1" ht="11.25">
      <c r="B535" s="221"/>
      <c r="C535" s="222"/>
      <c r="D535" s="193" t="s">
        <v>164</v>
      </c>
      <c r="E535" s="223" t="s">
        <v>19</v>
      </c>
      <c r="F535" s="224" t="s">
        <v>167</v>
      </c>
      <c r="G535" s="222"/>
      <c r="H535" s="225">
        <v>1</v>
      </c>
      <c r="I535" s="226"/>
      <c r="J535" s="222"/>
      <c r="K535" s="222"/>
      <c r="L535" s="227"/>
      <c r="M535" s="228"/>
      <c r="N535" s="229"/>
      <c r="O535" s="229"/>
      <c r="P535" s="229"/>
      <c r="Q535" s="229"/>
      <c r="R535" s="229"/>
      <c r="S535" s="229"/>
      <c r="T535" s="230"/>
      <c r="AT535" s="231" t="s">
        <v>164</v>
      </c>
      <c r="AU535" s="231" t="s">
        <v>82</v>
      </c>
      <c r="AV535" s="15" t="s">
        <v>158</v>
      </c>
      <c r="AW535" s="15" t="s">
        <v>35</v>
      </c>
      <c r="AX535" s="15" t="s">
        <v>80</v>
      </c>
      <c r="AY535" s="231" t="s">
        <v>151</v>
      </c>
    </row>
    <row r="536" spans="1:65" s="2" customFormat="1" ht="24.2" customHeight="1">
      <c r="A536" s="36"/>
      <c r="B536" s="37"/>
      <c r="C536" s="232" t="s">
        <v>1006</v>
      </c>
      <c r="D536" s="232" t="s">
        <v>324</v>
      </c>
      <c r="E536" s="233" t="s">
        <v>1007</v>
      </c>
      <c r="F536" s="234" t="s">
        <v>1008</v>
      </c>
      <c r="G536" s="235" t="s">
        <v>447</v>
      </c>
      <c r="H536" s="236">
        <v>1</v>
      </c>
      <c r="I536" s="237"/>
      <c r="J536" s="238">
        <f>ROUND(I536*H536,2)</f>
        <v>0</v>
      </c>
      <c r="K536" s="234" t="s">
        <v>19</v>
      </c>
      <c r="L536" s="239"/>
      <c r="M536" s="240" t="s">
        <v>19</v>
      </c>
      <c r="N536" s="241" t="s">
        <v>44</v>
      </c>
      <c r="O536" s="66"/>
      <c r="P536" s="189">
        <f>O536*H536</f>
        <v>0</v>
      </c>
      <c r="Q536" s="189">
        <v>5.5E-2</v>
      </c>
      <c r="R536" s="189">
        <f>Q536*H536</f>
        <v>5.5E-2</v>
      </c>
      <c r="S536" s="189">
        <v>0</v>
      </c>
      <c r="T536" s="190">
        <f>S536*H536</f>
        <v>0</v>
      </c>
      <c r="U536" s="36"/>
      <c r="V536" s="36"/>
      <c r="W536" s="36"/>
      <c r="X536" s="36"/>
      <c r="Y536" s="36"/>
      <c r="Z536" s="36"/>
      <c r="AA536" s="36"/>
      <c r="AB536" s="36"/>
      <c r="AC536" s="36"/>
      <c r="AD536" s="36"/>
      <c r="AE536" s="36"/>
      <c r="AR536" s="191" t="s">
        <v>327</v>
      </c>
      <c r="AT536" s="191" t="s">
        <v>324</v>
      </c>
      <c r="AU536" s="191" t="s">
        <v>82</v>
      </c>
      <c r="AY536" s="19" t="s">
        <v>151</v>
      </c>
      <c r="BE536" s="192">
        <f>IF(N536="základní",J536,0)</f>
        <v>0</v>
      </c>
      <c r="BF536" s="192">
        <f>IF(N536="snížená",J536,0)</f>
        <v>0</v>
      </c>
      <c r="BG536" s="192">
        <f>IF(N536="zákl. přenesená",J536,0)</f>
        <v>0</v>
      </c>
      <c r="BH536" s="192">
        <f>IF(N536="sníž. přenesená",J536,0)</f>
        <v>0</v>
      </c>
      <c r="BI536" s="192">
        <f>IF(N536="nulová",J536,0)</f>
        <v>0</v>
      </c>
      <c r="BJ536" s="19" t="s">
        <v>80</v>
      </c>
      <c r="BK536" s="192">
        <f>ROUND(I536*H536,2)</f>
        <v>0</v>
      </c>
      <c r="BL536" s="19" t="s">
        <v>276</v>
      </c>
      <c r="BM536" s="191" t="s">
        <v>1009</v>
      </c>
    </row>
    <row r="537" spans="1:65" s="2" customFormat="1" ht="11.25">
      <c r="A537" s="36"/>
      <c r="B537" s="37"/>
      <c r="C537" s="38"/>
      <c r="D537" s="193" t="s">
        <v>160</v>
      </c>
      <c r="E537" s="38"/>
      <c r="F537" s="194" t="s">
        <v>1008</v>
      </c>
      <c r="G537" s="38"/>
      <c r="H537" s="38"/>
      <c r="I537" s="195"/>
      <c r="J537" s="38"/>
      <c r="K537" s="38"/>
      <c r="L537" s="41"/>
      <c r="M537" s="196"/>
      <c r="N537" s="197"/>
      <c r="O537" s="66"/>
      <c r="P537" s="66"/>
      <c r="Q537" s="66"/>
      <c r="R537" s="66"/>
      <c r="S537" s="66"/>
      <c r="T537" s="67"/>
      <c r="U537" s="36"/>
      <c r="V537" s="36"/>
      <c r="W537" s="36"/>
      <c r="X537" s="36"/>
      <c r="Y537" s="36"/>
      <c r="Z537" s="36"/>
      <c r="AA537" s="36"/>
      <c r="AB537" s="36"/>
      <c r="AC537" s="36"/>
      <c r="AD537" s="36"/>
      <c r="AE537" s="36"/>
      <c r="AT537" s="19" t="s">
        <v>160</v>
      </c>
      <c r="AU537" s="19" t="s">
        <v>82</v>
      </c>
    </row>
    <row r="538" spans="1:65" s="13" customFormat="1" ht="11.25">
      <c r="B538" s="200"/>
      <c r="C538" s="201"/>
      <c r="D538" s="193" t="s">
        <v>164</v>
      </c>
      <c r="E538" s="202" t="s">
        <v>19</v>
      </c>
      <c r="F538" s="203" t="s">
        <v>958</v>
      </c>
      <c r="G538" s="201"/>
      <c r="H538" s="202" t="s">
        <v>19</v>
      </c>
      <c r="I538" s="204"/>
      <c r="J538" s="201"/>
      <c r="K538" s="201"/>
      <c r="L538" s="205"/>
      <c r="M538" s="206"/>
      <c r="N538" s="207"/>
      <c r="O538" s="207"/>
      <c r="P538" s="207"/>
      <c r="Q538" s="207"/>
      <c r="R538" s="207"/>
      <c r="S538" s="207"/>
      <c r="T538" s="208"/>
      <c r="AT538" s="209" t="s">
        <v>164</v>
      </c>
      <c r="AU538" s="209" t="s">
        <v>82</v>
      </c>
      <c r="AV538" s="13" t="s">
        <v>80</v>
      </c>
      <c r="AW538" s="13" t="s">
        <v>35</v>
      </c>
      <c r="AX538" s="13" t="s">
        <v>73</v>
      </c>
      <c r="AY538" s="209" t="s">
        <v>151</v>
      </c>
    </row>
    <row r="539" spans="1:65" s="14" customFormat="1" ht="11.25">
      <c r="B539" s="210"/>
      <c r="C539" s="211"/>
      <c r="D539" s="193" t="s">
        <v>164</v>
      </c>
      <c r="E539" s="212" t="s">
        <v>19</v>
      </c>
      <c r="F539" s="213" t="s">
        <v>1010</v>
      </c>
      <c r="G539" s="211"/>
      <c r="H539" s="214">
        <v>1</v>
      </c>
      <c r="I539" s="215"/>
      <c r="J539" s="211"/>
      <c r="K539" s="211"/>
      <c r="L539" s="216"/>
      <c r="M539" s="217"/>
      <c r="N539" s="218"/>
      <c r="O539" s="218"/>
      <c r="P539" s="218"/>
      <c r="Q539" s="218"/>
      <c r="R539" s="218"/>
      <c r="S539" s="218"/>
      <c r="T539" s="219"/>
      <c r="AT539" s="220" t="s">
        <v>164</v>
      </c>
      <c r="AU539" s="220" t="s">
        <v>82</v>
      </c>
      <c r="AV539" s="14" t="s">
        <v>82</v>
      </c>
      <c r="AW539" s="14" t="s">
        <v>35</v>
      </c>
      <c r="AX539" s="14" t="s">
        <v>73</v>
      </c>
      <c r="AY539" s="220" t="s">
        <v>151</v>
      </c>
    </row>
    <row r="540" spans="1:65" s="15" customFormat="1" ht="11.25">
      <c r="B540" s="221"/>
      <c r="C540" s="222"/>
      <c r="D540" s="193" t="s">
        <v>164</v>
      </c>
      <c r="E540" s="223" t="s">
        <v>19</v>
      </c>
      <c r="F540" s="224" t="s">
        <v>167</v>
      </c>
      <c r="G540" s="222"/>
      <c r="H540" s="225">
        <v>1</v>
      </c>
      <c r="I540" s="226"/>
      <c r="J540" s="222"/>
      <c r="K540" s="222"/>
      <c r="L540" s="227"/>
      <c r="M540" s="228"/>
      <c r="N540" s="229"/>
      <c r="O540" s="229"/>
      <c r="P540" s="229"/>
      <c r="Q540" s="229"/>
      <c r="R540" s="229"/>
      <c r="S540" s="229"/>
      <c r="T540" s="230"/>
      <c r="AT540" s="231" t="s">
        <v>164</v>
      </c>
      <c r="AU540" s="231" t="s">
        <v>82</v>
      </c>
      <c r="AV540" s="15" t="s">
        <v>158</v>
      </c>
      <c r="AW540" s="15" t="s">
        <v>35</v>
      </c>
      <c r="AX540" s="15" t="s">
        <v>80</v>
      </c>
      <c r="AY540" s="231" t="s">
        <v>151</v>
      </c>
    </row>
    <row r="541" spans="1:65" s="2" customFormat="1" ht="24.2" customHeight="1">
      <c r="A541" s="36"/>
      <c r="B541" s="37"/>
      <c r="C541" s="232" t="s">
        <v>1011</v>
      </c>
      <c r="D541" s="232" t="s">
        <v>324</v>
      </c>
      <c r="E541" s="233" t="s">
        <v>1012</v>
      </c>
      <c r="F541" s="234" t="s">
        <v>1008</v>
      </c>
      <c r="G541" s="235" t="s">
        <v>447</v>
      </c>
      <c r="H541" s="236">
        <v>1</v>
      </c>
      <c r="I541" s="237"/>
      <c r="J541" s="238">
        <f>ROUND(I541*H541,2)</f>
        <v>0</v>
      </c>
      <c r="K541" s="234" t="s">
        <v>19</v>
      </c>
      <c r="L541" s="239"/>
      <c r="M541" s="240" t="s">
        <v>19</v>
      </c>
      <c r="N541" s="241" t="s">
        <v>44</v>
      </c>
      <c r="O541" s="66"/>
      <c r="P541" s="189">
        <f>O541*H541</f>
        <v>0</v>
      </c>
      <c r="Q541" s="189">
        <v>9.9000000000000005E-2</v>
      </c>
      <c r="R541" s="189">
        <f>Q541*H541</f>
        <v>9.9000000000000005E-2</v>
      </c>
      <c r="S541" s="189">
        <v>0</v>
      </c>
      <c r="T541" s="190">
        <f>S541*H541</f>
        <v>0</v>
      </c>
      <c r="U541" s="36"/>
      <c r="V541" s="36"/>
      <c r="W541" s="36"/>
      <c r="X541" s="36"/>
      <c r="Y541" s="36"/>
      <c r="Z541" s="36"/>
      <c r="AA541" s="36"/>
      <c r="AB541" s="36"/>
      <c r="AC541" s="36"/>
      <c r="AD541" s="36"/>
      <c r="AE541" s="36"/>
      <c r="AR541" s="191" t="s">
        <v>327</v>
      </c>
      <c r="AT541" s="191" t="s">
        <v>324</v>
      </c>
      <c r="AU541" s="191" t="s">
        <v>82</v>
      </c>
      <c r="AY541" s="19" t="s">
        <v>151</v>
      </c>
      <c r="BE541" s="192">
        <f>IF(N541="základní",J541,0)</f>
        <v>0</v>
      </c>
      <c r="BF541" s="192">
        <f>IF(N541="snížená",J541,0)</f>
        <v>0</v>
      </c>
      <c r="BG541" s="192">
        <f>IF(N541="zákl. přenesená",J541,0)</f>
        <v>0</v>
      </c>
      <c r="BH541" s="192">
        <f>IF(N541="sníž. přenesená",J541,0)</f>
        <v>0</v>
      </c>
      <c r="BI541" s="192">
        <f>IF(N541="nulová",J541,0)</f>
        <v>0</v>
      </c>
      <c r="BJ541" s="19" t="s">
        <v>80</v>
      </c>
      <c r="BK541" s="192">
        <f>ROUND(I541*H541,2)</f>
        <v>0</v>
      </c>
      <c r="BL541" s="19" t="s">
        <v>276</v>
      </c>
      <c r="BM541" s="191" t="s">
        <v>1013</v>
      </c>
    </row>
    <row r="542" spans="1:65" s="2" customFormat="1" ht="11.25">
      <c r="A542" s="36"/>
      <c r="B542" s="37"/>
      <c r="C542" s="38"/>
      <c r="D542" s="193" t="s">
        <v>160</v>
      </c>
      <c r="E542" s="38"/>
      <c r="F542" s="194" t="s">
        <v>1014</v>
      </c>
      <c r="G542" s="38"/>
      <c r="H542" s="38"/>
      <c r="I542" s="195"/>
      <c r="J542" s="38"/>
      <c r="K542" s="38"/>
      <c r="L542" s="41"/>
      <c r="M542" s="196"/>
      <c r="N542" s="197"/>
      <c r="O542" s="66"/>
      <c r="P542" s="66"/>
      <c r="Q542" s="66"/>
      <c r="R542" s="66"/>
      <c r="S542" s="66"/>
      <c r="T542" s="67"/>
      <c r="U542" s="36"/>
      <c r="V542" s="36"/>
      <c r="W542" s="36"/>
      <c r="X542" s="36"/>
      <c r="Y542" s="36"/>
      <c r="Z542" s="36"/>
      <c r="AA542" s="36"/>
      <c r="AB542" s="36"/>
      <c r="AC542" s="36"/>
      <c r="AD542" s="36"/>
      <c r="AE542" s="36"/>
      <c r="AT542" s="19" t="s">
        <v>160</v>
      </c>
      <c r="AU542" s="19" t="s">
        <v>82</v>
      </c>
    </row>
    <row r="543" spans="1:65" s="13" customFormat="1" ht="11.25">
      <c r="B543" s="200"/>
      <c r="C543" s="201"/>
      <c r="D543" s="193" t="s">
        <v>164</v>
      </c>
      <c r="E543" s="202" t="s">
        <v>19</v>
      </c>
      <c r="F543" s="203" t="s">
        <v>958</v>
      </c>
      <c r="G543" s="201"/>
      <c r="H543" s="202" t="s">
        <v>19</v>
      </c>
      <c r="I543" s="204"/>
      <c r="J543" s="201"/>
      <c r="K543" s="201"/>
      <c r="L543" s="205"/>
      <c r="M543" s="206"/>
      <c r="N543" s="207"/>
      <c r="O543" s="207"/>
      <c r="P543" s="207"/>
      <c r="Q543" s="207"/>
      <c r="R543" s="207"/>
      <c r="S543" s="207"/>
      <c r="T543" s="208"/>
      <c r="AT543" s="209" t="s">
        <v>164</v>
      </c>
      <c r="AU543" s="209" t="s">
        <v>82</v>
      </c>
      <c r="AV543" s="13" t="s">
        <v>80</v>
      </c>
      <c r="AW543" s="13" t="s">
        <v>35</v>
      </c>
      <c r="AX543" s="13" t="s">
        <v>73</v>
      </c>
      <c r="AY543" s="209" t="s">
        <v>151</v>
      </c>
    </row>
    <row r="544" spans="1:65" s="14" customFormat="1" ht="11.25">
      <c r="B544" s="210"/>
      <c r="C544" s="211"/>
      <c r="D544" s="193" t="s">
        <v>164</v>
      </c>
      <c r="E544" s="212" t="s">
        <v>19</v>
      </c>
      <c r="F544" s="213" t="s">
        <v>1010</v>
      </c>
      <c r="G544" s="211"/>
      <c r="H544" s="214">
        <v>1</v>
      </c>
      <c r="I544" s="215"/>
      <c r="J544" s="211"/>
      <c r="K544" s="211"/>
      <c r="L544" s="216"/>
      <c r="M544" s="217"/>
      <c r="N544" s="218"/>
      <c r="O544" s="218"/>
      <c r="P544" s="218"/>
      <c r="Q544" s="218"/>
      <c r="R544" s="218"/>
      <c r="S544" s="218"/>
      <c r="T544" s="219"/>
      <c r="AT544" s="220" t="s">
        <v>164</v>
      </c>
      <c r="AU544" s="220" t="s">
        <v>82</v>
      </c>
      <c r="AV544" s="14" t="s">
        <v>82</v>
      </c>
      <c r="AW544" s="14" t="s">
        <v>35</v>
      </c>
      <c r="AX544" s="14" t="s">
        <v>73</v>
      </c>
      <c r="AY544" s="220" t="s">
        <v>151</v>
      </c>
    </row>
    <row r="545" spans="1:65" s="15" customFormat="1" ht="11.25">
      <c r="B545" s="221"/>
      <c r="C545" s="222"/>
      <c r="D545" s="193" t="s">
        <v>164</v>
      </c>
      <c r="E545" s="223" t="s">
        <v>19</v>
      </c>
      <c r="F545" s="224" t="s">
        <v>167</v>
      </c>
      <c r="G545" s="222"/>
      <c r="H545" s="225">
        <v>1</v>
      </c>
      <c r="I545" s="226"/>
      <c r="J545" s="222"/>
      <c r="K545" s="222"/>
      <c r="L545" s="227"/>
      <c r="M545" s="228"/>
      <c r="N545" s="229"/>
      <c r="O545" s="229"/>
      <c r="P545" s="229"/>
      <c r="Q545" s="229"/>
      <c r="R545" s="229"/>
      <c r="S545" s="229"/>
      <c r="T545" s="230"/>
      <c r="AT545" s="231" t="s">
        <v>164</v>
      </c>
      <c r="AU545" s="231" t="s">
        <v>82</v>
      </c>
      <c r="AV545" s="15" t="s">
        <v>158</v>
      </c>
      <c r="AW545" s="15" t="s">
        <v>35</v>
      </c>
      <c r="AX545" s="15" t="s">
        <v>80</v>
      </c>
      <c r="AY545" s="231" t="s">
        <v>151</v>
      </c>
    </row>
    <row r="546" spans="1:65" s="2" customFormat="1" ht="24.2" customHeight="1">
      <c r="A546" s="36"/>
      <c r="B546" s="37"/>
      <c r="C546" s="232" t="s">
        <v>1015</v>
      </c>
      <c r="D546" s="232" t="s">
        <v>324</v>
      </c>
      <c r="E546" s="233" t="s">
        <v>1016</v>
      </c>
      <c r="F546" s="234" t="s">
        <v>1017</v>
      </c>
      <c r="G546" s="235" t="s">
        <v>447</v>
      </c>
      <c r="H546" s="236">
        <v>4</v>
      </c>
      <c r="I546" s="237"/>
      <c r="J546" s="238">
        <f>ROUND(I546*H546,2)</f>
        <v>0</v>
      </c>
      <c r="K546" s="234" t="s">
        <v>19</v>
      </c>
      <c r="L546" s="239"/>
      <c r="M546" s="240" t="s">
        <v>19</v>
      </c>
      <c r="N546" s="241" t="s">
        <v>44</v>
      </c>
      <c r="O546" s="66"/>
      <c r="P546" s="189">
        <f>O546*H546</f>
        <v>0</v>
      </c>
      <c r="Q546" s="189">
        <v>0.11</v>
      </c>
      <c r="R546" s="189">
        <f>Q546*H546</f>
        <v>0.44</v>
      </c>
      <c r="S546" s="189">
        <v>0</v>
      </c>
      <c r="T546" s="190">
        <f>S546*H546</f>
        <v>0</v>
      </c>
      <c r="U546" s="36"/>
      <c r="V546" s="36"/>
      <c r="W546" s="36"/>
      <c r="X546" s="36"/>
      <c r="Y546" s="36"/>
      <c r="Z546" s="36"/>
      <c r="AA546" s="36"/>
      <c r="AB546" s="36"/>
      <c r="AC546" s="36"/>
      <c r="AD546" s="36"/>
      <c r="AE546" s="36"/>
      <c r="AR546" s="191" t="s">
        <v>327</v>
      </c>
      <c r="AT546" s="191" t="s">
        <v>324</v>
      </c>
      <c r="AU546" s="191" t="s">
        <v>82</v>
      </c>
      <c r="AY546" s="19" t="s">
        <v>151</v>
      </c>
      <c r="BE546" s="192">
        <f>IF(N546="základní",J546,0)</f>
        <v>0</v>
      </c>
      <c r="BF546" s="192">
        <f>IF(N546="snížená",J546,0)</f>
        <v>0</v>
      </c>
      <c r="BG546" s="192">
        <f>IF(N546="zákl. přenesená",J546,0)</f>
        <v>0</v>
      </c>
      <c r="BH546" s="192">
        <f>IF(N546="sníž. přenesená",J546,0)</f>
        <v>0</v>
      </c>
      <c r="BI546" s="192">
        <f>IF(N546="nulová",J546,0)</f>
        <v>0</v>
      </c>
      <c r="BJ546" s="19" t="s">
        <v>80</v>
      </c>
      <c r="BK546" s="192">
        <f>ROUND(I546*H546,2)</f>
        <v>0</v>
      </c>
      <c r="BL546" s="19" t="s">
        <v>276</v>
      </c>
      <c r="BM546" s="191" t="s">
        <v>1018</v>
      </c>
    </row>
    <row r="547" spans="1:65" s="2" customFormat="1" ht="19.5">
      <c r="A547" s="36"/>
      <c r="B547" s="37"/>
      <c r="C547" s="38"/>
      <c r="D547" s="193" t="s">
        <v>160</v>
      </c>
      <c r="E547" s="38"/>
      <c r="F547" s="194" t="s">
        <v>1019</v>
      </c>
      <c r="G547" s="38"/>
      <c r="H547" s="38"/>
      <c r="I547" s="195"/>
      <c r="J547" s="38"/>
      <c r="K547" s="38"/>
      <c r="L547" s="41"/>
      <c r="M547" s="196"/>
      <c r="N547" s="197"/>
      <c r="O547" s="66"/>
      <c r="P547" s="66"/>
      <c r="Q547" s="66"/>
      <c r="R547" s="66"/>
      <c r="S547" s="66"/>
      <c r="T547" s="67"/>
      <c r="U547" s="36"/>
      <c r="V547" s="36"/>
      <c r="W547" s="36"/>
      <c r="X547" s="36"/>
      <c r="Y547" s="36"/>
      <c r="Z547" s="36"/>
      <c r="AA547" s="36"/>
      <c r="AB547" s="36"/>
      <c r="AC547" s="36"/>
      <c r="AD547" s="36"/>
      <c r="AE547" s="36"/>
      <c r="AT547" s="19" t="s">
        <v>160</v>
      </c>
      <c r="AU547" s="19" t="s">
        <v>82</v>
      </c>
    </row>
    <row r="548" spans="1:65" s="13" customFormat="1" ht="11.25">
      <c r="B548" s="200"/>
      <c r="C548" s="201"/>
      <c r="D548" s="193" t="s">
        <v>164</v>
      </c>
      <c r="E548" s="202" t="s">
        <v>19</v>
      </c>
      <c r="F548" s="203" t="s">
        <v>958</v>
      </c>
      <c r="G548" s="201"/>
      <c r="H548" s="202" t="s">
        <v>19</v>
      </c>
      <c r="I548" s="204"/>
      <c r="J548" s="201"/>
      <c r="K548" s="201"/>
      <c r="L548" s="205"/>
      <c r="M548" s="206"/>
      <c r="N548" s="207"/>
      <c r="O548" s="207"/>
      <c r="P548" s="207"/>
      <c r="Q548" s="207"/>
      <c r="R548" s="207"/>
      <c r="S548" s="207"/>
      <c r="T548" s="208"/>
      <c r="AT548" s="209" t="s">
        <v>164</v>
      </c>
      <c r="AU548" s="209" t="s">
        <v>82</v>
      </c>
      <c r="AV548" s="13" t="s">
        <v>80</v>
      </c>
      <c r="AW548" s="13" t="s">
        <v>35</v>
      </c>
      <c r="AX548" s="13" t="s">
        <v>73</v>
      </c>
      <c r="AY548" s="209" t="s">
        <v>151</v>
      </c>
    </row>
    <row r="549" spans="1:65" s="14" customFormat="1" ht="11.25">
      <c r="B549" s="210"/>
      <c r="C549" s="211"/>
      <c r="D549" s="193" t="s">
        <v>164</v>
      </c>
      <c r="E549" s="212" t="s">
        <v>19</v>
      </c>
      <c r="F549" s="213" t="s">
        <v>1020</v>
      </c>
      <c r="G549" s="211"/>
      <c r="H549" s="214">
        <v>1</v>
      </c>
      <c r="I549" s="215"/>
      <c r="J549" s="211"/>
      <c r="K549" s="211"/>
      <c r="L549" s="216"/>
      <c r="M549" s="217"/>
      <c r="N549" s="218"/>
      <c r="O549" s="218"/>
      <c r="P549" s="218"/>
      <c r="Q549" s="218"/>
      <c r="R549" s="218"/>
      <c r="S549" s="218"/>
      <c r="T549" s="219"/>
      <c r="AT549" s="220" t="s">
        <v>164</v>
      </c>
      <c r="AU549" s="220" t="s">
        <v>82</v>
      </c>
      <c r="AV549" s="14" t="s">
        <v>82</v>
      </c>
      <c r="AW549" s="14" t="s">
        <v>35</v>
      </c>
      <c r="AX549" s="14" t="s">
        <v>73</v>
      </c>
      <c r="AY549" s="220" t="s">
        <v>151</v>
      </c>
    </row>
    <row r="550" spans="1:65" s="14" customFormat="1" ht="11.25">
      <c r="B550" s="210"/>
      <c r="C550" s="211"/>
      <c r="D550" s="193" t="s">
        <v>164</v>
      </c>
      <c r="E550" s="212" t="s">
        <v>19</v>
      </c>
      <c r="F550" s="213" t="s">
        <v>1021</v>
      </c>
      <c r="G550" s="211"/>
      <c r="H550" s="214">
        <v>1</v>
      </c>
      <c r="I550" s="215"/>
      <c r="J550" s="211"/>
      <c r="K550" s="211"/>
      <c r="L550" s="216"/>
      <c r="M550" s="217"/>
      <c r="N550" s="218"/>
      <c r="O550" s="218"/>
      <c r="P550" s="218"/>
      <c r="Q550" s="218"/>
      <c r="R550" s="218"/>
      <c r="S550" s="218"/>
      <c r="T550" s="219"/>
      <c r="AT550" s="220" t="s">
        <v>164</v>
      </c>
      <c r="AU550" s="220" t="s">
        <v>82</v>
      </c>
      <c r="AV550" s="14" t="s">
        <v>82</v>
      </c>
      <c r="AW550" s="14" t="s">
        <v>35</v>
      </c>
      <c r="AX550" s="14" t="s">
        <v>73</v>
      </c>
      <c r="AY550" s="220" t="s">
        <v>151</v>
      </c>
    </row>
    <row r="551" spans="1:65" s="13" customFormat="1" ht="11.25">
      <c r="B551" s="200"/>
      <c r="C551" s="201"/>
      <c r="D551" s="193" t="s">
        <v>164</v>
      </c>
      <c r="E551" s="202" t="s">
        <v>19</v>
      </c>
      <c r="F551" s="203" t="s">
        <v>965</v>
      </c>
      <c r="G551" s="201"/>
      <c r="H551" s="202" t="s">
        <v>19</v>
      </c>
      <c r="I551" s="204"/>
      <c r="J551" s="201"/>
      <c r="K551" s="201"/>
      <c r="L551" s="205"/>
      <c r="M551" s="206"/>
      <c r="N551" s="207"/>
      <c r="O551" s="207"/>
      <c r="P551" s="207"/>
      <c r="Q551" s="207"/>
      <c r="R551" s="207"/>
      <c r="S551" s="207"/>
      <c r="T551" s="208"/>
      <c r="AT551" s="209" t="s">
        <v>164</v>
      </c>
      <c r="AU551" s="209" t="s">
        <v>82</v>
      </c>
      <c r="AV551" s="13" t="s">
        <v>80</v>
      </c>
      <c r="AW551" s="13" t="s">
        <v>35</v>
      </c>
      <c r="AX551" s="13" t="s">
        <v>73</v>
      </c>
      <c r="AY551" s="209" t="s">
        <v>151</v>
      </c>
    </row>
    <row r="552" spans="1:65" s="14" customFormat="1" ht="11.25">
      <c r="B552" s="210"/>
      <c r="C552" s="211"/>
      <c r="D552" s="193" t="s">
        <v>164</v>
      </c>
      <c r="E552" s="212" t="s">
        <v>19</v>
      </c>
      <c r="F552" s="213" t="s">
        <v>1022</v>
      </c>
      <c r="G552" s="211"/>
      <c r="H552" s="214">
        <v>1</v>
      </c>
      <c r="I552" s="215"/>
      <c r="J552" s="211"/>
      <c r="K552" s="211"/>
      <c r="L552" s="216"/>
      <c r="M552" s="217"/>
      <c r="N552" s="218"/>
      <c r="O552" s="218"/>
      <c r="P552" s="218"/>
      <c r="Q552" s="218"/>
      <c r="R552" s="218"/>
      <c r="S552" s="218"/>
      <c r="T552" s="219"/>
      <c r="AT552" s="220" t="s">
        <v>164</v>
      </c>
      <c r="AU552" s="220" t="s">
        <v>82</v>
      </c>
      <c r="AV552" s="14" t="s">
        <v>82</v>
      </c>
      <c r="AW552" s="14" t="s">
        <v>35</v>
      </c>
      <c r="AX552" s="14" t="s">
        <v>73</v>
      </c>
      <c r="AY552" s="220" t="s">
        <v>151</v>
      </c>
    </row>
    <row r="553" spans="1:65" s="14" customFormat="1" ht="11.25">
      <c r="B553" s="210"/>
      <c r="C553" s="211"/>
      <c r="D553" s="193" t="s">
        <v>164</v>
      </c>
      <c r="E553" s="212" t="s">
        <v>19</v>
      </c>
      <c r="F553" s="213" t="s">
        <v>1023</v>
      </c>
      <c r="G553" s="211"/>
      <c r="H553" s="214">
        <v>1</v>
      </c>
      <c r="I553" s="215"/>
      <c r="J553" s="211"/>
      <c r="K553" s="211"/>
      <c r="L553" s="216"/>
      <c r="M553" s="217"/>
      <c r="N553" s="218"/>
      <c r="O553" s="218"/>
      <c r="P553" s="218"/>
      <c r="Q553" s="218"/>
      <c r="R553" s="218"/>
      <c r="S553" s="218"/>
      <c r="T553" s="219"/>
      <c r="AT553" s="220" t="s">
        <v>164</v>
      </c>
      <c r="AU553" s="220" t="s">
        <v>82</v>
      </c>
      <c r="AV553" s="14" t="s">
        <v>82</v>
      </c>
      <c r="AW553" s="14" t="s">
        <v>35</v>
      </c>
      <c r="AX553" s="14" t="s">
        <v>73</v>
      </c>
      <c r="AY553" s="220" t="s">
        <v>151</v>
      </c>
    </row>
    <row r="554" spans="1:65" s="15" customFormat="1" ht="11.25">
      <c r="B554" s="221"/>
      <c r="C554" s="222"/>
      <c r="D554" s="193" t="s">
        <v>164</v>
      </c>
      <c r="E554" s="223" t="s">
        <v>19</v>
      </c>
      <c r="F554" s="224" t="s">
        <v>167</v>
      </c>
      <c r="G554" s="222"/>
      <c r="H554" s="225">
        <v>4</v>
      </c>
      <c r="I554" s="226"/>
      <c r="J554" s="222"/>
      <c r="K554" s="222"/>
      <c r="L554" s="227"/>
      <c r="M554" s="228"/>
      <c r="N554" s="229"/>
      <c r="O554" s="229"/>
      <c r="P554" s="229"/>
      <c r="Q554" s="229"/>
      <c r="R554" s="229"/>
      <c r="S554" s="229"/>
      <c r="T554" s="230"/>
      <c r="AT554" s="231" t="s">
        <v>164</v>
      </c>
      <c r="AU554" s="231" t="s">
        <v>82</v>
      </c>
      <c r="AV554" s="15" t="s">
        <v>158</v>
      </c>
      <c r="AW554" s="15" t="s">
        <v>35</v>
      </c>
      <c r="AX554" s="15" t="s">
        <v>80</v>
      </c>
      <c r="AY554" s="231" t="s">
        <v>151</v>
      </c>
    </row>
    <row r="555" spans="1:65" s="2" customFormat="1" ht="24.2" customHeight="1">
      <c r="A555" s="36"/>
      <c r="B555" s="37"/>
      <c r="C555" s="180" t="s">
        <v>1024</v>
      </c>
      <c r="D555" s="180" t="s">
        <v>153</v>
      </c>
      <c r="E555" s="181" t="s">
        <v>1025</v>
      </c>
      <c r="F555" s="182" t="s">
        <v>1026</v>
      </c>
      <c r="G555" s="183" t="s">
        <v>279</v>
      </c>
      <c r="H555" s="184">
        <v>1.7290000000000001</v>
      </c>
      <c r="I555" s="185"/>
      <c r="J555" s="186">
        <f>ROUND(I555*H555,2)</f>
        <v>0</v>
      </c>
      <c r="K555" s="182" t="s">
        <v>157</v>
      </c>
      <c r="L555" s="41"/>
      <c r="M555" s="187" t="s">
        <v>19</v>
      </c>
      <c r="N555" s="188" t="s">
        <v>44</v>
      </c>
      <c r="O555" s="66"/>
      <c r="P555" s="189">
        <f>O555*H555</f>
        <v>0</v>
      </c>
      <c r="Q555" s="189">
        <v>0</v>
      </c>
      <c r="R555" s="189">
        <f>Q555*H555</f>
        <v>0</v>
      </c>
      <c r="S555" s="189">
        <v>0</v>
      </c>
      <c r="T555" s="190">
        <f>S555*H555</f>
        <v>0</v>
      </c>
      <c r="U555" s="36"/>
      <c r="V555" s="36"/>
      <c r="W555" s="36"/>
      <c r="X555" s="36"/>
      <c r="Y555" s="36"/>
      <c r="Z555" s="36"/>
      <c r="AA555" s="36"/>
      <c r="AB555" s="36"/>
      <c r="AC555" s="36"/>
      <c r="AD555" s="36"/>
      <c r="AE555" s="36"/>
      <c r="AR555" s="191" t="s">
        <v>276</v>
      </c>
      <c r="AT555" s="191" t="s">
        <v>153</v>
      </c>
      <c r="AU555" s="191" t="s">
        <v>82</v>
      </c>
      <c r="AY555" s="19" t="s">
        <v>151</v>
      </c>
      <c r="BE555" s="192">
        <f>IF(N555="základní",J555,0)</f>
        <v>0</v>
      </c>
      <c r="BF555" s="192">
        <f>IF(N555="snížená",J555,0)</f>
        <v>0</v>
      </c>
      <c r="BG555" s="192">
        <f>IF(N555="zákl. přenesená",J555,0)</f>
        <v>0</v>
      </c>
      <c r="BH555" s="192">
        <f>IF(N555="sníž. přenesená",J555,0)</f>
        <v>0</v>
      </c>
      <c r="BI555" s="192">
        <f>IF(N555="nulová",J555,0)</f>
        <v>0</v>
      </c>
      <c r="BJ555" s="19" t="s">
        <v>80</v>
      </c>
      <c r="BK555" s="192">
        <f>ROUND(I555*H555,2)</f>
        <v>0</v>
      </c>
      <c r="BL555" s="19" t="s">
        <v>276</v>
      </c>
      <c r="BM555" s="191" t="s">
        <v>1027</v>
      </c>
    </row>
    <row r="556" spans="1:65" s="2" customFormat="1" ht="29.25">
      <c r="A556" s="36"/>
      <c r="B556" s="37"/>
      <c r="C556" s="38"/>
      <c r="D556" s="193" t="s">
        <v>160</v>
      </c>
      <c r="E556" s="38"/>
      <c r="F556" s="194" t="s">
        <v>1028</v>
      </c>
      <c r="G556" s="38"/>
      <c r="H556" s="38"/>
      <c r="I556" s="195"/>
      <c r="J556" s="38"/>
      <c r="K556" s="38"/>
      <c r="L556" s="41"/>
      <c r="M556" s="196"/>
      <c r="N556" s="197"/>
      <c r="O556" s="66"/>
      <c r="P556" s="66"/>
      <c r="Q556" s="66"/>
      <c r="R556" s="66"/>
      <c r="S556" s="66"/>
      <c r="T556" s="67"/>
      <c r="U556" s="36"/>
      <c r="V556" s="36"/>
      <c r="W556" s="36"/>
      <c r="X556" s="36"/>
      <c r="Y556" s="36"/>
      <c r="Z556" s="36"/>
      <c r="AA556" s="36"/>
      <c r="AB556" s="36"/>
      <c r="AC556" s="36"/>
      <c r="AD556" s="36"/>
      <c r="AE556" s="36"/>
      <c r="AT556" s="19" t="s">
        <v>160</v>
      </c>
      <c r="AU556" s="19" t="s">
        <v>82</v>
      </c>
    </row>
    <row r="557" spans="1:65" s="2" customFormat="1" ht="11.25">
      <c r="A557" s="36"/>
      <c r="B557" s="37"/>
      <c r="C557" s="38"/>
      <c r="D557" s="198" t="s">
        <v>162</v>
      </c>
      <c r="E557" s="38"/>
      <c r="F557" s="199" t="s">
        <v>1029</v>
      </c>
      <c r="G557" s="38"/>
      <c r="H557" s="38"/>
      <c r="I557" s="195"/>
      <c r="J557" s="38"/>
      <c r="K557" s="38"/>
      <c r="L557" s="41"/>
      <c r="M557" s="196"/>
      <c r="N557" s="197"/>
      <c r="O557" s="66"/>
      <c r="P557" s="66"/>
      <c r="Q557" s="66"/>
      <c r="R557" s="66"/>
      <c r="S557" s="66"/>
      <c r="T557" s="67"/>
      <c r="U557" s="36"/>
      <c r="V557" s="36"/>
      <c r="W557" s="36"/>
      <c r="X557" s="36"/>
      <c r="Y557" s="36"/>
      <c r="Z557" s="36"/>
      <c r="AA557" s="36"/>
      <c r="AB557" s="36"/>
      <c r="AC557" s="36"/>
      <c r="AD557" s="36"/>
      <c r="AE557" s="36"/>
      <c r="AT557" s="19" t="s">
        <v>162</v>
      </c>
      <c r="AU557" s="19" t="s">
        <v>82</v>
      </c>
    </row>
    <row r="558" spans="1:65" s="2" customFormat="1" ht="24.2" customHeight="1">
      <c r="A558" s="36"/>
      <c r="B558" s="37"/>
      <c r="C558" s="180" t="s">
        <v>1030</v>
      </c>
      <c r="D558" s="180" t="s">
        <v>153</v>
      </c>
      <c r="E558" s="181" t="s">
        <v>1031</v>
      </c>
      <c r="F558" s="182" t="s">
        <v>1032</v>
      </c>
      <c r="G558" s="183" t="s">
        <v>279</v>
      </c>
      <c r="H558" s="184">
        <v>1.7290000000000001</v>
      </c>
      <c r="I558" s="185"/>
      <c r="J558" s="186">
        <f>ROUND(I558*H558,2)</f>
        <v>0</v>
      </c>
      <c r="K558" s="182" t="s">
        <v>157</v>
      </c>
      <c r="L558" s="41"/>
      <c r="M558" s="187" t="s">
        <v>19</v>
      </c>
      <c r="N558" s="188" t="s">
        <v>44</v>
      </c>
      <c r="O558" s="66"/>
      <c r="P558" s="189">
        <f>O558*H558</f>
        <v>0</v>
      </c>
      <c r="Q558" s="189">
        <v>0</v>
      </c>
      <c r="R558" s="189">
        <f>Q558*H558</f>
        <v>0</v>
      </c>
      <c r="S558" s="189">
        <v>0</v>
      </c>
      <c r="T558" s="190">
        <f>S558*H558</f>
        <v>0</v>
      </c>
      <c r="U558" s="36"/>
      <c r="V558" s="36"/>
      <c r="W558" s="36"/>
      <c r="X558" s="36"/>
      <c r="Y558" s="36"/>
      <c r="Z558" s="36"/>
      <c r="AA558" s="36"/>
      <c r="AB558" s="36"/>
      <c r="AC558" s="36"/>
      <c r="AD558" s="36"/>
      <c r="AE558" s="36"/>
      <c r="AR558" s="191" t="s">
        <v>276</v>
      </c>
      <c r="AT558" s="191" t="s">
        <v>153</v>
      </c>
      <c r="AU558" s="191" t="s">
        <v>82</v>
      </c>
      <c r="AY558" s="19" t="s">
        <v>151</v>
      </c>
      <c r="BE558" s="192">
        <f>IF(N558="základní",J558,0)</f>
        <v>0</v>
      </c>
      <c r="BF558" s="192">
        <f>IF(N558="snížená",J558,0)</f>
        <v>0</v>
      </c>
      <c r="BG558" s="192">
        <f>IF(N558="zákl. přenesená",J558,0)</f>
        <v>0</v>
      </c>
      <c r="BH558" s="192">
        <f>IF(N558="sníž. přenesená",J558,0)</f>
        <v>0</v>
      </c>
      <c r="BI558" s="192">
        <f>IF(N558="nulová",J558,0)</f>
        <v>0</v>
      </c>
      <c r="BJ558" s="19" t="s">
        <v>80</v>
      </c>
      <c r="BK558" s="192">
        <f>ROUND(I558*H558,2)</f>
        <v>0</v>
      </c>
      <c r="BL558" s="19" t="s">
        <v>276</v>
      </c>
      <c r="BM558" s="191" t="s">
        <v>1033</v>
      </c>
    </row>
    <row r="559" spans="1:65" s="2" customFormat="1" ht="29.25">
      <c r="A559" s="36"/>
      <c r="B559" s="37"/>
      <c r="C559" s="38"/>
      <c r="D559" s="193" t="s">
        <v>160</v>
      </c>
      <c r="E559" s="38"/>
      <c r="F559" s="194" t="s">
        <v>1034</v>
      </c>
      <c r="G559" s="38"/>
      <c r="H559" s="38"/>
      <c r="I559" s="195"/>
      <c r="J559" s="38"/>
      <c r="K559" s="38"/>
      <c r="L559" s="41"/>
      <c r="M559" s="196"/>
      <c r="N559" s="197"/>
      <c r="O559" s="66"/>
      <c r="P559" s="66"/>
      <c r="Q559" s="66"/>
      <c r="R559" s="66"/>
      <c r="S559" s="66"/>
      <c r="T559" s="67"/>
      <c r="U559" s="36"/>
      <c r="V559" s="36"/>
      <c r="W559" s="36"/>
      <c r="X559" s="36"/>
      <c r="Y559" s="36"/>
      <c r="Z559" s="36"/>
      <c r="AA559" s="36"/>
      <c r="AB559" s="36"/>
      <c r="AC559" s="36"/>
      <c r="AD559" s="36"/>
      <c r="AE559" s="36"/>
      <c r="AT559" s="19" t="s">
        <v>160</v>
      </c>
      <c r="AU559" s="19" t="s">
        <v>82</v>
      </c>
    </row>
    <row r="560" spans="1:65" s="2" customFormat="1" ht="11.25">
      <c r="A560" s="36"/>
      <c r="B560" s="37"/>
      <c r="C560" s="38"/>
      <c r="D560" s="198" t="s">
        <v>162</v>
      </c>
      <c r="E560" s="38"/>
      <c r="F560" s="199" t="s">
        <v>1035</v>
      </c>
      <c r="G560" s="38"/>
      <c r="H560" s="38"/>
      <c r="I560" s="195"/>
      <c r="J560" s="38"/>
      <c r="K560" s="38"/>
      <c r="L560" s="41"/>
      <c r="M560" s="196"/>
      <c r="N560" s="197"/>
      <c r="O560" s="66"/>
      <c r="P560" s="66"/>
      <c r="Q560" s="66"/>
      <c r="R560" s="66"/>
      <c r="S560" s="66"/>
      <c r="T560" s="67"/>
      <c r="U560" s="36"/>
      <c r="V560" s="36"/>
      <c r="W560" s="36"/>
      <c r="X560" s="36"/>
      <c r="Y560" s="36"/>
      <c r="Z560" s="36"/>
      <c r="AA560" s="36"/>
      <c r="AB560" s="36"/>
      <c r="AC560" s="36"/>
      <c r="AD560" s="36"/>
      <c r="AE560" s="36"/>
      <c r="AT560" s="19" t="s">
        <v>162</v>
      </c>
      <c r="AU560" s="19" t="s">
        <v>82</v>
      </c>
    </row>
    <row r="561" spans="1:65" s="2" customFormat="1" ht="24.2" customHeight="1">
      <c r="A561" s="36"/>
      <c r="B561" s="37"/>
      <c r="C561" s="180" t="s">
        <v>1036</v>
      </c>
      <c r="D561" s="180" t="s">
        <v>153</v>
      </c>
      <c r="E561" s="181" t="s">
        <v>1037</v>
      </c>
      <c r="F561" s="182" t="s">
        <v>1038</v>
      </c>
      <c r="G561" s="183" t="s">
        <v>279</v>
      </c>
      <c r="H561" s="184">
        <v>1.7290000000000001</v>
      </c>
      <c r="I561" s="185"/>
      <c r="J561" s="186">
        <f>ROUND(I561*H561,2)</f>
        <v>0</v>
      </c>
      <c r="K561" s="182" t="s">
        <v>157</v>
      </c>
      <c r="L561" s="41"/>
      <c r="M561" s="187" t="s">
        <v>19</v>
      </c>
      <c r="N561" s="188" t="s">
        <v>44</v>
      </c>
      <c r="O561" s="66"/>
      <c r="P561" s="189">
        <f>O561*H561</f>
        <v>0</v>
      </c>
      <c r="Q561" s="189">
        <v>0</v>
      </c>
      <c r="R561" s="189">
        <f>Q561*H561</f>
        <v>0</v>
      </c>
      <c r="S561" s="189">
        <v>0</v>
      </c>
      <c r="T561" s="190">
        <f>S561*H561</f>
        <v>0</v>
      </c>
      <c r="U561" s="36"/>
      <c r="V561" s="36"/>
      <c r="W561" s="36"/>
      <c r="X561" s="36"/>
      <c r="Y561" s="36"/>
      <c r="Z561" s="36"/>
      <c r="AA561" s="36"/>
      <c r="AB561" s="36"/>
      <c r="AC561" s="36"/>
      <c r="AD561" s="36"/>
      <c r="AE561" s="36"/>
      <c r="AR561" s="191" t="s">
        <v>276</v>
      </c>
      <c r="AT561" s="191" t="s">
        <v>153</v>
      </c>
      <c r="AU561" s="191" t="s">
        <v>82</v>
      </c>
      <c r="AY561" s="19" t="s">
        <v>151</v>
      </c>
      <c r="BE561" s="192">
        <f>IF(N561="základní",J561,0)</f>
        <v>0</v>
      </c>
      <c r="BF561" s="192">
        <f>IF(N561="snížená",J561,0)</f>
        <v>0</v>
      </c>
      <c r="BG561" s="192">
        <f>IF(N561="zákl. přenesená",J561,0)</f>
        <v>0</v>
      </c>
      <c r="BH561" s="192">
        <f>IF(N561="sníž. přenesená",J561,0)</f>
        <v>0</v>
      </c>
      <c r="BI561" s="192">
        <f>IF(N561="nulová",J561,0)</f>
        <v>0</v>
      </c>
      <c r="BJ561" s="19" t="s">
        <v>80</v>
      </c>
      <c r="BK561" s="192">
        <f>ROUND(I561*H561,2)</f>
        <v>0</v>
      </c>
      <c r="BL561" s="19" t="s">
        <v>276</v>
      </c>
      <c r="BM561" s="191" t="s">
        <v>1039</v>
      </c>
    </row>
    <row r="562" spans="1:65" s="2" customFormat="1" ht="29.25">
      <c r="A562" s="36"/>
      <c r="B562" s="37"/>
      <c r="C562" s="38"/>
      <c r="D562" s="193" t="s">
        <v>160</v>
      </c>
      <c r="E562" s="38"/>
      <c r="F562" s="194" t="s">
        <v>1040</v>
      </c>
      <c r="G562" s="38"/>
      <c r="H562" s="38"/>
      <c r="I562" s="195"/>
      <c r="J562" s="38"/>
      <c r="K562" s="38"/>
      <c r="L562" s="41"/>
      <c r="M562" s="196"/>
      <c r="N562" s="197"/>
      <c r="O562" s="66"/>
      <c r="P562" s="66"/>
      <c r="Q562" s="66"/>
      <c r="R562" s="66"/>
      <c r="S562" s="66"/>
      <c r="T562" s="67"/>
      <c r="U562" s="36"/>
      <c r="V562" s="36"/>
      <c r="W562" s="36"/>
      <c r="X562" s="36"/>
      <c r="Y562" s="36"/>
      <c r="Z562" s="36"/>
      <c r="AA562" s="36"/>
      <c r="AB562" s="36"/>
      <c r="AC562" s="36"/>
      <c r="AD562" s="36"/>
      <c r="AE562" s="36"/>
      <c r="AT562" s="19" t="s">
        <v>160</v>
      </c>
      <c r="AU562" s="19" t="s">
        <v>82</v>
      </c>
    </row>
    <row r="563" spans="1:65" s="2" customFormat="1" ht="11.25">
      <c r="A563" s="36"/>
      <c r="B563" s="37"/>
      <c r="C563" s="38"/>
      <c r="D563" s="198" t="s">
        <v>162</v>
      </c>
      <c r="E563" s="38"/>
      <c r="F563" s="199" t="s">
        <v>1041</v>
      </c>
      <c r="G563" s="38"/>
      <c r="H563" s="38"/>
      <c r="I563" s="195"/>
      <c r="J563" s="38"/>
      <c r="K563" s="38"/>
      <c r="L563" s="41"/>
      <c r="M563" s="196"/>
      <c r="N563" s="197"/>
      <c r="O563" s="66"/>
      <c r="P563" s="66"/>
      <c r="Q563" s="66"/>
      <c r="R563" s="66"/>
      <c r="S563" s="66"/>
      <c r="T563" s="67"/>
      <c r="U563" s="36"/>
      <c r="V563" s="36"/>
      <c r="W563" s="36"/>
      <c r="X563" s="36"/>
      <c r="Y563" s="36"/>
      <c r="Z563" s="36"/>
      <c r="AA563" s="36"/>
      <c r="AB563" s="36"/>
      <c r="AC563" s="36"/>
      <c r="AD563" s="36"/>
      <c r="AE563" s="36"/>
      <c r="AT563" s="19" t="s">
        <v>162</v>
      </c>
      <c r="AU563" s="19" t="s">
        <v>82</v>
      </c>
    </row>
    <row r="564" spans="1:65" s="12" customFormat="1" ht="22.9" customHeight="1">
      <c r="B564" s="164"/>
      <c r="C564" s="165"/>
      <c r="D564" s="166" t="s">
        <v>72</v>
      </c>
      <c r="E564" s="178" t="s">
        <v>1042</v>
      </c>
      <c r="F564" s="178" t="s">
        <v>1043</v>
      </c>
      <c r="G564" s="165"/>
      <c r="H564" s="165"/>
      <c r="I564" s="168"/>
      <c r="J564" s="179">
        <f>BK564</f>
        <v>0</v>
      </c>
      <c r="K564" s="165"/>
      <c r="L564" s="170"/>
      <c r="M564" s="171"/>
      <c r="N564" s="172"/>
      <c r="O564" s="172"/>
      <c r="P564" s="173">
        <f>SUM(P565:P585)</f>
        <v>0</v>
      </c>
      <c r="Q564" s="172"/>
      <c r="R564" s="173">
        <f>SUM(R565:R585)</f>
        <v>0.1764</v>
      </c>
      <c r="S564" s="172"/>
      <c r="T564" s="174">
        <f>SUM(T565:T585)</f>
        <v>0</v>
      </c>
      <c r="AR564" s="175" t="s">
        <v>82</v>
      </c>
      <c r="AT564" s="176" t="s">
        <v>72</v>
      </c>
      <c r="AU564" s="176" t="s">
        <v>80</v>
      </c>
      <c r="AY564" s="175" t="s">
        <v>151</v>
      </c>
      <c r="BK564" s="177">
        <f>SUM(BK565:BK585)</f>
        <v>0</v>
      </c>
    </row>
    <row r="565" spans="1:65" s="2" customFormat="1" ht="24.2" customHeight="1">
      <c r="A565" s="36"/>
      <c r="B565" s="37"/>
      <c r="C565" s="180" t="s">
        <v>1044</v>
      </c>
      <c r="D565" s="180" t="s">
        <v>153</v>
      </c>
      <c r="E565" s="181" t="s">
        <v>1045</v>
      </c>
      <c r="F565" s="182" t="s">
        <v>1046</v>
      </c>
      <c r="G565" s="183" t="s">
        <v>447</v>
      </c>
      <c r="H565" s="184">
        <v>43</v>
      </c>
      <c r="I565" s="185"/>
      <c r="J565" s="186">
        <f>ROUND(I565*H565,2)</f>
        <v>0</v>
      </c>
      <c r="K565" s="182" t="s">
        <v>157</v>
      </c>
      <c r="L565" s="41"/>
      <c r="M565" s="187" t="s">
        <v>19</v>
      </c>
      <c r="N565" s="188" t="s">
        <v>44</v>
      </c>
      <c r="O565" s="66"/>
      <c r="P565" s="189">
        <f>O565*H565</f>
        <v>0</v>
      </c>
      <c r="Q565" s="189">
        <v>3.5999999999999999E-3</v>
      </c>
      <c r="R565" s="189">
        <f>Q565*H565</f>
        <v>0.15479999999999999</v>
      </c>
      <c r="S565" s="189">
        <v>0</v>
      </c>
      <c r="T565" s="190">
        <f>S565*H565</f>
        <v>0</v>
      </c>
      <c r="U565" s="36"/>
      <c r="V565" s="36"/>
      <c r="W565" s="36"/>
      <c r="X565" s="36"/>
      <c r="Y565" s="36"/>
      <c r="Z565" s="36"/>
      <c r="AA565" s="36"/>
      <c r="AB565" s="36"/>
      <c r="AC565" s="36"/>
      <c r="AD565" s="36"/>
      <c r="AE565" s="36"/>
      <c r="AR565" s="191" t="s">
        <v>276</v>
      </c>
      <c r="AT565" s="191" t="s">
        <v>153</v>
      </c>
      <c r="AU565" s="191" t="s">
        <v>82</v>
      </c>
      <c r="AY565" s="19" t="s">
        <v>151</v>
      </c>
      <c r="BE565" s="192">
        <f>IF(N565="základní",J565,0)</f>
        <v>0</v>
      </c>
      <c r="BF565" s="192">
        <f>IF(N565="snížená",J565,0)</f>
        <v>0</v>
      </c>
      <c r="BG565" s="192">
        <f>IF(N565="zákl. přenesená",J565,0)</f>
        <v>0</v>
      </c>
      <c r="BH565" s="192">
        <f>IF(N565="sníž. přenesená",J565,0)</f>
        <v>0</v>
      </c>
      <c r="BI565" s="192">
        <f>IF(N565="nulová",J565,0)</f>
        <v>0</v>
      </c>
      <c r="BJ565" s="19" t="s">
        <v>80</v>
      </c>
      <c r="BK565" s="192">
        <f>ROUND(I565*H565,2)</f>
        <v>0</v>
      </c>
      <c r="BL565" s="19" t="s">
        <v>276</v>
      </c>
      <c r="BM565" s="191" t="s">
        <v>1047</v>
      </c>
    </row>
    <row r="566" spans="1:65" s="2" customFormat="1" ht="19.5">
      <c r="A566" s="36"/>
      <c r="B566" s="37"/>
      <c r="C566" s="38"/>
      <c r="D566" s="193" t="s">
        <v>160</v>
      </c>
      <c r="E566" s="38"/>
      <c r="F566" s="194" t="s">
        <v>1048</v>
      </c>
      <c r="G566" s="38"/>
      <c r="H566" s="38"/>
      <c r="I566" s="195"/>
      <c r="J566" s="38"/>
      <c r="K566" s="38"/>
      <c r="L566" s="41"/>
      <c r="M566" s="196"/>
      <c r="N566" s="197"/>
      <c r="O566" s="66"/>
      <c r="P566" s="66"/>
      <c r="Q566" s="66"/>
      <c r="R566" s="66"/>
      <c r="S566" s="66"/>
      <c r="T566" s="67"/>
      <c r="U566" s="36"/>
      <c r="V566" s="36"/>
      <c r="W566" s="36"/>
      <c r="X566" s="36"/>
      <c r="Y566" s="36"/>
      <c r="Z566" s="36"/>
      <c r="AA566" s="36"/>
      <c r="AB566" s="36"/>
      <c r="AC566" s="36"/>
      <c r="AD566" s="36"/>
      <c r="AE566" s="36"/>
      <c r="AT566" s="19" t="s">
        <v>160</v>
      </c>
      <c r="AU566" s="19" t="s">
        <v>82</v>
      </c>
    </row>
    <row r="567" spans="1:65" s="2" customFormat="1" ht="11.25">
      <c r="A567" s="36"/>
      <c r="B567" s="37"/>
      <c r="C567" s="38"/>
      <c r="D567" s="198" t="s">
        <v>162</v>
      </c>
      <c r="E567" s="38"/>
      <c r="F567" s="199" t="s">
        <v>1049</v>
      </c>
      <c r="G567" s="38"/>
      <c r="H567" s="38"/>
      <c r="I567" s="195"/>
      <c r="J567" s="38"/>
      <c r="K567" s="38"/>
      <c r="L567" s="41"/>
      <c r="M567" s="196"/>
      <c r="N567" s="197"/>
      <c r="O567" s="66"/>
      <c r="P567" s="66"/>
      <c r="Q567" s="66"/>
      <c r="R567" s="66"/>
      <c r="S567" s="66"/>
      <c r="T567" s="67"/>
      <c r="U567" s="36"/>
      <c r="V567" s="36"/>
      <c r="W567" s="36"/>
      <c r="X567" s="36"/>
      <c r="Y567" s="36"/>
      <c r="Z567" s="36"/>
      <c r="AA567" s="36"/>
      <c r="AB567" s="36"/>
      <c r="AC567" s="36"/>
      <c r="AD567" s="36"/>
      <c r="AE567" s="36"/>
      <c r="AT567" s="19" t="s">
        <v>162</v>
      </c>
      <c r="AU567" s="19" t="s">
        <v>82</v>
      </c>
    </row>
    <row r="568" spans="1:65" s="13" customFormat="1" ht="22.5">
      <c r="B568" s="200"/>
      <c r="C568" s="201"/>
      <c r="D568" s="193" t="s">
        <v>164</v>
      </c>
      <c r="E568" s="202" t="s">
        <v>19</v>
      </c>
      <c r="F568" s="203" t="s">
        <v>1050</v>
      </c>
      <c r="G568" s="201"/>
      <c r="H568" s="202" t="s">
        <v>19</v>
      </c>
      <c r="I568" s="204"/>
      <c r="J568" s="201"/>
      <c r="K568" s="201"/>
      <c r="L568" s="205"/>
      <c r="M568" s="206"/>
      <c r="N568" s="207"/>
      <c r="O568" s="207"/>
      <c r="P568" s="207"/>
      <c r="Q568" s="207"/>
      <c r="R568" s="207"/>
      <c r="S568" s="207"/>
      <c r="T568" s="208"/>
      <c r="AT568" s="209" t="s">
        <v>164</v>
      </c>
      <c r="AU568" s="209" t="s">
        <v>82</v>
      </c>
      <c r="AV568" s="13" t="s">
        <v>80</v>
      </c>
      <c r="AW568" s="13" t="s">
        <v>35</v>
      </c>
      <c r="AX568" s="13" t="s">
        <v>73</v>
      </c>
      <c r="AY568" s="209" t="s">
        <v>151</v>
      </c>
    </row>
    <row r="569" spans="1:65" s="14" customFormat="1" ht="11.25">
      <c r="B569" s="210"/>
      <c r="C569" s="211"/>
      <c r="D569" s="193" t="s">
        <v>164</v>
      </c>
      <c r="E569" s="212" t="s">
        <v>19</v>
      </c>
      <c r="F569" s="213" t="s">
        <v>1051</v>
      </c>
      <c r="G569" s="211"/>
      <c r="H569" s="214">
        <v>43</v>
      </c>
      <c r="I569" s="215"/>
      <c r="J569" s="211"/>
      <c r="K569" s="211"/>
      <c r="L569" s="216"/>
      <c r="M569" s="217"/>
      <c r="N569" s="218"/>
      <c r="O569" s="218"/>
      <c r="P569" s="218"/>
      <c r="Q569" s="218"/>
      <c r="R569" s="218"/>
      <c r="S569" s="218"/>
      <c r="T569" s="219"/>
      <c r="AT569" s="220" t="s">
        <v>164</v>
      </c>
      <c r="AU569" s="220" t="s">
        <v>82</v>
      </c>
      <c r="AV569" s="14" t="s">
        <v>82</v>
      </c>
      <c r="AW569" s="14" t="s">
        <v>35</v>
      </c>
      <c r="AX569" s="14" t="s">
        <v>73</v>
      </c>
      <c r="AY569" s="220" t="s">
        <v>151</v>
      </c>
    </row>
    <row r="570" spans="1:65" s="15" customFormat="1" ht="11.25">
      <c r="B570" s="221"/>
      <c r="C570" s="222"/>
      <c r="D570" s="193" t="s">
        <v>164</v>
      </c>
      <c r="E570" s="223" t="s">
        <v>19</v>
      </c>
      <c r="F570" s="224" t="s">
        <v>167</v>
      </c>
      <c r="G570" s="222"/>
      <c r="H570" s="225">
        <v>43</v>
      </c>
      <c r="I570" s="226"/>
      <c r="J570" s="222"/>
      <c r="K570" s="222"/>
      <c r="L570" s="227"/>
      <c r="M570" s="228"/>
      <c r="N570" s="229"/>
      <c r="O570" s="229"/>
      <c r="P570" s="229"/>
      <c r="Q570" s="229"/>
      <c r="R570" s="229"/>
      <c r="S570" s="229"/>
      <c r="T570" s="230"/>
      <c r="AT570" s="231" t="s">
        <v>164</v>
      </c>
      <c r="AU570" s="231" t="s">
        <v>82</v>
      </c>
      <c r="AV570" s="15" t="s">
        <v>158</v>
      </c>
      <c r="AW570" s="15" t="s">
        <v>35</v>
      </c>
      <c r="AX570" s="15" t="s">
        <v>80</v>
      </c>
      <c r="AY570" s="231" t="s">
        <v>151</v>
      </c>
    </row>
    <row r="571" spans="1:65" s="2" customFormat="1" ht="24.2" customHeight="1">
      <c r="A571" s="36"/>
      <c r="B571" s="37"/>
      <c r="C571" s="180" t="s">
        <v>1052</v>
      </c>
      <c r="D571" s="180" t="s">
        <v>153</v>
      </c>
      <c r="E571" s="181" t="s">
        <v>1053</v>
      </c>
      <c r="F571" s="182" t="s">
        <v>1054</v>
      </c>
      <c r="G571" s="183" t="s">
        <v>447</v>
      </c>
      <c r="H571" s="184">
        <v>3</v>
      </c>
      <c r="I571" s="185"/>
      <c r="J571" s="186">
        <f>ROUND(I571*H571,2)</f>
        <v>0</v>
      </c>
      <c r="K571" s="182" t="s">
        <v>157</v>
      </c>
      <c r="L571" s="41"/>
      <c r="M571" s="187" t="s">
        <v>19</v>
      </c>
      <c r="N571" s="188" t="s">
        <v>44</v>
      </c>
      <c r="O571" s="66"/>
      <c r="P571" s="189">
        <f>O571*H571</f>
        <v>0</v>
      </c>
      <c r="Q571" s="189">
        <v>7.1999999999999998E-3</v>
      </c>
      <c r="R571" s="189">
        <f>Q571*H571</f>
        <v>2.1600000000000001E-2</v>
      </c>
      <c r="S571" s="189">
        <v>0</v>
      </c>
      <c r="T571" s="190">
        <f>S571*H571</f>
        <v>0</v>
      </c>
      <c r="U571" s="36"/>
      <c r="V571" s="36"/>
      <c r="W571" s="36"/>
      <c r="X571" s="36"/>
      <c r="Y571" s="36"/>
      <c r="Z571" s="36"/>
      <c r="AA571" s="36"/>
      <c r="AB571" s="36"/>
      <c r="AC571" s="36"/>
      <c r="AD571" s="36"/>
      <c r="AE571" s="36"/>
      <c r="AR571" s="191" t="s">
        <v>276</v>
      </c>
      <c r="AT571" s="191" t="s">
        <v>153</v>
      </c>
      <c r="AU571" s="191" t="s">
        <v>82</v>
      </c>
      <c r="AY571" s="19" t="s">
        <v>151</v>
      </c>
      <c r="BE571" s="192">
        <f>IF(N571="základní",J571,0)</f>
        <v>0</v>
      </c>
      <c r="BF571" s="192">
        <f>IF(N571="snížená",J571,0)</f>
        <v>0</v>
      </c>
      <c r="BG571" s="192">
        <f>IF(N571="zákl. přenesená",J571,0)</f>
        <v>0</v>
      </c>
      <c r="BH571" s="192">
        <f>IF(N571="sníž. přenesená",J571,0)</f>
        <v>0</v>
      </c>
      <c r="BI571" s="192">
        <f>IF(N571="nulová",J571,0)</f>
        <v>0</v>
      </c>
      <c r="BJ571" s="19" t="s">
        <v>80</v>
      </c>
      <c r="BK571" s="192">
        <f>ROUND(I571*H571,2)</f>
        <v>0</v>
      </c>
      <c r="BL571" s="19" t="s">
        <v>276</v>
      </c>
      <c r="BM571" s="191" t="s">
        <v>1055</v>
      </c>
    </row>
    <row r="572" spans="1:65" s="2" customFormat="1" ht="19.5">
      <c r="A572" s="36"/>
      <c r="B572" s="37"/>
      <c r="C572" s="38"/>
      <c r="D572" s="193" t="s">
        <v>160</v>
      </c>
      <c r="E572" s="38"/>
      <c r="F572" s="194" t="s">
        <v>1056</v>
      </c>
      <c r="G572" s="38"/>
      <c r="H572" s="38"/>
      <c r="I572" s="195"/>
      <c r="J572" s="38"/>
      <c r="K572" s="38"/>
      <c r="L572" s="41"/>
      <c r="M572" s="196"/>
      <c r="N572" s="197"/>
      <c r="O572" s="66"/>
      <c r="P572" s="66"/>
      <c r="Q572" s="66"/>
      <c r="R572" s="66"/>
      <c r="S572" s="66"/>
      <c r="T572" s="67"/>
      <c r="U572" s="36"/>
      <c r="V572" s="36"/>
      <c r="W572" s="36"/>
      <c r="X572" s="36"/>
      <c r="Y572" s="36"/>
      <c r="Z572" s="36"/>
      <c r="AA572" s="36"/>
      <c r="AB572" s="36"/>
      <c r="AC572" s="36"/>
      <c r="AD572" s="36"/>
      <c r="AE572" s="36"/>
      <c r="AT572" s="19" t="s">
        <v>160</v>
      </c>
      <c r="AU572" s="19" t="s">
        <v>82</v>
      </c>
    </row>
    <row r="573" spans="1:65" s="2" customFormat="1" ht="11.25">
      <c r="A573" s="36"/>
      <c r="B573" s="37"/>
      <c r="C573" s="38"/>
      <c r="D573" s="198" t="s">
        <v>162</v>
      </c>
      <c r="E573" s="38"/>
      <c r="F573" s="199" t="s">
        <v>1057</v>
      </c>
      <c r="G573" s="38"/>
      <c r="H573" s="38"/>
      <c r="I573" s="195"/>
      <c r="J573" s="38"/>
      <c r="K573" s="38"/>
      <c r="L573" s="41"/>
      <c r="M573" s="196"/>
      <c r="N573" s="197"/>
      <c r="O573" s="66"/>
      <c r="P573" s="66"/>
      <c r="Q573" s="66"/>
      <c r="R573" s="66"/>
      <c r="S573" s="66"/>
      <c r="T573" s="67"/>
      <c r="U573" s="36"/>
      <c r="V573" s="36"/>
      <c r="W573" s="36"/>
      <c r="X573" s="36"/>
      <c r="Y573" s="36"/>
      <c r="Z573" s="36"/>
      <c r="AA573" s="36"/>
      <c r="AB573" s="36"/>
      <c r="AC573" s="36"/>
      <c r="AD573" s="36"/>
      <c r="AE573" s="36"/>
      <c r="AT573" s="19" t="s">
        <v>162</v>
      </c>
      <c r="AU573" s="19" t="s">
        <v>82</v>
      </c>
    </row>
    <row r="574" spans="1:65" s="13" customFormat="1" ht="22.5">
      <c r="B574" s="200"/>
      <c r="C574" s="201"/>
      <c r="D574" s="193" t="s">
        <v>164</v>
      </c>
      <c r="E574" s="202" t="s">
        <v>19</v>
      </c>
      <c r="F574" s="203" t="s">
        <v>1058</v>
      </c>
      <c r="G574" s="201"/>
      <c r="H574" s="202" t="s">
        <v>19</v>
      </c>
      <c r="I574" s="204"/>
      <c r="J574" s="201"/>
      <c r="K574" s="201"/>
      <c r="L574" s="205"/>
      <c r="M574" s="206"/>
      <c r="N574" s="207"/>
      <c r="O574" s="207"/>
      <c r="P574" s="207"/>
      <c r="Q574" s="207"/>
      <c r="R574" s="207"/>
      <c r="S574" s="207"/>
      <c r="T574" s="208"/>
      <c r="AT574" s="209" t="s">
        <v>164</v>
      </c>
      <c r="AU574" s="209" t="s">
        <v>82</v>
      </c>
      <c r="AV574" s="13" t="s">
        <v>80</v>
      </c>
      <c r="AW574" s="13" t="s">
        <v>35</v>
      </c>
      <c r="AX574" s="13" t="s">
        <v>73</v>
      </c>
      <c r="AY574" s="209" t="s">
        <v>151</v>
      </c>
    </row>
    <row r="575" spans="1:65" s="14" customFormat="1" ht="11.25">
      <c r="B575" s="210"/>
      <c r="C575" s="211"/>
      <c r="D575" s="193" t="s">
        <v>164</v>
      </c>
      <c r="E575" s="212" t="s">
        <v>19</v>
      </c>
      <c r="F575" s="213" t="s">
        <v>175</v>
      </c>
      <c r="G575" s="211"/>
      <c r="H575" s="214">
        <v>3</v>
      </c>
      <c r="I575" s="215"/>
      <c r="J575" s="211"/>
      <c r="K575" s="211"/>
      <c r="L575" s="216"/>
      <c r="M575" s="217"/>
      <c r="N575" s="218"/>
      <c r="O575" s="218"/>
      <c r="P575" s="218"/>
      <c r="Q575" s="218"/>
      <c r="R575" s="218"/>
      <c r="S575" s="218"/>
      <c r="T575" s="219"/>
      <c r="AT575" s="220" t="s">
        <v>164</v>
      </c>
      <c r="AU575" s="220" t="s">
        <v>82</v>
      </c>
      <c r="AV575" s="14" t="s">
        <v>82</v>
      </c>
      <c r="AW575" s="14" t="s">
        <v>35</v>
      </c>
      <c r="AX575" s="14" t="s">
        <v>73</v>
      </c>
      <c r="AY575" s="220" t="s">
        <v>151</v>
      </c>
    </row>
    <row r="576" spans="1:65" s="15" customFormat="1" ht="11.25">
      <c r="B576" s="221"/>
      <c r="C576" s="222"/>
      <c r="D576" s="193" t="s">
        <v>164</v>
      </c>
      <c r="E576" s="223" t="s">
        <v>19</v>
      </c>
      <c r="F576" s="224" t="s">
        <v>167</v>
      </c>
      <c r="G576" s="222"/>
      <c r="H576" s="225">
        <v>3</v>
      </c>
      <c r="I576" s="226"/>
      <c r="J576" s="222"/>
      <c r="K576" s="222"/>
      <c r="L576" s="227"/>
      <c r="M576" s="228"/>
      <c r="N576" s="229"/>
      <c r="O576" s="229"/>
      <c r="P576" s="229"/>
      <c r="Q576" s="229"/>
      <c r="R576" s="229"/>
      <c r="S576" s="229"/>
      <c r="T576" s="230"/>
      <c r="AT576" s="231" t="s">
        <v>164</v>
      </c>
      <c r="AU576" s="231" t="s">
        <v>82</v>
      </c>
      <c r="AV576" s="15" t="s">
        <v>158</v>
      </c>
      <c r="AW576" s="15" t="s">
        <v>35</v>
      </c>
      <c r="AX576" s="15" t="s">
        <v>80</v>
      </c>
      <c r="AY576" s="231" t="s">
        <v>151</v>
      </c>
    </row>
    <row r="577" spans="1:65" s="2" customFormat="1" ht="24.2" customHeight="1">
      <c r="A577" s="36"/>
      <c r="B577" s="37"/>
      <c r="C577" s="180" t="s">
        <v>1059</v>
      </c>
      <c r="D577" s="180" t="s">
        <v>153</v>
      </c>
      <c r="E577" s="181" t="s">
        <v>1060</v>
      </c>
      <c r="F577" s="182" t="s">
        <v>1061</v>
      </c>
      <c r="G577" s="183" t="s">
        <v>279</v>
      </c>
      <c r="H577" s="184">
        <v>0.17599999999999999</v>
      </c>
      <c r="I577" s="185"/>
      <c r="J577" s="186">
        <f>ROUND(I577*H577,2)</f>
        <v>0</v>
      </c>
      <c r="K577" s="182" t="s">
        <v>157</v>
      </c>
      <c r="L577" s="41"/>
      <c r="M577" s="187" t="s">
        <v>19</v>
      </c>
      <c r="N577" s="188" t="s">
        <v>44</v>
      </c>
      <c r="O577" s="66"/>
      <c r="P577" s="189">
        <f>O577*H577</f>
        <v>0</v>
      </c>
      <c r="Q577" s="189">
        <v>0</v>
      </c>
      <c r="R577" s="189">
        <f>Q577*H577</f>
        <v>0</v>
      </c>
      <c r="S577" s="189">
        <v>0</v>
      </c>
      <c r="T577" s="190">
        <f>S577*H577</f>
        <v>0</v>
      </c>
      <c r="U577" s="36"/>
      <c r="V577" s="36"/>
      <c r="W577" s="36"/>
      <c r="X577" s="36"/>
      <c r="Y577" s="36"/>
      <c r="Z577" s="36"/>
      <c r="AA577" s="36"/>
      <c r="AB577" s="36"/>
      <c r="AC577" s="36"/>
      <c r="AD577" s="36"/>
      <c r="AE577" s="36"/>
      <c r="AR577" s="191" t="s">
        <v>276</v>
      </c>
      <c r="AT577" s="191" t="s">
        <v>153</v>
      </c>
      <c r="AU577" s="191" t="s">
        <v>82</v>
      </c>
      <c r="AY577" s="19" t="s">
        <v>151</v>
      </c>
      <c r="BE577" s="192">
        <f>IF(N577="základní",J577,0)</f>
        <v>0</v>
      </c>
      <c r="BF577" s="192">
        <f>IF(N577="snížená",J577,0)</f>
        <v>0</v>
      </c>
      <c r="BG577" s="192">
        <f>IF(N577="zákl. přenesená",J577,0)</f>
        <v>0</v>
      </c>
      <c r="BH577" s="192">
        <f>IF(N577="sníž. přenesená",J577,0)</f>
        <v>0</v>
      </c>
      <c r="BI577" s="192">
        <f>IF(N577="nulová",J577,0)</f>
        <v>0</v>
      </c>
      <c r="BJ577" s="19" t="s">
        <v>80</v>
      </c>
      <c r="BK577" s="192">
        <f>ROUND(I577*H577,2)</f>
        <v>0</v>
      </c>
      <c r="BL577" s="19" t="s">
        <v>276</v>
      </c>
      <c r="BM577" s="191" t="s">
        <v>1062</v>
      </c>
    </row>
    <row r="578" spans="1:65" s="2" customFormat="1" ht="29.25">
      <c r="A578" s="36"/>
      <c r="B578" s="37"/>
      <c r="C578" s="38"/>
      <c r="D578" s="193" t="s">
        <v>160</v>
      </c>
      <c r="E578" s="38"/>
      <c r="F578" s="194" t="s">
        <v>1063</v>
      </c>
      <c r="G578" s="38"/>
      <c r="H578" s="38"/>
      <c r="I578" s="195"/>
      <c r="J578" s="38"/>
      <c r="K578" s="38"/>
      <c r="L578" s="41"/>
      <c r="M578" s="196"/>
      <c r="N578" s="197"/>
      <c r="O578" s="66"/>
      <c r="P578" s="66"/>
      <c r="Q578" s="66"/>
      <c r="R578" s="66"/>
      <c r="S578" s="66"/>
      <c r="T578" s="67"/>
      <c r="U578" s="36"/>
      <c r="V578" s="36"/>
      <c r="W578" s="36"/>
      <c r="X578" s="36"/>
      <c r="Y578" s="36"/>
      <c r="Z578" s="36"/>
      <c r="AA578" s="36"/>
      <c r="AB578" s="36"/>
      <c r="AC578" s="36"/>
      <c r="AD578" s="36"/>
      <c r="AE578" s="36"/>
      <c r="AT578" s="19" t="s">
        <v>160</v>
      </c>
      <c r="AU578" s="19" t="s">
        <v>82</v>
      </c>
    </row>
    <row r="579" spans="1:65" s="2" customFormat="1" ht="11.25">
      <c r="A579" s="36"/>
      <c r="B579" s="37"/>
      <c r="C579" s="38"/>
      <c r="D579" s="198" t="s">
        <v>162</v>
      </c>
      <c r="E579" s="38"/>
      <c r="F579" s="199" t="s">
        <v>1064</v>
      </c>
      <c r="G579" s="38"/>
      <c r="H579" s="38"/>
      <c r="I579" s="195"/>
      <c r="J579" s="38"/>
      <c r="K579" s="38"/>
      <c r="L579" s="41"/>
      <c r="M579" s="196"/>
      <c r="N579" s="197"/>
      <c r="O579" s="66"/>
      <c r="P579" s="66"/>
      <c r="Q579" s="66"/>
      <c r="R579" s="66"/>
      <c r="S579" s="66"/>
      <c r="T579" s="67"/>
      <c r="U579" s="36"/>
      <c r="V579" s="36"/>
      <c r="W579" s="36"/>
      <c r="X579" s="36"/>
      <c r="Y579" s="36"/>
      <c r="Z579" s="36"/>
      <c r="AA579" s="36"/>
      <c r="AB579" s="36"/>
      <c r="AC579" s="36"/>
      <c r="AD579" s="36"/>
      <c r="AE579" s="36"/>
      <c r="AT579" s="19" t="s">
        <v>162</v>
      </c>
      <c r="AU579" s="19" t="s">
        <v>82</v>
      </c>
    </row>
    <row r="580" spans="1:65" s="2" customFormat="1" ht="24.2" customHeight="1">
      <c r="A580" s="36"/>
      <c r="B580" s="37"/>
      <c r="C580" s="180" t="s">
        <v>1065</v>
      </c>
      <c r="D580" s="180" t="s">
        <v>153</v>
      </c>
      <c r="E580" s="181" t="s">
        <v>1066</v>
      </c>
      <c r="F580" s="182" t="s">
        <v>1067</v>
      </c>
      <c r="G580" s="183" t="s">
        <v>279</v>
      </c>
      <c r="H580" s="184">
        <v>0.17599999999999999</v>
      </c>
      <c r="I580" s="185"/>
      <c r="J580" s="186">
        <f>ROUND(I580*H580,2)</f>
        <v>0</v>
      </c>
      <c r="K580" s="182" t="s">
        <v>157</v>
      </c>
      <c r="L580" s="41"/>
      <c r="M580" s="187" t="s">
        <v>19</v>
      </c>
      <c r="N580" s="188" t="s">
        <v>44</v>
      </c>
      <c r="O580" s="66"/>
      <c r="P580" s="189">
        <f>O580*H580</f>
        <v>0</v>
      </c>
      <c r="Q580" s="189">
        <v>0</v>
      </c>
      <c r="R580" s="189">
        <f>Q580*H580</f>
        <v>0</v>
      </c>
      <c r="S580" s="189">
        <v>0</v>
      </c>
      <c r="T580" s="190">
        <f>S580*H580</f>
        <v>0</v>
      </c>
      <c r="U580" s="36"/>
      <c r="V580" s="36"/>
      <c r="W580" s="36"/>
      <c r="X580" s="36"/>
      <c r="Y580" s="36"/>
      <c r="Z580" s="36"/>
      <c r="AA580" s="36"/>
      <c r="AB580" s="36"/>
      <c r="AC580" s="36"/>
      <c r="AD580" s="36"/>
      <c r="AE580" s="36"/>
      <c r="AR580" s="191" t="s">
        <v>276</v>
      </c>
      <c r="AT580" s="191" t="s">
        <v>153</v>
      </c>
      <c r="AU580" s="191" t="s">
        <v>82</v>
      </c>
      <c r="AY580" s="19" t="s">
        <v>151</v>
      </c>
      <c r="BE580" s="192">
        <f>IF(N580="základní",J580,0)</f>
        <v>0</v>
      </c>
      <c r="BF580" s="192">
        <f>IF(N580="snížená",J580,0)</f>
        <v>0</v>
      </c>
      <c r="BG580" s="192">
        <f>IF(N580="zákl. přenesená",J580,0)</f>
        <v>0</v>
      </c>
      <c r="BH580" s="192">
        <f>IF(N580="sníž. přenesená",J580,0)</f>
        <v>0</v>
      </c>
      <c r="BI580" s="192">
        <f>IF(N580="nulová",J580,0)</f>
        <v>0</v>
      </c>
      <c r="BJ580" s="19" t="s">
        <v>80</v>
      </c>
      <c r="BK580" s="192">
        <f>ROUND(I580*H580,2)</f>
        <v>0</v>
      </c>
      <c r="BL580" s="19" t="s">
        <v>276</v>
      </c>
      <c r="BM580" s="191" t="s">
        <v>1068</v>
      </c>
    </row>
    <row r="581" spans="1:65" s="2" customFormat="1" ht="29.25">
      <c r="A581" s="36"/>
      <c r="B581" s="37"/>
      <c r="C581" s="38"/>
      <c r="D581" s="193" t="s">
        <v>160</v>
      </c>
      <c r="E581" s="38"/>
      <c r="F581" s="194" t="s">
        <v>1069</v>
      </c>
      <c r="G581" s="38"/>
      <c r="H581" s="38"/>
      <c r="I581" s="195"/>
      <c r="J581" s="38"/>
      <c r="K581" s="38"/>
      <c r="L581" s="41"/>
      <c r="M581" s="196"/>
      <c r="N581" s="197"/>
      <c r="O581" s="66"/>
      <c r="P581" s="66"/>
      <c r="Q581" s="66"/>
      <c r="R581" s="66"/>
      <c r="S581" s="66"/>
      <c r="T581" s="67"/>
      <c r="U581" s="36"/>
      <c r="V581" s="36"/>
      <c r="W581" s="36"/>
      <c r="X581" s="36"/>
      <c r="Y581" s="36"/>
      <c r="Z581" s="36"/>
      <c r="AA581" s="36"/>
      <c r="AB581" s="36"/>
      <c r="AC581" s="36"/>
      <c r="AD581" s="36"/>
      <c r="AE581" s="36"/>
      <c r="AT581" s="19" t="s">
        <v>160</v>
      </c>
      <c r="AU581" s="19" t="s">
        <v>82</v>
      </c>
    </row>
    <row r="582" spans="1:65" s="2" customFormat="1" ht="11.25">
      <c r="A582" s="36"/>
      <c r="B582" s="37"/>
      <c r="C582" s="38"/>
      <c r="D582" s="198" t="s">
        <v>162</v>
      </c>
      <c r="E582" s="38"/>
      <c r="F582" s="199" t="s">
        <v>1070</v>
      </c>
      <c r="G582" s="38"/>
      <c r="H582" s="38"/>
      <c r="I582" s="195"/>
      <c r="J582" s="38"/>
      <c r="K582" s="38"/>
      <c r="L582" s="41"/>
      <c r="M582" s="196"/>
      <c r="N582" s="197"/>
      <c r="O582" s="66"/>
      <c r="P582" s="66"/>
      <c r="Q582" s="66"/>
      <c r="R582" s="66"/>
      <c r="S582" s="66"/>
      <c r="T582" s="67"/>
      <c r="U582" s="36"/>
      <c r="V582" s="36"/>
      <c r="W582" s="36"/>
      <c r="X582" s="36"/>
      <c r="Y582" s="36"/>
      <c r="Z582" s="36"/>
      <c r="AA582" s="36"/>
      <c r="AB582" s="36"/>
      <c r="AC582" s="36"/>
      <c r="AD582" s="36"/>
      <c r="AE582" s="36"/>
      <c r="AT582" s="19" t="s">
        <v>162</v>
      </c>
      <c r="AU582" s="19" t="s">
        <v>82</v>
      </c>
    </row>
    <row r="583" spans="1:65" s="2" customFormat="1" ht="24.2" customHeight="1">
      <c r="A583" s="36"/>
      <c r="B583" s="37"/>
      <c r="C583" s="180" t="s">
        <v>1071</v>
      </c>
      <c r="D583" s="180" t="s">
        <v>153</v>
      </c>
      <c r="E583" s="181" t="s">
        <v>1072</v>
      </c>
      <c r="F583" s="182" t="s">
        <v>1073</v>
      </c>
      <c r="G583" s="183" t="s">
        <v>279</v>
      </c>
      <c r="H583" s="184">
        <v>0.17599999999999999</v>
      </c>
      <c r="I583" s="185"/>
      <c r="J583" s="186">
        <f>ROUND(I583*H583,2)</f>
        <v>0</v>
      </c>
      <c r="K583" s="182" t="s">
        <v>157</v>
      </c>
      <c r="L583" s="41"/>
      <c r="M583" s="187" t="s">
        <v>19</v>
      </c>
      <c r="N583" s="188" t="s">
        <v>44</v>
      </c>
      <c r="O583" s="66"/>
      <c r="P583" s="189">
        <f>O583*H583</f>
        <v>0</v>
      </c>
      <c r="Q583" s="189">
        <v>0</v>
      </c>
      <c r="R583" s="189">
        <f>Q583*H583</f>
        <v>0</v>
      </c>
      <c r="S583" s="189">
        <v>0</v>
      </c>
      <c r="T583" s="190">
        <f>S583*H583</f>
        <v>0</v>
      </c>
      <c r="U583" s="36"/>
      <c r="V583" s="36"/>
      <c r="W583" s="36"/>
      <c r="X583" s="36"/>
      <c r="Y583" s="36"/>
      <c r="Z583" s="36"/>
      <c r="AA583" s="36"/>
      <c r="AB583" s="36"/>
      <c r="AC583" s="36"/>
      <c r="AD583" s="36"/>
      <c r="AE583" s="36"/>
      <c r="AR583" s="191" t="s">
        <v>276</v>
      </c>
      <c r="AT583" s="191" t="s">
        <v>153</v>
      </c>
      <c r="AU583" s="191" t="s">
        <v>82</v>
      </c>
      <c r="AY583" s="19" t="s">
        <v>151</v>
      </c>
      <c r="BE583" s="192">
        <f>IF(N583="základní",J583,0)</f>
        <v>0</v>
      </c>
      <c r="BF583" s="192">
        <f>IF(N583="snížená",J583,0)</f>
        <v>0</v>
      </c>
      <c r="BG583" s="192">
        <f>IF(N583="zákl. přenesená",J583,0)</f>
        <v>0</v>
      </c>
      <c r="BH583" s="192">
        <f>IF(N583="sníž. přenesená",J583,0)</f>
        <v>0</v>
      </c>
      <c r="BI583" s="192">
        <f>IF(N583="nulová",J583,0)</f>
        <v>0</v>
      </c>
      <c r="BJ583" s="19" t="s">
        <v>80</v>
      </c>
      <c r="BK583" s="192">
        <f>ROUND(I583*H583,2)</f>
        <v>0</v>
      </c>
      <c r="BL583" s="19" t="s">
        <v>276</v>
      </c>
      <c r="BM583" s="191" t="s">
        <v>1074</v>
      </c>
    </row>
    <row r="584" spans="1:65" s="2" customFormat="1" ht="29.25">
      <c r="A584" s="36"/>
      <c r="B584" s="37"/>
      <c r="C584" s="38"/>
      <c r="D584" s="193" t="s">
        <v>160</v>
      </c>
      <c r="E584" s="38"/>
      <c r="F584" s="194" t="s">
        <v>1075</v>
      </c>
      <c r="G584" s="38"/>
      <c r="H584" s="38"/>
      <c r="I584" s="195"/>
      <c r="J584" s="38"/>
      <c r="K584" s="38"/>
      <c r="L584" s="41"/>
      <c r="M584" s="196"/>
      <c r="N584" s="197"/>
      <c r="O584" s="66"/>
      <c r="P584" s="66"/>
      <c r="Q584" s="66"/>
      <c r="R584" s="66"/>
      <c r="S584" s="66"/>
      <c r="T584" s="67"/>
      <c r="U584" s="36"/>
      <c r="V584" s="36"/>
      <c r="W584" s="36"/>
      <c r="X584" s="36"/>
      <c r="Y584" s="36"/>
      <c r="Z584" s="36"/>
      <c r="AA584" s="36"/>
      <c r="AB584" s="36"/>
      <c r="AC584" s="36"/>
      <c r="AD584" s="36"/>
      <c r="AE584" s="36"/>
      <c r="AT584" s="19" t="s">
        <v>160</v>
      </c>
      <c r="AU584" s="19" t="s">
        <v>82</v>
      </c>
    </row>
    <row r="585" spans="1:65" s="2" customFormat="1" ht="11.25">
      <c r="A585" s="36"/>
      <c r="B585" s="37"/>
      <c r="C585" s="38"/>
      <c r="D585" s="198" t="s">
        <v>162</v>
      </c>
      <c r="E585" s="38"/>
      <c r="F585" s="199" t="s">
        <v>1076</v>
      </c>
      <c r="G585" s="38"/>
      <c r="H585" s="38"/>
      <c r="I585" s="195"/>
      <c r="J585" s="38"/>
      <c r="K585" s="38"/>
      <c r="L585" s="41"/>
      <c r="M585" s="196"/>
      <c r="N585" s="197"/>
      <c r="O585" s="66"/>
      <c r="P585" s="66"/>
      <c r="Q585" s="66"/>
      <c r="R585" s="66"/>
      <c r="S585" s="66"/>
      <c r="T585" s="67"/>
      <c r="U585" s="36"/>
      <c r="V585" s="36"/>
      <c r="W585" s="36"/>
      <c r="X585" s="36"/>
      <c r="Y585" s="36"/>
      <c r="Z585" s="36"/>
      <c r="AA585" s="36"/>
      <c r="AB585" s="36"/>
      <c r="AC585" s="36"/>
      <c r="AD585" s="36"/>
      <c r="AE585" s="36"/>
      <c r="AT585" s="19" t="s">
        <v>162</v>
      </c>
      <c r="AU585" s="19" t="s">
        <v>82</v>
      </c>
    </row>
    <row r="586" spans="1:65" s="12" customFormat="1" ht="22.9" customHeight="1">
      <c r="B586" s="164"/>
      <c r="C586" s="165"/>
      <c r="D586" s="166" t="s">
        <v>72</v>
      </c>
      <c r="E586" s="178" t="s">
        <v>307</v>
      </c>
      <c r="F586" s="178" t="s">
        <v>308</v>
      </c>
      <c r="G586" s="165"/>
      <c r="H586" s="165"/>
      <c r="I586" s="168"/>
      <c r="J586" s="179">
        <f>BK586</f>
        <v>0</v>
      </c>
      <c r="K586" s="165"/>
      <c r="L586" s="170"/>
      <c r="M586" s="171"/>
      <c r="N586" s="172"/>
      <c r="O586" s="172"/>
      <c r="P586" s="173">
        <f>SUM(P587:P606)</f>
        <v>0</v>
      </c>
      <c r="Q586" s="172"/>
      <c r="R586" s="173">
        <f>SUM(R587:R606)</f>
        <v>6.5860800000000002E-3</v>
      </c>
      <c r="S586" s="172"/>
      <c r="T586" s="174">
        <f>SUM(T587:T606)</f>
        <v>0</v>
      </c>
      <c r="AR586" s="175" t="s">
        <v>82</v>
      </c>
      <c r="AT586" s="176" t="s">
        <v>72</v>
      </c>
      <c r="AU586" s="176" t="s">
        <v>80</v>
      </c>
      <c r="AY586" s="175" t="s">
        <v>151</v>
      </c>
      <c r="BK586" s="177">
        <f>SUM(BK587:BK606)</f>
        <v>0</v>
      </c>
    </row>
    <row r="587" spans="1:65" s="2" customFormat="1" ht="21.75" customHeight="1">
      <c r="A587" s="36"/>
      <c r="B587" s="37"/>
      <c r="C587" s="180" t="s">
        <v>1077</v>
      </c>
      <c r="D587" s="180" t="s">
        <v>153</v>
      </c>
      <c r="E587" s="181" t="s">
        <v>1078</v>
      </c>
      <c r="F587" s="182" t="s">
        <v>1079</v>
      </c>
      <c r="G587" s="183" t="s">
        <v>178</v>
      </c>
      <c r="H587" s="184">
        <v>18.648</v>
      </c>
      <c r="I587" s="185"/>
      <c r="J587" s="186">
        <f>ROUND(I587*H587,2)</f>
        <v>0</v>
      </c>
      <c r="K587" s="182" t="s">
        <v>157</v>
      </c>
      <c r="L587" s="41"/>
      <c r="M587" s="187" t="s">
        <v>19</v>
      </c>
      <c r="N587" s="188" t="s">
        <v>44</v>
      </c>
      <c r="O587" s="66"/>
      <c r="P587" s="189">
        <f>O587*H587</f>
        <v>0</v>
      </c>
      <c r="Q587" s="189">
        <v>2.1000000000000001E-4</v>
      </c>
      <c r="R587" s="189">
        <f>Q587*H587</f>
        <v>3.9160799999999997E-3</v>
      </c>
      <c r="S587" s="189">
        <v>0</v>
      </c>
      <c r="T587" s="190">
        <f>S587*H587</f>
        <v>0</v>
      </c>
      <c r="U587" s="36"/>
      <c r="V587" s="36"/>
      <c r="W587" s="36"/>
      <c r="X587" s="36"/>
      <c r="Y587" s="36"/>
      <c r="Z587" s="36"/>
      <c r="AA587" s="36"/>
      <c r="AB587" s="36"/>
      <c r="AC587" s="36"/>
      <c r="AD587" s="36"/>
      <c r="AE587" s="36"/>
      <c r="AR587" s="191" t="s">
        <v>276</v>
      </c>
      <c r="AT587" s="191" t="s">
        <v>153</v>
      </c>
      <c r="AU587" s="191" t="s">
        <v>82</v>
      </c>
      <c r="AY587" s="19" t="s">
        <v>151</v>
      </c>
      <c r="BE587" s="192">
        <f>IF(N587="základní",J587,0)</f>
        <v>0</v>
      </c>
      <c r="BF587" s="192">
        <f>IF(N587="snížená",J587,0)</f>
        <v>0</v>
      </c>
      <c r="BG587" s="192">
        <f>IF(N587="zákl. přenesená",J587,0)</f>
        <v>0</v>
      </c>
      <c r="BH587" s="192">
        <f>IF(N587="sníž. přenesená",J587,0)</f>
        <v>0</v>
      </c>
      <c r="BI587" s="192">
        <f>IF(N587="nulová",J587,0)</f>
        <v>0</v>
      </c>
      <c r="BJ587" s="19" t="s">
        <v>80</v>
      </c>
      <c r="BK587" s="192">
        <f>ROUND(I587*H587,2)</f>
        <v>0</v>
      </c>
      <c r="BL587" s="19" t="s">
        <v>276</v>
      </c>
      <c r="BM587" s="191" t="s">
        <v>1080</v>
      </c>
    </row>
    <row r="588" spans="1:65" s="2" customFormat="1" ht="11.25">
      <c r="A588" s="36"/>
      <c r="B588" s="37"/>
      <c r="C588" s="38"/>
      <c r="D588" s="193" t="s">
        <v>160</v>
      </c>
      <c r="E588" s="38"/>
      <c r="F588" s="194" t="s">
        <v>1079</v>
      </c>
      <c r="G588" s="38"/>
      <c r="H588" s="38"/>
      <c r="I588" s="195"/>
      <c r="J588" s="38"/>
      <c r="K588" s="38"/>
      <c r="L588" s="41"/>
      <c r="M588" s="196"/>
      <c r="N588" s="197"/>
      <c r="O588" s="66"/>
      <c r="P588" s="66"/>
      <c r="Q588" s="66"/>
      <c r="R588" s="66"/>
      <c r="S588" s="66"/>
      <c r="T588" s="67"/>
      <c r="U588" s="36"/>
      <c r="V588" s="36"/>
      <c r="W588" s="36"/>
      <c r="X588" s="36"/>
      <c r="Y588" s="36"/>
      <c r="Z588" s="36"/>
      <c r="AA588" s="36"/>
      <c r="AB588" s="36"/>
      <c r="AC588" s="36"/>
      <c r="AD588" s="36"/>
      <c r="AE588" s="36"/>
      <c r="AT588" s="19" t="s">
        <v>160</v>
      </c>
      <c r="AU588" s="19" t="s">
        <v>82</v>
      </c>
    </row>
    <row r="589" spans="1:65" s="2" customFormat="1" ht="11.25">
      <c r="A589" s="36"/>
      <c r="B589" s="37"/>
      <c r="C589" s="38"/>
      <c r="D589" s="198" t="s">
        <v>162</v>
      </c>
      <c r="E589" s="38"/>
      <c r="F589" s="199" t="s">
        <v>1081</v>
      </c>
      <c r="G589" s="38"/>
      <c r="H589" s="38"/>
      <c r="I589" s="195"/>
      <c r="J589" s="38"/>
      <c r="K589" s="38"/>
      <c r="L589" s="41"/>
      <c r="M589" s="196"/>
      <c r="N589" s="197"/>
      <c r="O589" s="66"/>
      <c r="P589" s="66"/>
      <c r="Q589" s="66"/>
      <c r="R589" s="66"/>
      <c r="S589" s="66"/>
      <c r="T589" s="67"/>
      <c r="U589" s="36"/>
      <c r="V589" s="36"/>
      <c r="W589" s="36"/>
      <c r="X589" s="36"/>
      <c r="Y589" s="36"/>
      <c r="Z589" s="36"/>
      <c r="AA589" s="36"/>
      <c r="AB589" s="36"/>
      <c r="AC589" s="36"/>
      <c r="AD589" s="36"/>
      <c r="AE589" s="36"/>
      <c r="AT589" s="19" t="s">
        <v>162</v>
      </c>
      <c r="AU589" s="19" t="s">
        <v>82</v>
      </c>
    </row>
    <row r="590" spans="1:65" s="13" customFormat="1" ht="11.25">
      <c r="B590" s="200"/>
      <c r="C590" s="201"/>
      <c r="D590" s="193" t="s">
        <v>164</v>
      </c>
      <c r="E590" s="202" t="s">
        <v>19</v>
      </c>
      <c r="F590" s="203" t="s">
        <v>1082</v>
      </c>
      <c r="G590" s="201"/>
      <c r="H590" s="202" t="s">
        <v>19</v>
      </c>
      <c r="I590" s="204"/>
      <c r="J590" s="201"/>
      <c r="K590" s="201"/>
      <c r="L590" s="205"/>
      <c r="M590" s="206"/>
      <c r="N590" s="207"/>
      <c r="O590" s="207"/>
      <c r="P590" s="207"/>
      <c r="Q590" s="207"/>
      <c r="R590" s="207"/>
      <c r="S590" s="207"/>
      <c r="T590" s="208"/>
      <c r="AT590" s="209" t="s">
        <v>164</v>
      </c>
      <c r="AU590" s="209" t="s">
        <v>82</v>
      </c>
      <c r="AV590" s="13" t="s">
        <v>80</v>
      </c>
      <c r="AW590" s="13" t="s">
        <v>35</v>
      </c>
      <c r="AX590" s="13" t="s">
        <v>73</v>
      </c>
      <c r="AY590" s="209" t="s">
        <v>151</v>
      </c>
    </row>
    <row r="591" spans="1:65" s="14" customFormat="1" ht="11.25">
      <c r="B591" s="210"/>
      <c r="C591" s="211"/>
      <c r="D591" s="193" t="s">
        <v>164</v>
      </c>
      <c r="E591" s="212" t="s">
        <v>19</v>
      </c>
      <c r="F591" s="213" t="s">
        <v>1083</v>
      </c>
      <c r="G591" s="211"/>
      <c r="H591" s="214">
        <v>17.423999999999999</v>
      </c>
      <c r="I591" s="215"/>
      <c r="J591" s="211"/>
      <c r="K591" s="211"/>
      <c r="L591" s="216"/>
      <c r="M591" s="217"/>
      <c r="N591" s="218"/>
      <c r="O591" s="218"/>
      <c r="P591" s="218"/>
      <c r="Q591" s="218"/>
      <c r="R591" s="218"/>
      <c r="S591" s="218"/>
      <c r="T591" s="219"/>
      <c r="AT591" s="220" t="s">
        <v>164</v>
      </c>
      <c r="AU591" s="220" t="s">
        <v>82</v>
      </c>
      <c r="AV591" s="14" t="s">
        <v>82</v>
      </c>
      <c r="AW591" s="14" t="s">
        <v>35</v>
      </c>
      <c r="AX591" s="14" t="s">
        <v>73</v>
      </c>
      <c r="AY591" s="220" t="s">
        <v>151</v>
      </c>
    </row>
    <row r="592" spans="1:65" s="13" customFormat="1" ht="11.25">
      <c r="B592" s="200"/>
      <c r="C592" s="201"/>
      <c r="D592" s="193" t="s">
        <v>164</v>
      </c>
      <c r="E592" s="202" t="s">
        <v>19</v>
      </c>
      <c r="F592" s="203" t="s">
        <v>1084</v>
      </c>
      <c r="G592" s="201"/>
      <c r="H592" s="202" t="s">
        <v>19</v>
      </c>
      <c r="I592" s="204"/>
      <c r="J592" s="201"/>
      <c r="K592" s="201"/>
      <c r="L592" s="205"/>
      <c r="M592" s="206"/>
      <c r="N592" s="207"/>
      <c r="O592" s="207"/>
      <c r="P592" s="207"/>
      <c r="Q592" s="207"/>
      <c r="R592" s="207"/>
      <c r="S592" s="207"/>
      <c r="T592" s="208"/>
      <c r="AT592" s="209" t="s">
        <v>164</v>
      </c>
      <c r="AU592" s="209" t="s">
        <v>82</v>
      </c>
      <c r="AV592" s="13" t="s">
        <v>80</v>
      </c>
      <c r="AW592" s="13" t="s">
        <v>35</v>
      </c>
      <c r="AX592" s="13" t="s">
        <v>73</v>
      </c>
      <c r="AY592" s="209" t="s">
        <v>151</v>
      </c>
    </row>
    <row r="593" spans="1:65" s="14" customFormat="1" ht="11.25">
      <c r="B593" s="210"/>
      <c r="C593" s="211"/>
      <c r="D593" s="193" t="s">
        <v>164</v>
      </c>
      <c r="E593" s="212" t="s">
        <v>19</v>
      </c>
      <c r="F593" s="213" t="s">
        <v>1085</v>
      </c>
      <c r="G593" s="211"/>
      <c r="H593" s="214">
        <v>1.224</v>
      </c>
      <c r="I593" s="215"/>
      <c r="J593" s="211"/>
      <c r="K593" s="211"/>
      <c r="L593" s="216"/>
      <c r="M593" s="217"/>
      <c r="N593" s="218"/>
      <c r="O593" s="218"/>
      <c r="P593" s="218"/>
      <c r="Q593" s="218"/>
      <c r="R593" s="218"/>
      <c r="S593" s="218"/>
      <c r="T593" s="219"/>
      <c r="AT593" s="220" t="s">
        <v>164</v>
      </c>
      <c r="AU593" s="220" t="s">
        <v>82</v>
      </c>
      <c r="AV593" s="14" t="s">
        <v>82</v>
      </c>
      <c r="AW593" s="14" t="s">
        <v>35</v>
      </c>
      <c r="AX593" s="14" t="s">
        <v>73</v>
      </c>
      <c r="AY593" s="220" t="s">
        <v>151</v>
      </c>
    </row>
    <row r="594" spans="1:65" s="15" customFormat="1" ht="11.25">
      <c r="B594" s="221"/>
      <c r="C594" s="222"/>
      <c r="D594" s="193" t="s">
        <v>164</v>
      </c>
      <c r="E594" s="223" t="s">
        <v>19</v>
      </c>
      <c r="F594" s="224" t="s">
        <v>167</v>
      </c>
      <c r="G594" s="222"/>
      <c r="H594" s="225">
        <v>18.648</v>
      </c>
      <c r="I594" s="226"/>
      <c r="J594" s="222"/>
      <c r="K594" s="222"/>
      <c r="L594" s="227"/>
      <c r="M594" s="228"/>
      <c r="N594" s="229"/>
      <c r="O594" s="229"/>
      <c r="P594" s="229"/>
      <c r="Q594" s="229"/>
      <c r="R594" s="229"/>
      <c r="S594" s="229"/>
      <c r="T594" s="230"/>
      <c r="AT594" s="231" t="s">
        <v>164</v>
      </c>
      <c r="AU594" s="231" t="s">
        <v>82</v>
      </c>
      <c r="AV594" s="15" t="s">
        <v>158</v>
      </c>
      <c r="AW594" s="15" t="s">
        <v>35</v>
      </c>
      <c r="AX594" s="15" t="s">
        <v>80</v>
      </c>
      <c r="AY594" s="231" t="s">
        <v>151</v>
      </c>
    </row>
    <row r="595" spans="1:65" s="2" customFormat="1" ht="24.2" customHeight="1">
      <c r="A595" s="36"/>
      <c r="B595" s="37"/>
      <c r="C595" s="180" t="s">
        <v>1086</v>
      </c>
      <c r="D595" s="180" t="s">
        <v>153</v>
      </c>
      <c r="E595" s="181" t="s">
        <v>1087</v>
      </c>
      <c r="F595" s="182" t="s">
        <v>1088</v>
      </c>
      <c r="G595" s="183" t="s">
        <v>156</v>
      </c>
      <c r="H595" s="184">
        <v>12</v>
      </c>
      <c r="I595" s="185"/>
      <c r="J595" s="186">
        <f>ROUND(I595*H595,2)</f>
        <v>0</v>
      </c>
      <c r="K595" s="182" t="s">
        <v>157</v>
      </c>
      <c r="L595" s="41"/>
      <c r="M595" s="187" t="s">
        <v>19</v>
      </c>
      <c r="N595" s="188" t="s">
        <v>44</v>
      </c>
      <c r="O595" s="66"/>
      <c r="P595" s="189">
        <f>O595*H595</f>
        <v>0</v>
      </c>
      <c r="Q595" s="189">
        <v>2.1000000000000001E-4</v>
      </c>
      <c r="R595" s="189">
        <f>Q595*H595</f>
        <v>2.5200000000000001E-3</v>
      </c>
      <c r="S595" s="189">
        <v>0</v>
      </c>
      <c r="T595" s="190">
        <f>S595*H595</f>
        <v>0</v>
      </c>
      <c r="U595" s="36"/>
      <c r="V595" s="36"/>
      <c r="W595" s="36"/>
      <c r="X595" s="36"/>
      <c r="Y595" s="36"/>
      <c r="Z595" s="36"/>
      <c r="AA595" s="36"/>
      <c r="AB595" s="36"/>
      <c r="AC595" s="36"/>
      <c r="AD595" s="36"/>
      <c r="AE595" s="36"/>
      <c r="AR595" s="191" t="s">
        <v>276</v>
      </c>
      <c r="AT595" s="191" t="s">
        <v>153</v>
      </c>
      <c r="AU595" s="191" t="s">
        <v>82</v>
      </c>
      <c r="AY595" s="19" t="s">
        <v>151</v>
      </c>
      <c r="BE595" s="192">
        <f>IF(N595="základní",J595,0)</f>
        <v>0</v>
      </c>
      <c r="BF595" s="192">
        <f>IF(N595="snížená",J595,0)</f>
        <v>0</v>
      </c>
      <c r="BG595" s="192">
        <f>IF(N595="zákl. přenesená",J595,0)</f>
        <v>0</v>
      </c>
      <c r="BH595" s="192">
        <f>IF(N595="sníž. přenesená",J595,0)</f>
        <v>0</v>
      </c>
      <c r="BI595" s="192">
        <f>IF(N595="nulová",J595,0)</f>
        <v>0</v>
      </c>
      <c r="BJ595" s="19" t="s">
        <v>80</v>
      </c>
      <c r="BK595" s="192">
        <f>ROUND(I595*H595,2)</f>
        <v>0</v>
      </c>
      <c r="BL595" s="19" t="s">
        <v>276</v>
      </c>
      <c r="BM595" s="191" t="s">
        <v>1089</v>
      </c>
    </row>
    <row r="596" spans="1:65" s="2" customFormat="1" ht="19.5">
      <c r="A596" s="36"/>
      <c r="B596" s="37"/>
      <c r="C596" s="38"/>
      <c r="D596" s="193" t="s">
        <v>160</v>
      </c>
      <c r="E596" s="38"/>
      <c r="F596" s="194" t="s">
        <v>1090</v>
      </c>
      <c r="G596" s="38"/>
      <c r="H596" s="38"/>
      <c r="I596" s="195"/>
      <c r="J596" s="38"/>
      <c r="K596" s="38"/>
      <c r="L596" s="41"/>
      <c r="M596" s="196"/>
      <c r="N596" s="197"/>
      <c r="O596" s="66"/>
      <c r="P596" s="66"/>
      <c r="Q596" s="66"/>
      <c r="R596" s="66"/>
      <c r="S596" s="66"/>
      <c r="T596" s="67"/>
      <c r="U596" s="36"/>
      <c r="V596" s="36"/>
      <c r="W596" s="36"/>
      <c r="X596" s="36"/>
      <c r="Y596" s="36"/>
      <c r="Z596" s="36"/>
      <c r="AA596" s="36"/>
      <c r="AB596" s="36"/>
      <c r="AC596" s="36"/>
      <c r="AD596" s="36"/>
      <c r="AE596" s="36"/>
      <c r="AT596" s="19" t="s">
        <v>160</v>
      </c>
      <c r="AU596" s="19" t="s">
        <v>82</v>
      </c>
    </row>
    <row r="597" spans="1:65" s="2" customFormat="1" ht="11.25">
      <c r="A597" s="36"/>
      <c r="B597" s="37"/>
      <c r="C597" s="38"/>
      <c r="D597" s="198" t="s">
        <v>162</v>
      </c>
      <c r="E597" s="38"/>
      <c r="F597" s="199" t="s">
        <v>1091</v>
      </c>
      <c r="G597" s="38"/>
      <c r="H597" s="38"/>
      <c r="I597" s="195"/>
      <c r="J597" s="38"/>
      <c r="K597" s="38"/>
      <c r="L597" s="41"/>
      <c r="M597" s="196"/>
      <c r="N597" s="197"/>
      <c r="O597" s="66"/>
      <c r="P597" s="66"/>
      <c r="Q597" s="66"/>
      <c r="R597" s="66"/>
      <c r="S597" s="66"/>
      <c r="T597" s="67"/>
      <c r="U597" s="36"/>
      <c r="V597" s="36"/>
      <c r="W597" s="36"/>
      <c r="X597" s="36"/>
      <c r="Y597" s="36"/>
      <c r="Z597" s="36"/>
      <c r="AA597" s="36"/>
      <c r="AB597" s="36"/>
      <c r="AC597" s="36"/>
      <c r="AD597" s="36"/>
      <c r="AE597" s="36"/>
      <c r="AT597" s="19" t="s">
        <v>162</v>
      </c>
      <c r="AU597" s="19" t="s">
        <v>82</v>
      </c>
    </row>
    <row r="598" spans="1:65" s="13" customFormat="1" ht="11.25">
      <c r="B598" s="200"/>
      <c r="C598" s="201"/>
      <c r="D598" s="193" t="s">
        <v>164</v>
      </c>
      <c r="E598" s="202" t="s">
        <v>19</v>
      </c>
      <c r="F598" s="203" t="s">
        <v>1092</v>
      </c>
      <c r="G598" s="201"/>
      <c r="H598" s="202" t="s">
        <v>19</v>
      </c>
      <c r="I598" s="204"/>
      <c r="J598" s="201"/>
      <c r="K598" s="201"/>
      <c r="L598" s="205"/>
      <c r="M598" s="206"/>
      <c r="N598" s="207"/>
      <c r="O598" s="207"/>
      <c r="P598" s="207"/>
      <c r="Q598" s="207"/>
      <c r="R598" s="207"/>
      <c r="S598" s="207"/>
      <c r="T598" s="208"/>
      <c r="AT598" s="209" t="s">
        <v>164</v>
      </c>
      <c r="AU598" s="209" t="s">
        <v>82</v>
      </c>
      <c r="AV598" s="13" t="s">
        <v>80</v>
      </c>
      <c r="AW598" s="13" t="s">
        <v>35</v>
      </c>
      <c r="AX598" s="13" t="s">
        <v>73</v>
      </c>
      <c r="AY598" s="209" t="s">
        <v>151</v>
      </c>
    </row>
    <row r="599" spans="1:65" s="14" customFormat="1" ht="11.25">
      <c r="B599" s="210"/>
      <c r="C599" s="211"/>
      <c r="D599" s="193" t="s">
        <v>164</v>
      </c>
      <c r="E599" s="212" t="s">
        <v>19</v>
      </c>
      <c r="F599" s="213" t="s">
        <v>1093</v>
      </c>
      <c r="G599" s="211"/>
      <c r="H599" s="214">
        <v>12</v>
      </c>
      <c r="I599" s="215"/>
      <c r="J599" s="211"/>
      <c r="K599" s="211"/>
      <c r="L599" s="216"/>
      <c r="M599" s="217"/>
      <c r="N599" s="218"/>
      <c r="O599" s="218"/>
      <c r="P599" s="218"/>
      <c r="Q599" s="218"/>
      <c r="R599" s="218"/>
      <c r="S599" s="218"/>
      <c r="T599" s="219"/>
      <c r="AT599" s="220" t="s">
        <v>164</v>
      </c>
      <c r="AU599" s="220" t="s">
        <v>82</v>
      </c>
      <c r="AV599" s="14" t="s">
        <v>82</v>
      </c>
      <c r="AW599" s="14" t="s">
        <v>35</v>
      </c>
      <c r="AX599" s="14" t="s">
        <v>73</v>
      </c>
      <c r="AY599" s="220" t="s">
        <v>151</v>
      </c>
    </row>
    <row r="600" spans="1:65" s="15" customFormat="1" ht="11.25">
      <c r="B600" s="221"/>
      <c r="C600" s="222"/>
      <c r="D600" s="193" t="s">
        <v>164</v>
      </c>
      <c r="E600" s="223" t="s">
        <v>19</v>
      </c>
      <c r="F600" s="224" t="s">
        <v>167</v>
      </c>
      <c r="G600" s="222"/>
      <c r="H600" s="225">
        <v>12</v>
      </c>
      <c r="I600" s="226"/>
      <c r="J600" s="222"/>
      <c r="K600" s="222"/>
      <c r="L600" s="227"/>
      <c r="M600" s="228"/>
      <c r="N600" s="229"/>
      <c r="O600" s="229"/>
      <c r="P600" s="229"/>
      <c r="Q600" s="229"/>
      <c r="R600" s="229"/>
      <c r="S600" s="229"/>
      <c r="T600" s="230"/>
      <c r="AT600" s="231" t="s">
        <v>164</v>
      </c>
      <c r="AU600" s="231" t="s">
        <v>82</v>
      </c>
      <c r="AV600" s="15" t="s">
        <v>158</v>
      </c>
      <c r="AW600" s="15" t="s">
        <v>35</v>
      </c>
      <c r="AX600" s="15" t="s">
        <v>80</v>
      </c>
      <c r="AY600" s="231" t="s">
        <v>151</v>
      </c>
    </row>
    <row r="601" spans="1:65" s="2" customFormat="1" ht="24.2" customHeight="1">
      <c r="A601" s="36"/>
      <c r="B601" s="37"/>
      <c r="C601" s="180" t="s">
        <v>1094</v>
      </c>
      <c r="D601" s="180" t="s">
        <v>153</v>
      </c>
      <c r="E601" s="181" t="s">
        <v>1095</v>
      </c>
      <c r="F601" s="182" t="s">
        <v>1096</v>
      </c>
      <c r="G601" s="183" t="s">
        <v>178</v>
      </c>
      <c r="H601" s="184">
        <v>5</v>
      </c>
      <c r="I601" s="185"/>
      <c r="J601" s="186">
        <f>ROUND(I601*H601,2)</f>
        <v>0</v>
      </c>
      <c r="K601" s="182" t="s">
        <v>157</v>
      </c>
      <c r="L601" s="41"/>
      <c r="M601" s="187" t="s">
        <v>19</v>
      </c>
      <c r="N601" s="188" t="s">
        <v>44</v>
      </c>
      <c r="O601" s="66"/>
      <c r="P601" s="189">
        <f>O601*H601</f>
        <v>0</v>
      </c>
      <c r="Q601" s="189">
        <v>3.0000000000000001E-5</v>
      </c>
      <c r="R601" s="189">
        <f>Q601*H601</f>
        <v>1.5000000000000001E-4</v>
      </c>
      <c r="S601" s="189">
        <v>0</v>
      </c>
      <c r="T601" s="190">
        <f>S601*H601</f>
        <v>0</v>
      </c>
      <c r="U601" s="36"/>
      <c r="V601" s="36"/>
      <c r="W601" s="36"/>
      <c r="X601" s="36"/>
      <c r="Y601" s="36"/>
      <c r="Z601" s="36"/>
      <c r="AA601" s="36"/>
      <c r="AB601" s="36"/>
      <c r="AC601" s="36"/>
      <c r="AD601" s="36"/>
      <c r="AE601" s="36"/>
      <c r="AR601" s="191" t="s">
        <v>158</v>
      </c>
      <c r="AT601" s="191" t="s">
        <v>153</v>
      </c>
      <c r="AU601" s="191" t="s">
        <v>82</v>
      </c>
      <c r="AY601" s="19" t="s">
        <v>151</v>
      </c>
      <c r="BE601" s="192">
        <f>IF(N601="základní",J601,0)</f>
        <v>0</v>
      </c>
      <c r="BF601" s="192">
        <f>IF(N601="snížená",J601,0)</f>
        <v>0</v>
      </c>
      <c r="BG601" s="192">
        <f>IF(N601="zákl. přenesená",J601,0)</f>
        <v>0</v>
      </c>
      <c r="BH601" s="192">
        <f>IF(N601="sníž. přenesená",J601,0)</f>
        <v>0</v>
      </c>
      <c r="BI601" s="192">
        <f>IF(N601="nulová",J601,0)</f>
        <v>0</v>
      </c>
      <c r="BJ601" s="19" t="s">
        <v>80</v>
      </c>
      <c r="BK601" s="192">
        <f>ROUND(I601*H601,2)</f>
        <v>0</v>
      </c>
      <c r="BL601" s="19" t="s">
        <v>158</v>
      </c>
      <c r="BM601" s="191" t="s">
        <v>1097</v>
      </c>
    </row>
    <row r="602" spans="1:65" s="2" customFormat="1" ht="19.5">
      <c r="A602" s="36"/>
      <c r="B602" s="37"/>
      <c r="C602" s="38"/>
      <c r="D602" s="193" t="s">
        <v>160</v>
      </c>
      <c r="E602" s="38"/>
      <c r="F602" s="194" t="s">
        <v>1098</v>
      </c>
      <c r="G602" s="38"/>
      <c r="H602" s="38"/>
      <c r="I602" s="195"/>
      <c r="J602" s="38"/>
      <c r="K602" s="38"/>
      <c r="L602" s="41"/>
      <c r="M602" s="196"/>
      <c r="N602" s="197"/>
      <c r="O602" s="66"/>
      <c r="P602" s="66"/>
      <c r="Q602" s="66"/>
      <c r="R602" s="66"/>
      <c r="S602" s="66"/>
      <c r="T602" s="67"/>
      <c r="U602" s="36"/>
      <c r="V602" s="36"/>
      <c r="W602" s="36"/>
      <c r="X602" s="36"/>
      <c r="Y602" s="36"/>
      <c r="Z602" s="36"/>
      <c r="AA602" s="36"/>
      <c r="AB602" s="36"/>
      <c r="AC602" s="36"/>
      <c r="AD602" s="36"/>
      <c r="AE602" s="36"/>
      <c r="AT602" s="19" t="s">
        <v>160</v>
      </c>
      <c r="AU602" s="19" t="s">
        <v>82</v>
      </c>
    </row>
    <row r="603" spans="1:65" s="2" customFormat="1" ht="11.25">
      <c r="A603" s="36"/>
      <c r="B603" s="37"/>
      <c r="C603" s="38"/>
      <c r="D603" s="198" t="s">
        <v>162</v>
      </c>
      <c r="E603" s="38"/>
      <c r="F603" s="199" t="s">
        <v>1099</v>
      </c>
      <c r="G603" s="38"/>
      <c r="H603" s="38"/>
      <c r="I603" s="195"/>
      <c r="J603" s="38"/>
      <c r="K603" s="38"/>
      <c r="L603" s="41"/>
      <c r="M603" s="196"/>
      <c r="N603" s="197"/>
      <c r="O603" s="66"/>
      <c r="P603" s="66"/>
      <c r="Q603" s="66"/>
      <c r="R603" s="66"/>
      <c r="S603" s="66"/>
      <c r="T603" s="67"/>
      <c r="U603" s="36"/>
      <c r="V603" s="36"/>
      <c r="W603" s="36"/>
      <c r="X603" s="36"/>
      <c r="Y603" s="36"/>
      <c r="Z603" s="36"/>
      <c r="AA603" s="36"/>
      <c r="AB603" s="36"/>
      <c r="AC603" s="36"/>
      <c r="AD603" s="36"/>
      <c r="AE603" s="36"/>
      <c r="AT603" s="19" t="s">
        <v>162</v>
      </c>
      <c r="AU603" s="19" t="s">
        <v>82</v>
      </c>
    </row>
    <row r="604" spans="1:65" s="13" customFormat="1" ht="11.25">
      <c r="B604" s="200"/>
      <c r="C604" s="201"/>
      <c r="D604" s="193" t="s">
        <v>164</v>
      </c>
      <c r="E604" s="202" t="s">
        <v>19</v>
      </c>
      <c r="F604" s="203" t="s">
        <v>1100</v>
      </c>
      <c r="G604" s="201"/>
      <c r="H604" s="202" t="s">
        <v>19</v>
      </c>
      <c r="I604" s="204"/>
      <c r="J604" s="201"/>
      <c r="K604" s="201"/>
      <c r="L604" s="205"/>
      <c r="M604" s="206"/>
      <c r="N604" s="207"/>
      <c r="O604" s="207"/>
      <c r="P604" s="207"/>
      <c r="Q604" s="207"/>
      <c r="R604" s="207"/>
      <c r="S604" s="207"/>
      <c r="T604" s="208"/>
      <c r="AT604" s="209" t="s">
        <v>164</v>
      </c>
      <c r="AU604" s="209" t="s">
        <v>82</v>
      </c>
      <c r="AV604" s="13" t="s">
        <v>80</v>
      </c>
      <c r="AW604" s="13" t="s">
        <v>35</v>
      </c>
      <c r="AX604" s="13" t="s">
        <v>73</v>
      </c>
      <c r="AY604" s="209" t="s">
        <v>151</v>
      </c>
    </row>
    <row r="605" spans="1:65" s="14" customFormat="1" ht="11.25">
      <c r="B605" s="210"/>
      <c r="C605" s="211"/>
      <c r="D605" s="193" t="s">
        <v>164</v>
      </c>
      <c r="E605" s="212" t="s">
        <v>19</v>
      </c>
      <c r="F605" s="213" t="s">
        <v>1101</v>
      </c>
      <c r="G605" s="211"/>
      <c r="H605" s="214">
        <v>5</v>
      </c>
      <c r="I605" s="215"/>
      <c r="J605" s="211"/>
      <c r="K605" s="211"/>
      <c r="L605" s="216"/>
      <c r="M605" s="217"/>
      <c r="N605" s="218"/>
      <c r="O605" s="218"/>
      <c r="P605" s="218"/>
      <c r="Q605" s="218"/>
      <c r="R605" s="218"/>
      <c r="S605" s="218"/>
      <c r="T605" s="219"/>
      <c r="AT605" s="220" t="s">
        <v>164</v>
      </c>
      <c r="AU605" s="220" t="s">
        <v>82</v>
      </c>
      <c r="AV605" s="14" t="s">
        <v>82</v>
      </c>
      <c r="AW605" s="14" t="s">
        <v>35</v>
      </c>
      <c r="AX605" s="14" t="s">
        <v>73</v>
      </c>
      <c r="AY605" s="220" t="s">
        <v>151</v>
      </c>
    </row>
    <row r="606" spans="1:65" s="15" customFormat="1" ht="11.25">
      <c r="B606" s="221"/>
      <c r="C606" s="222"/>
      <c r="D606" s="193" t="s">
        <v>164</v>
      </c>
      <c r="E606" s="223" t="s">
        <v>19</v>
      </c>
      <c r="F606" s="224" t="s">
        <v>167</v>
      </c>
      <c r="G606" s="222"/>
      <c r="H606" s="225">
        <v>5</v>
      </c>
      <c r="I606" s="226"/>
      <c r="J606" s="222"/>
      <c r="K606" s="222"/>
      <c r="L606" s="227"/>
      <c r="M606" s="228"/>
      <c r="N606" s="229"/>
      <c r="O606" s="229"/>
      <c r="P606" s="229"/>
      <c r="Q606" s="229"/>
      <c r="R606" s="229"/>
      <c r="S606" s="229"/>
      <c r="T606" s="230"/>
      <c r="AT606" s="231" t="s">
        <v>164</v>
      </c>
      <c r="AU606" s="231" t="s">
        <v>82</v>
      </c>
      <c r="AV606" s="15" t="s">
        <v>158</v>
      </c>
      <c r="AW606" s="15" t="s">
        <v>35</v>
      </c>
      <c r="AX606" s="15" t="s">
        <v>80</v>
      </c>
      <c r="AY606" s="231" t="s">
        <v>151</v>
      </c>
    </row>
    <row r="607" spans="1:65" s="12" customFormat="1" ht="22.9" customHeight="1">
      <c r="B607" s="164"/>
      <c r="C607" s="165"/>
      <c r="D607" s="166" t="s">
        <v>72</v>
      </c>
      <c r="E607" s="178" t="s">
        <v>1102</v>
      </c>
      <c r="F607" s="178" t="s">
        <v>1103</v>
      </c>
      <c r="G607" s="165"/>
      <c r="H607" s="165"/>
      <c r="I607" s="168"/>
      <c r="J607" s="179">
        <f>BK607</f>
        <v>0</v>
      </c>
      <c r="K607" s="165"/>
      <c r="L607" s="170"/>
      <c r="M607" s="171"/>
      <c r="N607" s="172"/>
      <c r="O607" s="172"/>
      <c r="P607" s="173">
        <f>SUM(P608:P670)</f>
        <v>0</v>
      </c>
      <c r="Q607" s="172"/>
      <c r="R607" s="173">
        <f>SUM(R608:R670)</f>
        <v>0.22965619999999998</v>
      </c>
      <c r="S607" s="172"/>
      <c r="T607" s="174">
        <f>SUM(T608:T670)</f>
        <v>1.9618000000000002</v>
      </c>
      <c r="AR607" s="175" t="s">
        <v>82</v>
      </c>
      <c r="AT607" s="176" t="s">
        <v>72</v>
      </c>
      <c r="AU607" s="176" t="s">
        <v>80</v>
      </c>
      <c r="AY607" s="175" t="s">
        <v>151</v>
      </c>
      <c r="BK607" s="177">
        <f>SUM(BK608:BK670)</f>
        <v>0</v>
      </c>
    </row>
    <row r="608" spans="1:65" s="2" customFormat="1" ht="21.75" customHeight="1">
      <c r="A608" s="36"/>
      <c r="B608" s="37"/>
      <c r="C608" s="180" t="s">
        <v>1104</v>
      </c>
      <c r="D608" s="180" t="s">
        <v>153</v>
      </c>
      <c r="E608" s="181" t="s">
        <v>1105</v>
      </c>
      <c r="F608" s="182" t="s">
        <v>1106</v>
      </c>
      <c r="G608" s="183" t="s">
        <v>178</v>
      </c>
      <c r="H608" s="184">
        <v>115.4</v>
      </c>
      <c r="I608" s="185"/>
      <c r="J608" s="186">
        <f>ROUND(I608*H608,2)</f>
        <v>0</v>
      </c>
      <c r="K608" s="182" t="s">
        <v>19</v>
      </c>
      <c r="L608" s="41"/>
      <c r="M608" s="187" t="s">
        <v>19</v>
      </c>
      <c r="N608" s="188" t="s">
        <v>44</v>
      </c>
      <c r="O608" s="66"/>
      <c r="P608" s="189">
        <f>O608*H608</f>
        <v>0</v>
      </c>
      <c r="Q608" s="189">
        <v>0</v>
      </c>
      <c r="R608" s="189">
        <f>Q608*H608</f>
        <v>0</v>
      </c>
      <c r="S608" s="189">
        <v>1.7000000000000001E-2</v>
      </c>
      <c r="T608" s="190">
        <f>S608*H608</f>
        <v>1.9618000000000002</v>
      </c>
      <c r="U608" s="36"/>
      <c r="V608" s="36"/>
      <c r="W608" s="36"/>
      <c r="X608" s="36"/>
      <c r="Y608" s="36"/>
      <c r="Z608" s="36"/>
      <c r="AA608" s="36"/>
      <c r="AB608" s="36"/>
      <c r="AC608" s="36"/>
      <c r="AD608" s="36"/>
      <c r="AE608" s="36"/>
      <c r="AR608" s="191" t="s">
        <v>276</v>
      </c>
      <c r="AT608" s="191" t="s">
        <v>153</v>
      </c>
      <c r="AU608" s="191" t="s">
        <v>82</v>
      </c>
      <c r="AY608" s="19" t="s">
        <v>151</v>
      </c>
      <c r="BE608" s="192">
        <f>IF(N608="základní",J608,0)</f>
        <v>0</v>
      </c>
      <c r="BF608" s="192">
        <f>IF(N608="snížená",J608,0)</f>
        <v>0</v>
      </c>
      <c r="BG608" s="192">
        <f>IF(N608="zákl. přenesená",J608,0)</f>
        <v>0</v>
      </c>
      <c r="BH608" s="192">
        <f>IF(N608="sníž. přenesená",J608,0)</f>
        <v>0</v>
      </c>
      <c r="BI608" s="192">
        <f>IF(N608="nulová",J608,0)</f>
        <v>0</v>
      </c>
      <c r="BJ608" s="19" t="s">
        <v>80</v>
      </c>
      <c r="BK608" s="192">
        <f>ROUND(I608*H608,2)</f>
        <v>0</v>
      </c>
      <c r="BL608" s="19" t="s">
        <v>276</v>
      </c>
      <c r="BM608" s="191" t="s">
        <v>1107</v>
      </c>
    </row>
    <row r="609" spans="1:65" s="2" customFormat="1" ht="11.25">
      <c r="A609" s="36"/>
      <c r="B609" s="37"/>
      <c r="C609" s="38"/>
      <c r="D609" s="193" t="s">
        <v>160</v>
      </c>
      <c r="E609" s="38"/>
      <c r="F609" s="194" t="s">
        <v>1108</v>
      </c>
      <c r="G609" s="38"/>
      <c r="H609" s="38"/>
      <c r="I609" s="195"/>
      <c r="J609" s="38"/>
      <c r="K609" s="38"/>
      <c r="L609" s="41"/>
      <c r="M609" s="196"/>
      <c r="N609" s="197"/>
      <c r="O609" s="66"/>
      <c r="P609" s="66"/>
      <c r="Q609" s="66"/>
      <c r="R609" s="66"/>
      <c r="S609" s="66"/>
      <c r="T609" s="67"/>
      <c r="U609" s="36"/>
      <c r="V609" s="36"/>
      <c r="W609" s="36"/>
      <c r="X609" s="36"/>
      <c r="Y609" s="36"/>
      <c r="Z609" s="36"/>
      <c r="AA609" s="36"/>
      <c r="AB609" s="36"/>
      <c r="AC609" s="36"/>
      <c r="AD609" s="36"/>
      <c r="AE609" s="36"/>
      <c r="AT609" s="19" t="s">
        <v>160</v>
      </c>
      <c r="AU609" s="19" t="s">
        <v>82</v>
      </c>
    </row>
    <row r="610" spans="1:65" s="13" customFormat="1" ht="22.5">
      <c r="B610" s="200"/>
      <c r="C610" s="201"/>
      <c r="D610" s="193" t="s">
        <v>164</v>
      </c>
      <c r="E610" s="202" t="s">
        <v>19</v>
      </c>
      <c r="F610" s="203" t="s">
        <v>1109</v>
      </c>
      <c r="G610" s="201"/>
      <c r="H610" s="202" t="s">
        <v>19</v>
      </c>
      <c r="I610" s="204"/>
      <c r="J610" s="201"/>
      <c r="K610" s="201"/>
      <c r="L610" s="205"/>
      <c r="M610" s="206"/>
      <c r="N610" s="207"/>
      <c r="O610" s="207"/>
      <c r="P610" s="207"/>
      <c r="Q610" s="207"/>
      <c r="R610" s="207"/>
      <c r="S610" s="207"/>
      <c r="T610" s="208"/>
      <c r="AT610" s="209" t="s">
        <v>164</v>
      </c>
      <c r="AU610" s="209" t="s">
        <v>82</v>
      </c>
      <c r="AV610" s="13" t="s">
        <v>80</v>
      </c>
      <c r="AW610" s="13" t="s">
        <v>35</v>
      </c>
      <c r="AX610" s="13" t="s">
        <v>73</v>
      </c>
      <c r="AY610" s="209" t="s">
        <v>151</v>
      </c>
    </row>
    <row r="611" spans="1:65" s="13" customFormat="1" ht="11.25">
      <c r="B611" s="200"/>
      <c r="C611" s="201"/>
      <c r="D611" s="193" t="s">
        <v>164</v>
      </c>
      <c r="E611" s="202" t="s">
        <v>19</v>
      </c>
      <c r="F611" s="203" t="s">
        <v>1110</v>
      </c>
      <c r="G611" s="201"/>
      <c r="H611" s="202" t="s">
        <v>19</v>
      </c>
      <c r="I611" s="204"/>
      <c r="J611" s="201"/>
      <c r="K611" s="201"/>
      <c r="L611" s="205"/>
      <c r="M611" s="206"/>
      <c r="N611" s="207"/>
      <c r="O611" s="207"/>
      <c r="P611" s="207"/>
      <c r="Q611" s="207"/>
      <c r="R611" s="207"/>
      <c r="S611" s="207"/>
      <c r="T611" s="208"/>
      <c r="AT611" s="209" t="s">
        <v>164</v>
      </c>
      <c r="AU611" s="209" t="s">
        <v>82</v>
      </c>
      <c r="AV611" s="13" t="s">
        <v>80</v>
      </c>
      <c r="AW611" s="13" t="s">
        <v>35</v>
      </c>
      <c r="AX611" s="13" t="s">
        <v>73</v>
      </c>
      <c r="AY611" s="209" t="s">
        <v>151</v>
      </c>
    </row>
    <row r="612" spans="1:65" s="14" customFormat="1" ht="11.25">
      <c r="B612" s="210"/>
      <c r="C612" s="211"/>
      <c r="D612" s="193" t="s">
        <v>164</v>
      </c>
      <c r="E612" s="212" t="s">
        <v>19</v>
      </c>
      <c r="F612" s="213" t="s">
        <v>1111</v>
      </c>
      <c r="G612" s="211"/>
      <c r="H612" s="214">
        <v>58.04</v>
      </c>
      <c r="I612" s="215"/>
      <c r="J612" s="211"/>
      <c r="K612" s="211"/>
      <c r="L612" s="216"/>
      <c r="M612" s="217"/>
      <c r="N612" s="218"/>
      <c r="O612" s="218"/>
      <c r="P612" s="218"/>
      <c r="Q612" s="218"/>
      <c r="R612" s="218"/>
      <c r="S612" s="218"/>
      <c r="T612" s="219"/>
      <c r="AT612" s="220" t="s">
        <v>164</v>
      </c>
      <c r="AU612" s="220" t="s">
        <v>82</v>
      </c>
      <c r="AV612" s="14" t="s">
        <v>82</v>
      </c>
      <c r="AW612" s="14" t="s">
        <v>35</v>
      </c>
      <c r="AX612" s="14" t="s">
        <v>73</v>
      </c>
      <c r="AY612" s="220" t="s">
        <v>151</v>
      </c>
    </row>
    <row r="613" spans="1:65" s="13" customFormat="1" ht="11.25">
      <c r="B613" s="200"/>
      <c r="C613" s="201"/>
      <c r="D613" s="193" t="s">
        <v>164</v>
      </c>
      <c r="E613" s="202" t="s">
        <v>19</v>
      </c>
      <c r="F613" s="203" t="s">
        <v>1112</v>
      </c>
      <c r="G613" s="201"/>
      <c r="H613" s="202" t="s">
        <v>19</v>
      </c>
      <c r="I613" s="204"/>
      <c r="J613" s="201"/>
      <c r="K613" s="201"/>
      <c r="L613" s="205"/>
      <c r="M613" s="206"/>
      <c r="N613" s="207"/>
      <c r="O613" s="207"/>
      <c r="P613" s="207"/>
      <c r="Q613" s="207"/>
      <c r="R613" s="207"/>
      <c r="S613" s="207"/>
      <c r="T613" s="208"/>
      <c r="AT613" s="209" t="s">
        <v>164</v>
      </c>
      <c r="AU613" s="209" t="s">
        <v>82</v>
      </c>
      <c r="AV613" s="13" t="s">
        <v>80</v>
      </c>
      <c r="AW613" s="13" t="s">
        <v>35</v>
      </c>
      <c r="AX613" s="13" t="s">
        <v>73</v>
      </c>
      <c r="AY613" s="209" t="s">
        <v>151</v>
      </c>
    </row>
    <row r="614" spans="1:65" s="14" customFormat="1" ht="11.25">
      <c r="B614" s="210"/>
      <c r="C614" s="211"/>
      <c r="D614" s="193" t="s">
        <v>164</v>
      </c>
      <c r="E614" s="212" t="s">
        <v>19</v>
      </c>
      <c r="F614" s="213" t="s">
        <v>1113</v>
      </c>
      <c r="G614" s="211"/>
      <c r="H614" s="214">
        <v>57.36</v>
      </c>
      <c r="I614" s="215"/>
      <c r="J614" s="211"/>
      <c r="K614" s="211"/>
      <c r="L614" s="216"/>
      <c r="M614" s="217"/>
      <c r="N614" s="218"/>
      <c r="O614" s="218"/>
      <c r="P614" s="218"/>
      <c r="Q614" s="218"/>
      <c r="R614" s="218"/>
      <c r="S614" s="218"/>
      <c r="T614" s="219"/>
      <c r="AT614" s="220" t="s">
        <v>164</v>
      </c>
      <c r="AU614" s="220" t="s">
        <v>82</v>
      </c>
      <c r="AV614" s="14" t="s">
        <v>82</v>
      </c>
      <c r="AW614" s="14" t="s">
        <v>35</v>
      </c>
      <c r="AX614" s="14" t="s">
        <v>73</v>
      </c>
      <c r="AY614" s="220" t="s">
        <v>151</v>
      </c>
    </row>
    <row r="615" spans="1:65" s="15" customFormat="1" ht="11.25">
      <c r="B615" s="221"/>
      <c r="C615" s="222"/>
      <c r="D615" s="193" t="s">
        <v>164</v>
      </c>
      <c r="E615" s="223" t="s">
        <v>19</v>
      </c>
      <c r="F615" s="224" t="s">
        <v>167</v>
      </c>
      <c r="G615" s="222"/>
      <c r="H615" s="225">
        <v>115.4</v>
      </c>
      <c r="I615" s="226"/>
      <c r="J615" s="222"/>
      <c r="K615" s="222"/>
      <c r="L615" s="227"/>
      <c r="M615" s="228"/>
      <c r="N615" s="229"/>
      <c r="O615" s="229"/>
      <c r="P615" s="229"/>
      <c r="Q615" s="229"/>
      <c r="R615" s="229"/>
      <c r="S615" s="229"/>
      <c r="T615" s="230"/>
      <c r="AT615" s="231" t="s">
        <v>164</v>
      </c>
      <c r="AU615" s="231" t="s">
        <v>82</v>
      </c>
      <c r="AV615" s="15" t="s">
        <v>158</v>
      </c>
      <c r="AW615" s="15" t="s">
        <v>35</v>
      </c>
      <c r="AX615" s="15" t="s">
        <v>80</v>
      </c>
      <c r="AY615" s="231" t="s">
        <v>151</v>
      </c>
    </row>
    <row r="616" spans="1:65" s="2" customFormat="1" ht="33" customHeight="1">
      <c r="A616" s="36"/>
      <c r="B616" s="37"/>
      <c r="C616" s="180" t="s">
        <v>1114</v>
      </c>
      <c r="D616" s="180" t="s">
        <v>153</v>
      </c>
      <c r="E616" s="181" t="s">
        <v>1115</v>
      </c>
      <c r="F616" s="182" t="s">
        <v>1116</v>
      </c>
      <c r="G616" s="183" t="s">
        <v>178</v>
      </c>
      <c r="H616" s="184">
        <v>20.43</v>
      </c>
      <c r="I616" s="185"/>
      <c r="J616" s="186">
        <f>ROUND(I616*H616,2)</f>
        <v>0</v>
      </c>
      <c r="K616" s="182" t="s">
        <v>157</v>
      </c>
      <c r="L616" s="41"/>
      <c r="M616" s="187" t="s">
        <v>19</v>
      </c>
      <c r="N616" s="188" t="s">
        <v>44</v>
      </c>
      <c r="O616" s="66"/>
      <c r="P616" s="189">
        <f>O616*H616</f>
        <v>0</v>
      </c>
      <c r="Q616" s="189">
        <v>0</v>
      </c>
      <c r="R616" s="189">
        <f>Q616*H616</f>
        <v>0</v>
      </c>
      <c r="S616" s="189">
        <v>0</v>
      </c>
      <c r="T616" s="190">
        <f>S616*H616</f>
        <v>0</v>
      </c>
      <c r="U616" s="36"/>
      <c r="V616" s="36"/>
      <c r="W616" s="36"/>
      <c r="X616" s="36"/>
      <c r="Y616" s="36"/>
      <c r="Z616" s="36"/>
      <c r="AA616" s="36"/>
      <c r="AB616" s="36"/>
      <c r="AC616" s="36"/>
      <c r="AD616" s="36"/>
      <c r="AE616" s="36"/>
      <c r="AR616" s="191" t="s">
        <v>276</v>
      </c>
      <c r="AT616" s="191" t="s">
        <v>153</v>
      </c>
      <c r="AU616" s="191" t="s">
        <v>82</v>
      </c>
      <c r="AY616" s="19" t="s">
        <v>151</v>
      </c>
      <c r="BE616" s="192">
        <f>IF(N616="základní",J616,0)</f>
        <v>0</v>
      </c>
      <c r="BF616" s="192">
        <f>IF(N616="snížená",J616,0)</f>
        <v>0</v>
      </c>
      <c r="BG616" s="192">
        <f>IF(N616="zákl. přenesená",J616,0)</f>
        <v>0</v>
      </c>
      <c r="BH616" s="192">
        <f>IF(N616="sníž. přenesená",J616,0)</f>
        <v>0</v>
      </c>
      <c r="BI616" s="192">
        <f>IF(N616="nulová",J616,0)</f>
        <v>0</v>
      </c>
      <c r="BJ616" s="19" t="s">
        <v>80</v>
      </c>
      <c r="BK616" s="192">
        <f>ROUND(I616*H616,2)</f>
        <v>0</v>
      </c>
      <c r="BL616" s="19" t="s">
        <v>276</v>
      </c>
      <c r="BM616" s="191" t="s">
        <v>1117</v>
      </c>
    </row>
    <row r="617" spans="1:65" s="2" customFormat="1" ht="19.5">
      <c r="A617" s="36"/>
      <c r="B617" s="37"/>
      <c r="C617" s="38"/>
      <c r="D617" s="193" t="s">
        <v>160</v>
      </c>
      <c r="E617" s="38"/>
      <c r="F617" s="194" t="s">
        <v>1118</v>
      </c>
      <c r="G617" s="38"/>
      <c r="H617" s="38"/>
      <c r="I617" s="195"/>
      <c r="J617" s="38"/>
      <c r="K617" s="38"/>
      <c r="L617" s="41"/>
      <c r="M617" s="196"/>
      <c r="N617" s="197"/>
      <c r="O617" s="66"/>
      <c r="P617" s="66"/>
      <c r="Q617" s="66"/>
      <c r="R617" s="66"/>
      <c r="S617" s="66"/>
      <c r="T617" s="67"/>
      <c r="U617" s="36"/>
      <c r="V617" s="36"/>
      <c r="W617" s="36"/>
      <c r="X617" s="36"/>
      <c r="Y617" s="36"/>
      <c r="Z617" s="36"/>
      <c r="AA617" s="36"/>
      <c r="AB617" s="36"/>
      <c r="AC617" s="36"/>
      <c r="AD617" s="36"/>
      <c r="AE617" s="36"/>
      <c r="AT617" s="19" t="s">
        <v>160</v>
      </c>
      <c r="AU617" s="19" t="s">
        <v>82</v>
      </c>
    </row>
    <row r="618" spans="1:65" s="2" customFormat="1" ht="11.25">
      <c r="A618" s="36"/>
      <c r="B618" s="37"/>
      <c r="C618" s="38"/>
      <c r="D618" s="198" t="s">
        <v>162</v>
      </c>
      <c r="E618" s="38"/>
      <c r="F618" s="199" t="s">
        <v>1119</v>
      </c>
      <c r="G618" s="38"/>
      <c r="H618" s="38"/>
      <c r="I618" s="195"/>
      <c r="J618" s="38"/>
      <c r="K618" s="38"/>
      <c r="L618" s="41"/>
      <c r="M618" s="196"/>
      <c r="N618" s="197"/>
      <c r="O618" s="66"/>
      <c r="P618" s="66"/>
      <c r="Q618" s="66"/>
      <c r="R618" s="66"/>
      <c r="S618" s="66"/>
      <c r="T618" s="67"/>
      <c r="U618" s="36"/>
      <c r="V618" s="36"/>
      <c r="W618" s="36"/>
      <c r="X618" s="36"/>
      <c r="Y618" s="36"/>
      <c r="Z618" s="36"/>
      <c r="AA618" s="36"/>
      <c r="AB618" s="36"/>
      <c r="AC618" s="36"/>
      <c r="AD618" s="36"/>
      <c r="AE618" s="36"/>
      <c r="AT618" s="19" t="s">
        <v>162</v>
      </c>
      <c r="AU618" s="19" t="s">
        <v>82</v>
      </c>
    </row>
    <row r="619" spans="1:65" s="2" customFormat="1" ht="37.9" customHeight="1">
      <c r="A619" s="36"/>
      <c r="B619" s="37"/>
      <c r="C619" s="180" t="s">
        <v>1120</v>
      </c>
      <c r="D619" s="180" t="s">
        <v>153</v>
      </c>
      <c r="E619" s="181" t="s">
        <v>1121</v>
      </c>
      <c r="F619" s="182" t="s">
        <v>1122</v>
      </c>
      <c r="G619" s="183" t="s">
        <v>178</v>
      </c>
      <c r="H619" s="184">
        <v>71.209999999999994</v>
      </c>
      <c r="I619" s="185"/>
      <c r="J619" s="186">
        <f>ROUND(I619*H619,2)</f>
        <v>0</v>
      </c>
      <c r="K619" s="182" t="s">
        <v>157</v>
      </c>
      <c r="L619" s="41"/>
      <c r="M619" s="187" t="s">
        <v>19</v>
      </c>
      <c r="N619" s="188" t="s">
        <v>44</v>
      </c>
      <c r="O619" s="66"/>
      <c r="P619" s="189">
        <f>O619*H619</f>
        <v>0</v>
      </c>
      <c r="Q619" s="189">
        <v>0</v>
      </c>
      <c r="R619" s="189">
        <f>Q619*H619</f>
        <v>0</v>
      </c>
      <c r="S619" s="189">
        <v>0</v>
      </c>
      <c r="T619" s="190">
        <f>S619*H619</f>
        <v>0</v>
      </c>
      <c r="U619" s="36"/>
      <c r="V619" s="36"/>
      <c r="W619" s="36"/>
      <c r="X619" s="36"/>
      <c r="Y619" s="36"/>
      <c r="Z619" s="36"/>
      <c r="AA619" s="36"/>
      <c r="AB619" s="36"/>
      <c r="AC619" s="36"/>
      <c r="AD619" s="36"/>
      <c r="AE619" s="36"/>
      <c r="AR619" s="191" t="s">
        <v>276</v>
      </c>
      <c r="AT619" s="191" t="s">
        <v>153</v>
      </c>
      <c r="AU619" s="191" t="s">
        <v>82</v>
      </c>
      <c r="AY619" s="19" t="s">
        <v>151</v>
      </c>
      <c r="BE619" s="192">
        <f>IF(N619="základní",J619,0)</f>
        <v>0</v>
      </c>
      <c r="BF619" s="192">
        <f>IF(N619="snížená",J619,0)</f>
        <v>0</v>
      </c>
      <c r="BG619" s="192">
        <f>IF(N619="zákl. přenesená",J619,0)</f>
        <v>0</v>
      </c>
      <c r="BH619" s="192">
        <f>IF(N619="sníž. přenesená",J619,0)</f>
        <v>0</v>
      </c>
      <c r="BI619" s="192">
        <f>IF(N619="nulová",J619,0)</f>
        <v>0</v>
      </c>
      <c r="BJ619" s="19" t="s">
        <v>80</v>
      </c>
      <c r="BK619" s="192">
        <f>ROUND(I619*H619,2)</f>
        <v>0</v>
      </c>
      <c r="BL619" s="19" t="s">
        <v>276</v>
      </c>
      <c r="BM619" s="191" t="s">
        <v>1123</v>
      </c>
    </row>
    <row r="620" spans="1:65" s="2" customFormat="1" ht="19.5">
      <c r="A620" s="36"/>
      <c r="B620" s="37"/>
      <c r="C620" s="38"/>
      <c r="D620" s="193" t="s">
        <v>160</v>
      </c>
      <c r="E620" s="38"/>
      <c r="F620" s="194" t="s">
        <v>1124</v>
      </c>
      <c r="G620" s="38"/>
      <c r="H620" s="38"/>
      <c r="I620" s="195"/>
      <c r="J620" s="38"/>
      <c r="K620" s="38"/>
      <c r="L620" s="41"/>
      <c r="M620" s="196"/>
      <c r="N620" s="197"/>
      <c r="O620" s="66"/>
      <c r="P620" s="66"/>
      <c r="Q620" s="66"/>
      <c r="R620" s="66"/>
      <c r="S620" s="66"/>
      <c r="T620" s="67"/>
      <c r="U620" s="36"/>
      <c r="V620" s="36"/>
      <c r="W620" s="36"/>
      <c r="X620" s="36"/>
      <c r="Y620" s="36"/>
      <c r="Z620" s="36"/>
      <c r="AA620" s="36"/>
      <c r="AB620" s="36"/>
      <c r="AC620" s="36"/>
      <c r="AD620" s="36"/>
      <c r="AE620" s="36"/>
      <c r="AT620" s="19" t="s">
        <v>160</v>
      </c>
      <c r="AU620" s="19" t="s">
        <v>82</v>
      </c>
    </row>
    <row r="621" spans="1:65" s="2" customFormat="1" ht="11.25">
      <c r="A621" s="36"/>
      <c r="B621" s="37"/>
      <c r="C621" s="38"/>
      <c r="D621" s="198" t="s">
        <v>162</v>
      </c>
      <c r="E621" s="38"/>
      <c r="F621" s="199" t="s">
        <v>1125</v>
      </c>
      <c r="G621" s="38"/>
      <c r="H621" s="38"/>
      <c r="I621" s="195"/>
      <c r="J621" s="38"/>
      <c r="K621" s="38"/>
      <c r="L621" s="41"/>
      <c r="M621" s="196"/>
      <c r="N621" s="197"/>
      <c r="O621" s="66"/>
      <c r="P621" s="66"/>
      <c r="Q621" s="66"/>
      <c r="R621" s="66"/>
      <c r="S621" s="66"/>
      <c r="T621" s="67"/>
      <c r="U621" s="36"/>
      <c r="V621" s="36"/>
      <c r="W621" s="36"/>
      <c r="X621" s="36"/>
      <c r="Y621" s="36"/>
      <c r="Z621" s="36"/>
      <c r="AA621" s="36"/>
      <c r="AB621" s="36"/>
      <c r="AC621" s="36"/>
      <c r="AD621" s="36"/>
      <c r="AE621" s="36"/>
      <c r="AT621" s="19" t="s">
        <v>162</v>
      </c>
      <c r="AU621" s="19" t="s">
        <v>82</v>
      </c>
    </row>
    <row r="622" spans="1:65" s="2" customFormat="1" ht="16.5" customHeight="1">
      <c r="A622" s="36"/>
      <c r="B622" s="37"/>
      <c r="C622" s="180" t="s">
        <v>1126</v>
      </c>
      <c r="D622" s="180" t="s">
        <v>153</v>
      </c>
      <c r="E622" s="181" t="s">
        <v>1127</v>
      </c>
      <c r="F622" s="182" t="s">
        <v>1128</v>
      </c>
      <c r="G622" s="183" t="s">
        <v>178</v>
      </c>
      <c r="H622" s="184">
        <v>5.4</v>
      </c>
      <c r="I622" s="185"/>
      <c r="J622" s="186">
        <f>ROUND(I622*H622,2)</f>
        <v>0</v>
      </c>
      <c r="K622" s="182" t="s">
        <v>157</v>
      </c>
      <c r="L622" s="41"/>
      <c r="M622" s="187" t="s">
        <v>19</v>
      </c>
      <c r="N622" s="188" t="s">
        <v>44</v>
      </c>
      <c r="O622" s="66"/>
      <c r="P622" s="189">
        <f>O622*H622</f>
        <v>0</v>
      </c>
      <c r="Q622" s="189">
        <v>0</v>
      </c>
      <c r="R622" s="189">
        <f>Q622*H622</f>
        <v>0</v>
      </c>
      <c r="S622" s="189">
        <v>0</v>
      </c>
      <c r="T622" s="190">
        <f>S622*H622</f>
        <v>0</v>
      </c>
      <c r="U622" s="36"/>
      <c r="V622" s="36"/>
      <c r="W622" s="36"/>
      <c r="X622" s="36"/>
      <c r="Y622" s="36"/>
      <c r="Z622" s="36"/>
      <c r="AA622" s="36"/>
      <c r="AB622" s="36"/>
      <c r="AC622" s="36"/>
      <c r="AD622" s="36"/>
      <c r="AE622" s="36"/>
      <c r="AR622" s="191" t="s">
        <v>276</v>
      </c>
      <c r="AT622" s="191" t="s">
        <v>153</v>
      </c>
      <c r="AU622" s="191" t="s">
        <v>82</v>
      </c>
      <c r="AY622" s="19" t="s">
        <v>151</v>
      </c>
      <c r="BE622" s="192">
        <f>IF(N622="základní",J622,0)</f>
        <v>0</v>
      </c>
      <c r="BF622" s="192">
        <f>IF(N622="snížená",J622,0)</f>
        <v>0</v>
      </c>
      <c r="BG622" s="192">
        <f>IF(N622="zákl. přenesená",J622,0)</f>
        <v>0</v>
      </c>
      <c r="BH622" s="192">
        <f>IF(N622="sníž. přenesená",J622,0)</f>
        <v>0</v>
      </c>
      <c r="BI622" s="192">
        <f>IF(N622="nulová",J622,0)</f>
        <v>0</v>
      </c>
      <c r="BJ622" s="19" t="s">
        <v>80</v>
      </c>
      <c r="BK622" s="192">
        <f>ROUND(I622*H622,2)</f>
        <v>0</v>
      </c>
      <c r="BL622" s="19" t="s">
        <v>276</v>
      </c>
      <c r="BM622" s="191" t="s">
        <v>1129</v>
      </c>
    </row>
    <row r="623" spans="1:65" s="2" customFormat="1" ht="11.25">
      <c r="A623" s="36"/>
      <c r="B623" s="37"/>
      <c r="C623" s="38"/>
      <c r="D623" s="193" t="s">
        <v>160</v>
      </c>
      <c r="E623" s="38"/>
      <c r="F623" s="194" t="s">
        <v>1130</v>
      </c>
      <c r="G623" s="38"/>
      <c r="H623" s="38"/>
      <c r="I623" s="195"/>
      <c r="J623" s="38"/>
      <c r="K623" s="38"/>
      <c r="L623" s="41"/>
      <c r="M623" s="196"/>
      <c r="N623" s="197"/>
      <c r="O623" s="66"/>
      <c r="P623" s="66"/>
      <c r="Q623" s="66"/>
      <c r="R623" s="66"/>
      <c r="S623" s="66"/>
      <c r="T623" s="67"/>
      <c r="U623" s="36"/>
      <c r="V623" s="36"/>
      <c r="W623" s="36"/>
      <c r="X623" s="36"/>
      <c r="Y623" s="36"/>
      <c r="Z623" s="36"/>
      <c r="AA623" s="36"/>
      <c r="AB623" s="36"/>
      <c r="AC623" s="36"/>
      <c r="AD623" s="36"/>
      <c r="AE623" s="36"/>
      <c r="AT623" s="19" t="s">
        <v>160</v>
      </c>
      <c r="AU623" s="19" t="s">
        <v>82</v>
      </c>
    </row>
    <row r="624" spans="1:65" s="2" customFormat="1" ht="11.25">
      <c r="A624" s="36"/>
      <c r="B624" s="37"/>
      <c r="C624" s="38"/>
      <c r="D624" s="198" t="s">
        <v>162</v>
      </c>
      <c r="E624" s="38"/>
      <c r="F624" s="199" t="s">
        <v>1131</v>
      </c>
      <c r="G624" s="38"/>
      <c r="H624" s="38"/>
      <c r="I624" s="195"/>
      <c r="J624" s="38"/>
      <c r="K624" s="38"/>
      <c r="L624" s="41"/>
      <c r="M624" s="196"/>
      <c r="N624" s="197"/>
      <c r="O624" s="66"/>
      <c r="P624" s="66"/>
      <c r="Q624" s="66"/>
      <c r="R624" s="66"/>
      <c r="S624" s="66"/>
      <c r="T624" s="67"/>
      <c r="U624" s="36"/>
      <c r="V624" s="36"/>
      <c r="W624" s="36"/>
      <c r="X624" s="36"/>
      <c r="Y624" s="36"/>
      <c r="Z624" s="36"/>
      <c r="AA624" s="36"/>
      <c r="AB624" s="36"/>
      <c r="AC624" s="36"/>
      <c r="AD624" s="36"/>
      <c r="AE624" s="36"/>
      <c r="AT624" s="19" t="s">
        <v>162</v>
      </c>
      <c r="AU624" s="19" t="s">
        <v>82</v>
      </c>
    </row>
    <row r="625" spans="1:65" s="13" customFormat="1" ht="11.25">
      <c r="B625" s="200"/>
      <c r="C625" s="201"/>
      <c r="D625" s="193" t="s">
        <v>164</v>
      </c>
      <c r="E625" s="202" t="s">
        <v>19</v>
      </c>
      <c r="F625" s="203" t="s">
        <v>1132</v>
      </c>
      <c r="G625" s="201"/>
      <c r="H625" s="202" t="s">
        <v>19</v>
      </c>
      <c r="I625" s="204"/>
      <c r="J625" s="201"/>
      <c r="K625" s="201"/>
      <c r="L625" s="205"/>
      <c r="M625" s="206"/>
      <c r="N625" s="207"/>
      <c r="O625" s="207"/>
      <c r="P625" s="207"/>
      <c r="Q625" s="207"/>
      <c r="R625" s="207"/>
      <c r="S625" s="207"/>
      <c r="T625" s="208"/>
      <c r="AT625" s="209" t="s">
        <v>164</v>
      </c>
      <c r="AU625" s="209" t="s">
        <v>82</v>
      </c>
      <c r="AV625" s="13" t="s">
        <v>80</v>
      </c>
      <c r="AW625" s="13" t="s">
        <v>35</v>
      </c>
      <c r="AX625" s="13" t="s">
        <v>73</v>
      </c>
      <c r="AY625" s="209" t="s">
        <v>151</v>
      </c>
    </row>
    <row r="626" spans="1:65" s="13" customFormat="1" ht="11.25">
      <c r="B626" s="200"/>
      <c r="C626" s="201"/>
      <c r="D626" s="193" t="s">
        <v>164</v>
      </c>
      <c r="E626" s="202" t="s">
        <v>19</v>
      </c>
      <c r="F626" s="203" t="s">
        <v>1133</v>
      </c>
      <c r="G626" s="201"/>
      <c r="H626" s="202" t="s">
        <v>19</v>
      </c>
      <c r="I626" s="204"/>
      <c r="J626" s="201"/>
      <c r="K626" s="201"/>
      <c r="L626" s="205"/>
      <c r="M626" s="206"/>
      <c r="N626" s="207"/>
      <c r="O626" s="207"/>
      <c r="P626" s="207"/>
      <c r="Q626" s="207"/>
      <c r="R626" s="207"/>
      <c r="S626" s="207"/>
      <c r="T626" s="208"/>
      <c r="AT626" s="209" t="s">
        <v>164</v>
      </c>
      <c r="AU626" s="209" t="s">
        <v>82</v>
      </c>
      <c r="AV626" s="13" t="s">
        <v>80</v>
      </c>
      <c r="AW626" s="13" t="s">
        <v>35</v>
      </c>
      <c r="AX626" s="13" t="s">
        <v>73</v>
      </c>
      <c r="AY626" s="209" t="s">
        <v>151</v>
      </c>
    </row>
    <row r="627" spans="1:65" s="14" customFormat="1" ht="11.25">
      <c r="B627" s="210"/>
      <c r="C627" s="211"/>
      <c r="D627" s="193" t="s">
        <v>164</v>
      </c>
      <c r="E627" s="212" t="s">
        <v>19</v>
      </c>
      <c r="F627" s="213" t="s">
        <v>1134</v>
      </c>
      <c r="G627" s="211"/>
      <c r="H627" s="214">
        <v>1.8</v>
      </c>
      <c r="I627" s="215"/>
      <c r="J627" s="211"/>
      <c r="K627" s="211"/>
      <c r="L627" s="216"/>
      <c r="M627" s="217"/>
      <c r="N627" s="218"/>
      <c r="O627" s="218"/>
      <c r="P627" s="218"/>
      <c r="Q627" s="218"/>
      <c r="R627" s="218"/>
      <c r="S627" s="218"/>
      <c r="T627" s="219"/>
      <c r="AT627" s="220" t="s">
        <v>164</v>
      </c>
      <c r="AU627" s="220" t="s">
        <v>82</v>
      </c>
      <c r="AV627" s="14" t="s">
        <v>82</v>
      </c>
      <c r="AW627" s="14" t="s">
        <v>35</v>
      </c>
      <c r="AX627" s="14" t="s">
        <v>73</v>
      </c>
      <c r="AY627" s="220" t="s">
        <v>151</v>
      </c>
    </row>
    <row r="628" spans="1:65" s="13" customFormat="1" ht="11.25">
      <c r="B628" s="200"/>
      <c r="C628" s="201"/>
      <c r="D628" s="193" t="s">
        <v>164</v>
      </c>
      <c r="E628" s="202" t="s">
        <v>19</v>
      </c>
      <c r="F628" s="203" t="s">
        <v>965</v>
      </c>
      <c r="G628" s="201"/>
      <c r="H628" s="202" t="s">
        <v>19</v>
      </c>
      <c r="I628" s="204"/>
      <c r="J628" s="201"/>
      <c r="K628" s="201"/>
      <c r="L628" s="205"/>
      <c r="M628" s="206"/>
      <c r="N628" s="207"/>
      <c r="O628" s="207"/>
      <c r="P628" s="207"/>
      <c r="Q628" s="207"/>
      <c r="R628" s="207"/>
      <c r="S628" s="207"/>
      <c r="T628" s="208"/>
      <c r="AT628" s="209" t="s">
        <v>164</v>
      </c>
      <c r="AU628" s="209" t="s">
        <v>82</v>
      </c>
      <c r="AV628" s="13" t="s">
        <v>80</v>
      </c>
      <c r="AW628" s="13" t="s">
        <v>35</v>
      </c>
      <c r="AX628" s="13" t="s">
        <v>73</v>
      </c>
      <c r="AY628" s="209" t="s">
        <v>151</v>
      </c>
    </row>
    <row r="629" spans="1:65" s="14" customFormat="1" ht="11.25">
      <c r="B629" s="210"/>
      <c r="C629" s="211"/>
      <c r="D629" s="193" t="s">
        <v>164</v>
      </c>
      <c r="E629" s="212" t="s">
        <v>19</v>
      </c>
      <c r="F629" s="213" t="s">
        <v>1135</v>
      </c>
      <c r="G629" s="211"/>
      <c r="H629" s="214">
        <v>3.6</v>
      </c>
      <c r="I629" s="215"/>
      <c r="J629" s="211"/>
      <c r="K629" s="211"/>
      <c r="L629" s="216"/>
      <c r="M629" s="217"/>
      <c r="N629" s="218"/>
      <c r="O629" s="218"/>
      <c r="P629" s="218"/>
      <c r="Q629" s="218"/>
      <c r="R629" s="218"/>
      <c r="S629" s="218"/>
      <c r="T629" s="219"/>
      <c r="AT629" s="220" t="s">
        <v>164</v>
      </c>
      <c r="AU629" s="220" t="s">
        <v>82</v>
      </c>
      <c r="AV629" s="14" t="s">
        <v>82</v>
      </c>
      <c r="AW629" s="14" t="s">
        <v>35</v>
      </c>
      <c r="AX629" s="14" t="s">
        <v>73</v>
      </c>
      <c r="AY629" s="220" t="s">
        <v>151</v>
      </c>
    </row>
    <row r="630" spans="1:65" s="15" customFormat="1" ht="11.25">
      <c r="B630" s="221"/>
      <c r="C630" s="222"/>
      <c r="D630" s="193" t="s">
        <v>164</v>
      </c>
      <c r="E630" s="223" t="s">
        <v>19</v>
      </c>
      <c r="F630" s="224" t="s">
        <v>167</v>
      </c>
      <c r="G630" s="222"/>
      <c r="H630" s="225">
        <v>5.4</v>
      </c>
      <c r="I630" s="226"/>
      <c r="J630" s="222"/>
      <c r="K630" s="222"/>
      <c r="L630" s="227"/>
      <c r="M630" s="228"/>
      <c r="N630" s="229"/>
      <c r="O630" s="229"/>
      <c r="P630" s="229"/>
      <c r="Q630" s="229"/>
      <c r="R630" s="229"/>
      <c r="S630" s="229"/>
      <c r="T630" s="230"/>
      <c r="AT630" s="231" t="s">
        <v>164</v>
      </c>
      <c r="AU630" s="231" t="s">
        <v>82</v>
      </c>
      <c r="AV630" s="15" t="s">
        <v>158</v>
      </c>
      <c r="AW630" s="15" t="s">
        <v>35</v>
      </c>
      <c r="AX630" s="15" t="s">
        <v>80</v>
      </c>
      <c r="AY630" s="231" t="s">
        <v>151</v>
      </c>
    </row>
    <row r="631" spans="1:65" s="2" customFormat="1" ht="16.5" customHeight="1">
      <c r="A631" s="36"/>
      <c r="B631" s="37"/>
      <c r="C631" s="232" t="s">
        <v>1136</v>
      </c>
      <c r="D631" s="232" t="s">
        <v>324</v>
      </c>
      <c r="E631" s="233" t="s">
        <v>1137</v>
      </c>
      <c r="F631" s="234" t="s">
        <v>1138</v>
      </c>
      <c r="G631" s="235" t="s">
        <v>178</v>
      </c>
      <c r="H631" s="236">
        <v>5.5620000000000003</v>
      </c>
      <c r="I631" s="237"/>
      <c r="J631" s="238">
        <f>ROUND(I631*H631,2)</f>
        <v>0</v>
      </c>
      <c r="K631" s="234" t="s">
        <v>157</v>
      </c>
      <c r="L631" s="239"/>
      <c r="M631" s="240" t="s">
        <v>19</v>
      </c>
      <c r="N631" s="241" t="s">
        <v>44</v>
      </c>
      <c r="O631" s="66"/>
      <c r="P631" s="189">
        <f>O631*H631</f>
        <v>0</v>
      </c>
      <c r="Q631" s="189">
        <v>1E-4</v>
      </c>
      <c r="R631" s="189">
        <f>Q631*H631</f>
        <v>5.5620000000000008E-4</v>
      </c>
      <c r="S631" s="189">
        <v>0</v>
      </c>
      <c r="T631" s="190">
        <f>S631*H631</f>
        <v>0</v>
      </c>
      <c r="U631" s="36"/>
      <c r="V631" s="36"/>
      <c r="W631" s="36"/>
      <c r="X631" s="36"/>
      <c r="Y631" s="36"/>
      <c r="Z631" s="36"/>
      <c r="AA631" s="36"/>
      <c r="AB631" s="36"/>
      <c r="AC631" s="36"/>
      <c r="AD631" s="36"/>
      <c r="AE631" s="36"/>
      <c r="AR631" s="191" t="s">
        <v>327</v>
      </c>
      <c r="AT631" s="191" t="s">
        <v>324</v>
      </c>
      <c r="AU631" s="191" t="s">
        <v>82</v>
      </c>
      <c r="AY631" s="19" t="s">
        <v>151</v>
      </c>
      <c r="BE631" s="192">
        <f>IF(N631="základní",J631,0)</f>
        <v>0</v>
      </c>
      <c r="BF631" s="192">
        <f>IF(N631="snížená",J631,0)</f>
        <v>0</v>
      </c>
      <c r="BG631" s="192">
        <f>IF(N631="zákl. přenesená",J631,0)</f>
        <v>0</v>
      </c>
      <c r="BH631" s="192">
        <f>IF(N631="sníž. přenesená",J631,0)</f>
        <v>0</v>
      </c>
      <c r="BI631" s="192">
        <f>IF(N631="nulová",J631,0)</f>
        <v>0</v>
      </c>
      <c r="BJ631" s="19" t="s">
        <v>80</v>
      </c>
      <c r="BK631" s="192">
        <f>ROUND(I631*H631,2)</f>
        <v>0</v>
      </c>
      <c r="BL631" s="19" t="s">
        <v>276</v>
      </c>
      <c r="BM631" s="191" t="s">
        <v>1139</v>
      </c>
    </row>
    <row r="632" spans="1:65" s="2" customFormat="1" ht="11.25">
      <c r="A632" s="36"/>
      <c r="B632" s="37"/>
      <c r="C632" s="38"/>
      <c r="D632" s="193" t="s">
        <v>160</v>
      </c>
      <c r="E632" s="38"/>
      <c r="F632" s="194" t="s">
        <v>1138</v>
      </c>
      <c r="G632" s="38"/>
      <c r="H632" s="38"/>
      <c r="I632" s="195"/>
      <c r="J632" s="38"/>
      <c r="K632" s="38"/>
      <c r="L632" s="41"/>
      <c r="M632" s="196"/>
      <c r="N632" s="197"/>
      <c r="O632" s="66"/>
      <c r="P632" s="66"/>
      <c r="Q632" s="66"/>
      <c r="R632" s="66"/>
      <c r="S632" s="66"/>
      <c r="T632" s="67"/>
      <c r="U632" s="36"/>
      <c r="V632" s="36"/>
      <c r="W632" s="36"/>
      <c r="X632" s="36"/>
      <c r="Y632" s="36"/>
      <c r="Z632" s="36"/>
      <c r="AA632" s="36"/>
      <c r="AB632" s="36"/>
      <c r="AC632" s="36"/>
      <c r="AD632" s="36"/>
      <c r="AE632" s="36"/>
      <c r="AT632" s="19" t="s">
        <v>160</v>
      </c>
      <c r="AU632" s="19" t="s">
        <v>82</v>
      </c>
    </row>
    <row r="633" spans="1:65" s="14" customFormat="1" ht="11.25">
      <c r="B633" s="210"/>
      <c r="C633" s="211"/>
      <c r="D633" s="193" t="s">
        <v>164</v>
      </c>
      <c r="E633" s="211"/>
      <c r="F633" s="213" t="s">
        <v>1140</v>
      </c>
      <c r="G633" s="211"/>
      <c r="H633" s="214">
        <v>5.5620000000000003</v>
      </c>
      <c r="I633" s="215"/>
      <c r="J633" s="211"/>
      <c r="K633" s="211"/>
      <c r="L633" s="216"/>
      <c r="M633" s="217"/>
      <c r="N633" s="218"/>
      <c r="O633" s="218"/>
      <c r="P633" s="218"/>
      <c r="Q633" s="218"/>
      <c r="R633" s="218"/>
      <c r="S633" s="218"/>
      <c r="T633" s="219"/>
      <c r="AT633" s="220" t="s">
        <v>164</v>
      </c>
      <c r="AU633" s="220" t="s">
        <v>82</v>
      </c>
      <c r="AV633" s="14" t="s">
        <v>82</v>
      </c>
      <c r="AW633" s="14" t="s">
        <v>4</v>
      </c>
      <c r="AX633" s="14" t="s">
        <v>80</v>
      </c>
      <c r="AY633" s="220" t="s">
        <v>151</v>
      </c>
    </row>
    <row r="634" spans="1:65" s="2" customFormat="1" ht="21.75" customHeight="1">
      <c r="A634" s="36"/>
      <c r="B634" s="37"/>
      <c r="C634" s="180" t="s">
        <v>1141</v>
      </c>
      <c r="D634" s="180" t="s">
        <v>153</v>
      </c>
      <c r="E634" s="181" t="s">
        <v>639</v>
      </c>
      <c r="F634" s="182" t="s">
        <v>1142</v>
      </c>
      <c r="G634" s="183" t="s">
        <v>178</v>
      </c>
      <c r="H634" s="184">
        <v>20.43</v>
      </c>
      <c r="I634" s="185"/>
      <c r="J634" s="186">
        <f>ROUND(I634*H634,2)</f>
        <v>0</v>
      </c>
      <c r="K634" s="182" t="s">
        <v>19</v>
      </c>
      <c r="L634" s="41"/>
      <c r="M634" s="187" t="s">
        <v>19</v>
      </c>
      <c r="N634" s="188" t="s">
        <v>44</v>
      </c>
      <c r="O634" s="66"/>
      <c r="P634" s="189">
        <f>O634*H634</f>
        <v>0</v>
      </c>
      <c r="Q634" s="189">
        <v>1.25E-3</v>
      </c>
      <c r="R634" s="189">
        <f>Q634*H634</f>
        <v>2.5537500000000001E-2</v>
      </c>
      <c r="S634" s="189">
        <v>0</v>
      </c>
      <c r="T634" s="190">
        <f>S634*H634</f>
        <v>0</v>
      </c>
      <c r="U634" s="36"/>
      <c r="V634" s="36"/>
      <c r="W634" s="36"/>
      <c r="X634" s="36"/>
      <c r="Y634" s="36"/>
      <c r="Z634" s="36"/>
      <c r="AA634" s="36"/>
      <c r="AB634" s="36"/>
      <c r="AC634" s="36"/>
      <c r="AD634" s="36"/>
      <c r="AE634" s="36"/>
      <c r="AR634" s="191" t="s">
        <v>276</v>
      </c>
      <c r="AT634" s="191" t="s">
        <v>153</v>
      </c>
      <c r="AU634" s="191" t="s">
        <v>82</v>
      </c>
      <c r="AY634" s="19" t="s">
        <v>151</v>
      </c>
      <c r="BE634" s="192">
        <f>IF(N634="základní",J634,0)</f>
        <v>0</v>
      </c>
      <c r="BF634" s="192">
        <f>IF(N634="snížená",J634,0)</f>
        <v>0</v>
      </c>
      <c r="BG634" s="192">
        <f>IF(N634="zákl. přenesená",J634,0)</f>
        <v>0</v>
      </c>
      <c r="BH634" s="192">
        <f>IF(N634="sníž. přenesená",J634,0)</f>
        <v>0</v>
      </c>
      <c r="BI634" s="192">
        <f>IF(N634="nulová",J634,0)</f>
        <v>0</v>
      </c>
      <c r="BJ634" s="19" t="s">
        <v>80</v>
      </c>
      <c r="BK634" s="192">
        <f>ROUND(I634*H634,2)</f>
        <v>0</v>
      </c>
      <c r="BL634" s="19" t="s">
        <v>276</v>
      </c>
      <c r="BM634" s="191" t="s">
        <v>1143</v>
      </c>
    </row>
    <row r="635" spans="1:65" s="2" customFormat="1" ht="11.25">
      <c r="A635" s="36"/>
      <c r="B635" s="37"/>
      <c r="C635" s="38"/>
      <c r="D635" s="193" t="s">
        <v>160</v>
      </c>
      <c r="E635" s="38"/>
      <c r="F635" s="194" t="s">
        <v>1144</v>
      </c>
      <c r="G635" s="38"/>
      <c r="H635" s="38"/>
      <c r="I635" s="195"/>
      <c r="J635" s="38"/>
      <c r="K635" s="38"/>
      <c r="L635" s="41"/>
      <c r="M635" s="196"/>
      <c r="N635" s="197"/>
      <c r="O635" s="66"/>
      <c r="P635" s="66"/>
      <c r="Q635" s="66"/>
      <c r="R635" s="66"/>
      <c r="S635" s="66"/>
      <c r="T635" s="67"/>
      <c r="U635" s="36"/>
      <c r="V635" s="36"/>
      <c r="W635" s="36"/>
      <c r="X635" s="36"/>
      <c r="Y635" s="36"/>
      <c r="Z635" s="36"/>
      <c r="AA635" s="36"/>
      <c r="AB635" s="36"/>
      <c r="AC635" s="36"/>
      <c r="AD635" s="36"/>
      <c r="AE635" s="36"/>
      <c r="AT635" s="19" t="s">
        <v>160</v>
      </c>
      <c r="AU635" s="19" t="s">
        <v>82</v>
      </c>
    </row>
    <row r="636" spans="1:65" s="13" customFormat="1" ht="22.5">
      <c r="B636" s="200"/>
      <c r="C636" s="201"/>
      <c r="D636" s="193" t="s">
        <v>164</v>
      </c>
      <c r="E636" s="202" t="s">
        <v>19</v>
      </c>
      <c r="F636" s="203" t="s">
        <v>1145</v>
      </c>
      <c r="G636" s="201"/>
      <c r="H636" s="202" t="s">
        <v>19</v>
      </c>
      <c r="I636" s="204"/>
      <c r="J636" s="201"/>
      <c r="K636" s="201"/>
      <c r="L636" s="205"/>
      <c r="M636" s="206"/>
      <c r="N636" s="207"/>
      <c r="O636" s="207"/>
      <c r="P636" s="207"/>
      <c r="Q636" s="207"/>
      <c r="R636" s="207"/>
      <c r="S636" s="207"/>
      <c r="T636" s="208"/>
      <c r="AT636" s="209" t="s">
        <v>164</v>
      </c>
      <c r="AU636" s="209" t="s">
        <v>82</v>
      </c>
      <c r="AV636" s="13" t="s">
        <v>80</v>
      </c>
      <c r="AW636" s="13" t="s">
        <v>35</v>
      </c>
      <c r="AX636" s="13" t="s">
        <v>73</v>
      </c>
      <c r="AY636" s="209" t="s">
        <v>151</v>
      </c>
    </row>
    <row r="637" spans="1:65" s="13" customFormat="1" ht="11.25">
      <c r="B637" s="200"/>
      <c r="C637" s="201"/>
      <c r="D637" s="193" t="s">
        <v>164</v>
      </c>
      <c r="E637" s="202" t="s">
        <v>19</v>
      </c>
      <c r="F637" s="203" t="s">
        <v>1110</v>
      </c>
      <c r="G637" s="201"/>
      <c r="H637" s="202" t="s">
        <v>19</v>
      </c>
      <c r="I637" s="204"/>
      <c r="J637" s="201"/>
      <c r="K637" s="201"/>
      <c r="L637" s="205"/>
      <c r="M637" s="206"/>
      <c r="N637" s="207"/>
      <c r="O637" s="207"/>
      <c r="P637" s="207"/>
      <c r="Q637" s="207"/>
      <c r="R637" s="207"/>
      <c r="S637" s="207"/>
      <c r="T637" s="208"/>
      <c r="AT637" s="209" t="s">
        <v>164</v>
      </c>
      <c r="AU637" s="209" t="s">
        <v>82</v>
      </c>
      <c r="AV637" s="13" t="s">
        <v>80</v>
      </c>
      <c r="AW637" s="13" t="s">
        <v>35</v>
      </c>
      <c r="AX637" s="13" t="s">
        <v>73</v>
      </c>
      <c r="AY637" s="209" t="s">
        <v>151</v>
      </c>
    </row>
    <row r="638" spans="1:65" s="14" customFormat="1" ht="11.25">
      <c r="B638" s="210"/>
      <c r="C638" s="211"/>
      <c r="D638" s="193" t="s">
        <v>164</v>
      </c>
      <c r="E638" s="212" t="s">
        <v>19</v>
      </c>
      <c r="F638" s="213" t="s">
        <v>1146</v>
      </c>
      <c r="G638" s="211"/>
      <c r="H638" s="214">
        <v>20.43</v>
      </c>
      <c r="I638" s="215"/>
      <c r="J638" s="211"/>
      <c r="K638" s="211"/>
      <c r="L638" s="216"/>
      <c r="M638" s="217"/>
      <c r="N638" s="218"/>
      <c r="O638" s="218"/>
      <c r="P638" s="218"/>
      <c r="Q638" s="218"/>
      <c r="R638" s="218"/>
      <c r="S638" s="218"/>
      <c r="T638" s="219"/>
      <c r="AT638" s="220" t="s">
        <v>164</v>
      </c>
      <c r="AU638" s="220" t="s">
        <v>82</v>
      </c>
      <c r="AV638" s="14" t="s">
        <v>82</v>
      </c>
      <c r="AW638" s="14" t="s">
        <v>35</v>
      </c>
      <c r="AX638" s="14" t="s">
        <v>73</v>
      </c>
      <c r="AY638" s="220" t="s">
        <v>151</v>
      </c>
    </row>
    <row r="639" spans="1:65" s="15" customFormat="1" ht="11.25">
      <c r="B639" s="221"/>
      <c r="C639" s="222"/>
      <c r="D639" s="193" t="s">
        <v>164</v>
      </c>
      <c r="E639" s="223" t="s">
        <v>19</v>
      </c>
      <c r="F639" s="224" t="s">
        <v>167</v>
      </c>
      <c r="G639" s="222"/>
      <c r="H639" s="225">
        <v>20.43</v>
      </c>
      <c r="I639" s="226"/>
      <c r="J639" s="222"/>
      <c r="K639" s="222"/>
      <c r="L639" s="227"/>
      <c r="M639" s="228"/>
      <c r="N639" s="229"/>
      <c r="O639" s="229"/>
      <c r="P639" s="229"/>
      <c r="Q639" s="229"/>
      <c r="R639" s="229"/>
      <c r="S639" s="229"/>
      <c r="T639" s="230"/>
      <c r="AT639" s="231" t="s">
        <v>164</v>
      </c>
      <c r="AU639" s="231" t="s">
        <v>82</v>
      </c>
      <c r="AV639" s="15" t="s">
        <v>158</v>
      </c>
      <c r="AW639" s="15" t="s">
        <v>35</v>
      </c>
      <c r="AX639" s="15" t="s">
        <v>80</v>
      </c>
      <c r="AY639" s="231" t="s">
        <v>151</v>
      </c>
    </row>
    <row r="640" spans="1:65" s="2" customFormat="1" ht="24.2" customHeight="1">
      <c r="A640" s="36"/>
      <c r="B640" s="37"/>
      <c r="C640" s="180" t="s">
        <v>1147</v>
      </c>
      <c r="D640" s="180" t="s">
        <v>153</v>
      </c>
      <c r="E640" s="181" t="s">
        <v>1148</v>
      </c>
      <c r="F640" s="182" t="s">
        <v>1149</v>
      </c>
      <c r="G640" s="183" t="s">
        <v>178</v>
      </c>
      <c r="H640" s="184">
        <v>71.209999999999994</v>
      </c>
      <c r="I640" s="185"/>
      <c r="J640" s="186">
        <f>ROUND(I640*H640,2)</f>
        <v>0</v>
      </c>
      <c r="K640" s="182" t="s">
        <v>19</v>
      </c>
      <c r="L640" s="41"/>
      <c r="M640" s="187" t="s">
        <v>19</v>
      </c>
      <c r="N640" s="188" t="s">
        <v>44</v>
      </c>
      <c r="O640" s="66"/>
      <c r="P640" s="189">
        <f>O640*H640</f>
        <v>0</v>
      </c>
      <c r="Q640" s="189">
        <v>1.25E-3</v>
      </c>
      <c r="R640" s="189">
        <f>Q640*H640</f>
        <v>8.9012499999999994E-2</v>
      </c>
      <c r="S640" s="189">
        <v>0</v>
      </c>
      <c r="T640" s="190">
        <f>S640*H640</f>
        <v>0</v>
      </c>
      <c r="U640" s="36"/>
      <c r="V640" s="36"/>
      <c r="W640" s="36"/>
      <c r="X640" s="36"/>
      <c r="Y640" s="36"/>
      <c r="Z640" s="36"/>
      <c r="AA640" s="36"/>
      <c r="AB640" s="36"/>
      <c r="AC640" s="36"/>
      <c r="AD640" s="36"/>
      <c r="AE640" s="36"/>
      <c r="AR640" s="191" t="s">
        <v>276</v>
      </c>
      <c r="AT640" s="191" t="s">
        <v>153</v>
      </c>
      <c r="AU640" s="191" t="s">
        <v>82</v>
      </c>
      <c r="AY640" s="19" t="s">
        <v>151</v>
      </c>
      <c r="BE640" s="192">
        <f>IF(N640="základní",J640,0)</f>
        <v>0</v>
      </c>
      <c r="BF640" s="192">
        <f>IF(N640="snížená",J640,0)</f>
        <v>0</v>
      </c>
      <c r="BG640" s="192">
        <f>IF(N640="zákl. přenesená",J640,0)</f>
        <v>0</v>
      </c>
      <c r="BH640" s="192">
        <f>IF(N640="sníž. přenesená",J640,0)</f>
        <v>0</v>
      </c>
      <c r="BI640" s="192">
        <f>IF(N640="nulová",J640,0)</f>
        <v>0</v>
      </c>
      <c r="BJ640" s="19" t="s">
        <v>80</v>
      </c>
      <c r="BK640" s="192">
        <f>ROUND(I640*H640,2)</f>
        <v>0</v>
      </c>
      <c r="BL640" s="19" t="s">
        <v>276</v>
      </c>
      <c r="BM640" s="191" t="s">
        <v>1150</v>
      </c>
    </row>
    <row r="641" spans="1:65" s="2" customFormat="1" ht="11.25">
      <c r="A641" s="36"/>
      <c r="B641" s="37"/>
      <c r="C641" s="38"/>
      <c r="D641" s="193" t="s">
        <v>160</v>
      </c>
      <c r="E641" s="38"/>
      <c r="F641" s="194" t="s">
        <v>1151</v>
      </c>
      <c r="G641" s="38"/>
      <c r="H641" s="38"/>
      <c r="I641" s="195"/>
      <c r="J641" s="38"/>
      <c r="K641" s="38"/>
      <c r="L641" s="41"/>
      <c r="M641" s="196"/>
      <c r="N641" s="197"/>
      <c r="O641" s="66"/>
      <c r="P641" s="66"/>
      <c r="Q641" s="66"/>
      <c r="R641" s="66"/>
      <c r="S641" s="66"/>
      <c r="T641" s="67"/>
      <c r="U641" s="36"/>
      <c r="V641" s="36"/>
      <c r="W641" s="36"/>
      <c r="X641" s="36"/>
      <c r="Y641" s="36"/>
      <c r="Z641" s="36"/>
      <c r="AA641" s="36"/>
      <c r="AB641" s="36"/>
      <c r="AC641" s="36"/>
      <c r="AD641" s="36"/>
      <c r="AE641" s="36"/>
      <c r="AT641" s="19" t="s">
        <v>160</v>
      </c>
      <c r="AU641" s="19" t="s">
        <v>82</v>
      </c>
    </row>
    <row r="642" spans="1:65" s="13" customFormat="1" ht="22.5">
      <c r="B642" s="200"/>
      <c r="C642" s="201"/>
      <c r="D642" s="193" t="s">
        <v>164</v>
      </c>
      <c r="E642" s="202" t="s">
        <v>19</v>
      </c>
      <c r="F642" s="203" t="s">
        <v>1152</v>
      </c>
      <c r="G642" s="201"/>
      <c r="H642" s="202" t="s">
        <v>19</v>
      </c>
      <c r="I642" s="204"/>
      <c r="J642" s="201"/>
      <c r="K642" s="201"/>
      <c r="L642" s="205"/>
      <c r="M642" s="206"/>
      <c r="N642" s="207"/>
      <c r="O642" s="207"/>
      <c r="P642" s="207"/>
      <c r="Q642" s="207"/>
      <c r="R642" s="207"/>
      <c r="S642" s="207"/>
      <c r="T642" s="208"/>
      <c r="AT642" s="209" t="s">
        <v>164</v>
      </c>
      <c r="AU642" s="209" t="s">
        <v>82</v>
      </c>
      <c r="AV642" s="13" t="s">
        <v>80</v>
      </c>
      <c r="AW642" s="13" t="s">
        <v>35</v>
      </c>
      <c r="AX642" s="13" t="s">
        <v>73</v>
      </c>
      <c r="AY642" s="209" t="s">
        <v>151</v>
      </c>
    </row>
    <row r="643" spans="1:65" s="13" customFormat="1" ht="11.25">
      <c r="B643" s="200"/>
      <c r="C643" s="201"/>
      <c r="D643" s="193" t="s">
        <v>164</v>
      </c>
      <c r="E643" s="202" t="s">
        <v>19</v>
      </c>
      <c r="F643" s="203" t="s">
        <v>1110</v>
      </c>
      <c r="G643" s="201"/>
      <c r="H643" s="202" t="s">
        <v>19</v>
      </c>
      <c r="I643" s="204"/>
      <c r="J643" s="201"/>
      <c r="K643" s="201"/>
      <c r="L643" s="205"/>
      <c r="M643" s="206"/>
      <c r="N643" s="207"/>
      <c r="O643" s="207"/>
      <c r="P643" s="207"/>
      <c r="Q643" s="207"/>
      <c r="R643" s="207"/>
      <c r="S643" s="207"/>
      <c r="T643" s="208"/>
      <c r="AT643" s="209" t="s">
        <v>164</v>
      </c>
      <c r="AU643" s="209" t="s">
        <v>82</v>
      </c>
      <c r="AV643" s="13" t="s">
        <v>80</v>
      </c>
      <c r="AW643" s="13" t="s">
        <v>35</v>
      </c>
      <c r="AX643" s="13" t="s">
        <v>73</v>
      </c>
      <c r="AY643" s="209" t="s">
        <v>151</v>
      </c>
    </row>
    <row r="644" spans="1:65" s="14" customFormat="1" ht="11.25">
      <c r="B644" s="210"/>
      <c r="C644" s="211"/>
      <c r="D644" s="193" t="s">
        <v>164</v>
      </c>
      <c r="E644" s="212" t="s">
        <v>19</v>
      </c>
      <c r="F644" s="213" t="s">
        <v>1153</v>
      </c>
      <c r="G644" s="211"/>
      <c r="H644" s="214">
        <v>15.16</v>
      </c>
      <c r="I644" s="215"/>
      <c r="J644" s="211"/>
      <c r="K644" s="211"/>
      <c r="L644" s="216"/>
      <c r="M644" s="217"/>
      <c r="N644" s="218"/>
      <c r="O644" s="218"/>
      <c r="P644" s="218"/>
      <c r="Q644" s="218"/>
      <c r="R644" s="218"/>
      <c r="S644" s="218"/>
      <c r="T644" s="219"/>
      <c r="AT644" s="220" t="s">
        <v>164</v>
      </c>
      <c r="AU644" s="220" t="s">
        <v>82</v>
      </c>
      <c r="AV644" s="14" t="s">
        <v>82</v>
      </c>
      <c r="AW644" s="14" t="s">
        <v>35</v>
      </c>
      <c r="AX644" s="14" t="s">
        <v>73</v>
      </c>
      <c r="AY644" s="220" t="s">
        <v>151</v>
      </c>
    </row>
    <row r="645" spans="1:65" s="13" customFormat="1" ht="11.25">
      <c r="B645" s="200"/>
      <c r="C645" s="201"/>
      <c r="D645" s="193" t="s">
        <v>164</v>
      </c>
      <c r="E645" s="202" t="s">
        <v>19</v>
      </c>
      <c r="F645" s="203" t="s">
        <v>1154</v>
      </c>
      <c r="G645" s="201"/>
      <c r="H645" s="202" t="s">
        <v>19</v>
      </c>
      <c r="I645" s="204"/>
      <c r="J645" s="201"/>
      <c r="K645" s="201"/>
      <c r="L645" s="205"/>
      <c r="M645" s="206"/>
      <c r="N645" s="207"/>
      <c r="O645" s="207"/>
      <c r="P645" s="207"/>
      <c r="Q645" s="207"/>
      <c r="R645" s="207"/>
      <c r="S645" s="207"/>
      <c r="T645" s="208"/>
      <c r="AT645" s="209" t="s">
        <v>164</v>
      </c>
      <c r="AU645" s="209" t="s">
        <v>82</v>
      </c>
      <c r="AV645" s="13" t="s">
        <v>80</v>
      </c>
      <c r="AW645" s="13" t="s">
        <v>35</v>
      </c>
      <c r="AX645" s="13" t="s">
        <v>73</v>
      </c>
      <c r="AY645" s="209" t="s">
        <v>151</v>
      </c>
    </row>
    <row r="646" spans="1:65" s="14" customFormat="1" ht="11.25">
      <c r="B646" s="210"/>
      <c r="C646" s="211"/>
      <c r="D646" s="193" t="s">
        <v>164</v>
      </c>
      <c r="E646" s="212" t="s">
        <v>19</v>
      </c>
      <c r="F646" s="213" t="s">
        <v>1155</v>
      </c>
      <c r="G646" s="211"/>
      <c r="H646" s="214">
        <v>56.05</v>
      </c>
      <c r="I646" s="215"/>
      <c r="J646" s="211"/>
      <c r="K646" s="211"/>
      <c r="L646" s="216"/>
      <c r="M646" s="217"/>
      <c r="N646" s="218"/>
      <c r="O646" s="218"/>
      <c r="P646" s="218"/>
      <c r="Q646" s="218"/>
      <c r="R646" s="218"/>
      <c r="S646" s="218"/>
      <c r="T646" s="219"/>
      <c r="AT646" s="220" t="s">
        <v>164</v>
      </c>
      <c r="AU646" s="220" t="s">
        <v>82</v>
      </c>
      <c r="AV646" s="14" t="s">
        <v>82</v>
      </c>
      <c r="AW646" s="14" t="s">
        <v>35</v>
      </c>
      <c r="AX646" s="14" t="s">
        <v>73</v>
      </c>
      <c r="AY646" s="220" t="s">
        <v>151</v>
      </c>
    </row>
    <row r="647" spans="1:65" s="15" customFormat="1" ht="11.25">
      <c r="B647" s="221"/>
      <c r="C647" s="222"/>
      <c r="D647" s="193" t="s">
        <v>164</v>
      </c>
      <c r="E647" s="223" t="s">
        <v>19</v>
      </c>
      <c r="F647" s="224" t="s">
        <v>167</v>
      </c>
      <c r="G647" s="222"/>
      <c r="H647" s="225">
        <v>71.209999999999994</v>
      </c>
      <c r="I647" s="226"/>
      <c r="J647" s="222"/>
      <c r="K647" s="222"/>
      <c r="L647" s="227"/>
      <c r="M647" s="228"/>
      <c r="N647" s="229"/>
      <c r="O647" s="229"/>
      <c r="P647" s="229"/>
      <c r="Q647" s="229"/>
      <c r="R647" s="229"/>
      <c r="S647" s="229"/>
      <c r="T647" s="230"/>
      <c r="AT647" s="231" t="s">
        <v>164</v>
      </c>
      <c r="AU647" s="231" t="s">
        <v>82</v>
      </c>
      <c r="AV647" s="15" t="s">
        <v>158</v>
      </c>
      <c r="AW647" s="15" t="s">
        <v>35</v>
      </c>
      <c r="AX647" s="15" t="s">
        <v>80</v>
      </c>
      <c r="AY647" s="231" t="s">
        <v>151</v>
      </c>
    </row>
    <row r="648" spans="1:65" s="2" customFormat="1" ht="21.75" customHeight="1">
      <c r="A648" s="36"/>
      <c r="B648" s="37"/>
      <c r="C648" s="180" t="s">
        <v>1156</v>
      </c>
      <c r="D648" s="180" t="s">
        <v>153</v>
      </c>
      <c r="E648" s="181" t="s">
        <v>1157</v>
      </c>
      <c r="F648" s="182" t="s">
        <v>1142</v>
      </c>
      <c r="G648" s="183" t="s">
        <v>178</v>
      </c>
      <c r="H648" s="184">
        <v>20.43</v>
      </c>
      <c r="I648" s="185"/>
      <c r="J648" s="186">
        <f>ROUND(I648*H648,2)</f>
        <v>0</v>
      </c>
      <c r="K648" s="182" t="s">
        <v>19</v>
      </c>
      <c r="L648" s="41"/>
      <c r="M648" s="187" t="s">
        <v>19</v>
      </c>
      <c r="N648" s="188" t="s">
        <v>44</v>
      </c>
      <c r="O648" s="66"/>
      <c r="P648" s="189">
        <f>O648*H648</f>
        <v>0</v>
      </c>
      <c r="Q648" s="189">
        <v>1.25E-3</v>
      </c>
      <c r="R648" s="189">
        <f>Q648*H648</f>
        <v>2.5537500000000001E-2</v>
      </c>
      <c r="S648" s="189">
        <v>0</v>
      </c>
      <c r="T648" s="190">
        <f>S648*H648</f>
        <v>0</v>
      </c>
      <c r="U648" s="36"/>
      <c r="V648" s="36"/>
      <c r="W648" s="36"/>
      <c r="X648" s="36"/>
      <c r="Y648" s="36"/>
      <c r="Z648" s="36"/>
      <c r="AA648" s="36"/>
      <c r="AB648" s="36"/>
      <c r="AC648" s="36"/>
      <c r="AD648" s="36"/>
      <c r="AE648" s="36"/>
      <c r="AR648" s="191" t="s">
        <v>276</v>
      </c>
      <c r="AT648" s="191" t="s">
        <v>153</v>
      </c>
      <c r="AU648" s="191" t="s">
        <v>82</v>
      </c>
      <c r="AY648" s="19" t="s">
        <v>151</v>
      </c>
      <c r="BE648" s="192">
        <f>IF(N648="základní",J648,0)</f>
        <v>0</v>
      </c>
      <c r="BF648" s="192">
        <f>IF(N648="snížená",J648,0)</f>
        <v>0</v>
      </c>
      <c r="BG648" s="192">
        <f>IF(N648="zákl. přenesená",J648,0)</f>
        <v>0</v>
      </c>
      <c r="BH648" s="192">
        <f>IF(N648="sníž. přenesená",J648,0)</f>
        <v>0</v>
      </c>
      <c r="BI648" s="192">
        <f>IF(N648="nulová",J648,0)</f>
        <v>0</v>
      </c>
      <c r="BJ648" s="19" t="s">
        <v>80</v>
      </c>
      <c r="BK648" s="192">
        <f>ROUND(I648*H648,2)</f>
        <v>0</v>
      </c>
      <c r="BL648" s="19" t="s">
        <v>276</v>
      </c>
      <c r="BM648" s="191" t="s">
        <v>1158</v>
      </c>
    </row>
    <row r="649" spans="1:65" s="2" customFormat="1" ht="11.25">
      <c r="A649" s="36"/>
      <c r="B649" s="37"/>
      <c r="C649" s="38"/>
      <c r="D649" s="193" t="s">
        <v>160</v>
      </c>
      <c r="E649" s="38"/>
      <c r="F649" s="194" t="s">
        <v>1159</v>
      </c>
      <c r="G649" s="38"/>
      <c r="H649" s="38"/>
      <c r="I649" s="195"/>
      <c r="J649" s="38"/>
      <c r="K649" s="38"/>
      <c r="L649" s="41"/>
      <c r="M649" s="196"/>
      <c r="N649" s="197"/>
      <c r="O649" s="66"/>
      <c r="P649" s="66"/>
      <c r="Q649" s="66"/>
      <c r="R649" s="66"/>
      <c r="S649" s="66"/>
      <c r="T649" s="67"/>
      <c r="U649" s="36"/>
      <c r="V649" s="36"/>
      <c r="W649" s="36"/>
      <c r="X649" s="36"/>
      <c r="Y649" s="36"/>
      <c r="Z649" s="36"/>
      <c r="AA649" s="36"/>
      <c r="AB649" s="36"/>
      <c r="AC649" s="36"/>
      <c r="AD649" s="36"/>
      <c r="AE649" s="36"/>
      <c r="AT649" s="19" t="s">
        <v>160</v>
      </c>
      <c r="AU649" s="19" t="s">
        <v>82</v>
      </c>
    </row>
    <row r="650" spans="1:65" s="13" customFormat="1" ht="22.5">
      <c r="B650" s="200"/>
      <c r="C650" s="201"/>
      <c r="D650" s="193" t="s">
        <v>164</v>
      </c>
      <c r="E650" s="202" t="s">
        <v>19</v>
      </c>
      <c r="F650" s="203" t="s">
        <v>1145</v>
      </c>
      <c r="G650" s="201"/>
      <c r="H650" s="202" t="s">
        <v>19</v>
      </c>
      <c r="I650" s="204"/>
      <c r="J650" s="201"/>
      <c r="K650" s="201"/>
      <c r="L650" s="205"/>
      <c r="M650" s="206"/>
      <c r="N650" s="207"/>
      <c r="O650" s="207"/>
      <c r="P650" s="207"/>
      <c r="Q650" s="207"/>
      <c r="R650" s="207"/>
      <c r="S650" s="207"/>
      <c r="T650" s="208"/>
      <c r="AT650" s="209" t="s">
        <v>164</v>
      </c>
      <c r="AU650" s="209" t="s">
        <v>82</v>
      </c>
      <c r="AV650" s="13" t="s">
        <v>80</v>
      </c>
      <c r="AW650" s="13" t="s">
        <v>35</v>
      </c>
      <c r="AX650" s="13" t="s">
        <v>73</v>
      </c>
      <c r="AY650" s="209" t="s">
        <v>151</v>
      </c>
    </row>
    <row r="651" spans="1:65" s="13" customFormat="1" ht="11.25">
      <c r="B651" s="200"/>
      <c r="C651" s="201"/>
      <c r="D651" s="193" t="s">
        <v>164</v>
      </c>
      <c r="E651" s="202" t="s">
        <v>19</v>
      </c>
      <c r="F651" s="203" t="s">
        <v>1110</v>
      </c>
      <c r="G651" s="201"/>
      <c r="H651" s="202" t="s">
        <v>19</v>
      </c>
      <c r="I651" s="204"/>
      <c r="J651" s="201"/>
      <c r="K651" s="201"/>
      <c r="L651" s="205"/>
      <c r="M651" s="206"/>
      <c r="N651" s="207"/>
      <c r="O651" s="207"/>
      <c r="P651" s="207"/>
      <c r="Q651" s="207"/>
      <c r="R651" s="207"/>
      <c r="S651" s="207"/>
      <c r="T651" s="208"/>
      <c r="AT651" s="209" t="s">
        <v>164</v>
      </c>
      <c r="AU651" s="209" t="s">
        <v>82</v>
      </c>
      <c r="AV651" s="13" t="s">
        <v>80</v>
      </c>
      <c r="AW651" s="13" t="s">
        <v>35</v>
      </c>
      <c r="AX651" s="13" t="s">
        <v>73</v>
      </c>
      <c r="AY651" s="209" t="s">
        <v>151</v>
      </c>
    </row>
    <row r="652" spans="1:65" s="14" customFormat="1" ht="11.25">
      <c r="B652" s="210"/>
      <c r="C652" s="211"/>
      <c r="D652" s="193" t="s">
        <v>164</v>
      </c>
      <c r="E652" s="212" t="s">
        <v>19</v>
      </c>
      <c r="F652" s="213" t="s">
        <v>1146</v>
      </c>
      <c r="G652" s="211"/>
      <c r="H652" s="214">
        <v>20.43</v>
      </c>
      <c r="I652" s="215"/>
      <c r="J652" s="211"/>
      <c r="K652" s="211"/>
      <c r="L652" s="216"/>
      <c r="M652" s="217"/>
      <c r="N652" s="218"/>
      <c r="O652" s="218"/>
      <c r="P652" s="218"/>
      <c r="Q652" s="218"/>
      <c r="R652" s="218"/>
      <c r="S652" s="218"/>
      <c r="T652" s="219"/>
      <c r="AT652" s="220" t="s">
        <v>164</v>
      </c>
      <c r="AU652" s="220" t="s">
        <v>82</v>
      </c>
      <c r="AV652" s="14" t="s">
        <v>82</v>
      </c>
      <c r="AW652" s="14" t="s">
        <v>35</v>
      </c>
      <c r="AX652" s="14" t="s">
        <v>73</v>
      </c>
      <c r="AY652" s="220" t="s">
        <v>151</v>
      </c>
    </row>
    <row r="653" spans="1:65" s="15" customFormat="1" ht="11.25">
      <c r="B653" s="221"/>
      <c r="C653" s="222"/>
      <c r="D653" s="193" t="s">
        <v>164</v>
      </c>
      <c r="E653" s="223" t="s">
        <v>19</v>
      </c>
      <c r="F653" s="224" t="s">
        <v>167</v>
      </c>
      <c r="G653" s="222"/>
      <c r="H653" s="225">
        <v>20.43</v>
      </c>
      <c r="I653" s="226"/>
      <c r="J653" s="222"/>
      <c r="K653" s="222"/>
      <c r="L653" s="227"/>
      <c r="M653" s="228"/>
      <c r="N653" s="229"/>
      <c r="O653" s="229"/>
      <c r="P653" s="229"/>
      <c r="Q653" s="229"/>
      <c r="R653" s="229"/>
      <c r="S653" s="229"/>
      <c r="T653" s="230"/>
      <c r="AT653" s="231" t="s">
        <v>164</v>
      </c>
      <c r="AU653" s="231" t="s">
        <v>82</v>
      </c>
      <c r="AV653" s="15" t="s">
        <v>158</v>
      </c>
      <c r="AW653" s="15" t="s">
        <v>35</v>
      </c>
      <c r="AX653" s="15" t="s">
        <v>80</v>
      </c>
      <c r="AY653" s="231" t="s">
        <v>151</v>
      </c>
    </row>
    <row r="654" spans="1:65" s="2" customFormat="1" ht="24.2" customHeight="1">
      <c r="A654" s="36"/>
      <c r="B654" s="37"/>
      <c r="C654" s="180" t="s">
        <v>1160</v>
      </c>
      <c r="D654" s="180" t="s">
        <v>153</v>
      </c>
      <c r="E654" s="181" t="s">
        <v>1161</v>
      </c>
      <c r="F654" s="182" t="s">
        <v>1149</v>
      </c>
      <c r="G654" s="183" t="s">
        <v>178</v>
      </c>
      <c r="H654" s="184">
        <v>71.209999999999994</v>
      </c>
      <c r="I654" s="185"/>
      <c r="J654" s="186">
        <f>ROUND(I654*H654,2)</f>
        <v>0</v>
      </c>
      <c r="K654" s="182" t="s">
        <v>19</v>
      </c>
      <c r="L654" s="41"/>
      <c r="M654" s="187" t="s">
        <v>19</v>
      </c>
      <c r="N654" s="188" t="s">
        <v>44</v>
      </c>
      <c r="O654" s="66"/>
      <c r="P654" s="189">
        <f>O654*H654</f>
        <v>0</v>
      </c>
      <c r="Q654" s="189">
        <v>1.25E-3</v>
      </c>
      <c r="R654" s="189">
        <f>Q654*H654</f>
        <v>8.9012499999999994E-2</v>
      </c>
      <c r="S654" s="189">
        <v>0</v>
      </c>
      <c r="T654" s="190">
        <f>S654*H654</f>
        <v>0</v>
      </c>
      <c r="U654" s="36"/>
      <c r="V654" s="36"/>
      <c r="W654" s="36"/>
      <c r="X654" s="36"/>
      <c r="Y654" s="36"/>
      <c r="Z654" s="36"/>
      <c r="AA654" s="36"/>
      <c r="AB654" s="36"/>
      <c r="AC654" s="36"/>
      <c r="AD654" s="36"/>
      <c r="AE654" s="36"/>
      <c r="AR654" s="191" t="s">
        <v>276</v>
      </c>
      <c r="AT654" s="191" t="s">
        <v>153</v>
      </c>
      <c r="AU654" s="191" t="s">
        <v>82</v>
      </c>
      <c r="AY654" s="19" t="s">
        <v>151</v>
      </c>
      <c r="BE654" s="192">
        <f>IF(N654="základní",J654,0)</f>
        <v>0</v>
      </c>
      <c r="BF654" s="192">
        <f>IF(N654="snížená",J654,0)</f>
        <v>0</v>
      </c>
      <c r="BG654" s="192">
        <f>IF(N654="zákl. přenesená",J654,0)</f>
        <v>0</v>
      </c>
      <c r="BH654" s="192">
        <f>IF(N654="sníž. přenesená",J654,0)</f>
        <v>0</v>
      </c>
      <c r="BI654" s="192">
        <f>IF(N654="nulová",J654,0)</f>
        <v>0</v>
      </c>
      <c r="BJ654" s="19" t="s">
        <v>80</v>
      </c>
      <c r="BK654" s="192">
        <f>ROUND(I654*H654,2)</f>
        <v>0</v>
      </c>
      <c r="BL654" s="19" t="s">
        <v>276</v>
      </c>
      <c r="BM654" s="191" t="s">
        <v>1162</v>
      </c>
    </row>
    <row r="655" spans="1:65" s="2" customFormat="1" ht="11.25">
      <c r="A655" s="36"/>
      <c r="B655" s="37"/>
      <c r="C655" s="38"/>
      <c r="D655" s="193" t="s">
        <v>160</v>
      </c>
      <c r="E655" s="38"/>
      <c r="F655" s="194" t="s">
        <v>1163</v>
      </c>
      <c r="G655" s="38"/>
      <c r="H655" s="38"/>
      <c r="I655" s="195"/>
      <c r="J655" s="38"/>
      <c r="K655" s="38"/>
      <c r="L655" s="41"/>
      <c r="M655" s="196"/>
      <c r="N655" s="197"/>
      <c r="O655" s="66"/>
      <c r="P655" s="66"/>
      <c r="Q655" s="66"/>
      <c r="R655" s="66"/>
      <c r="S655" s="66"/>
      <c r="T655" s="67"/>
      <c r="U655" s="36"/>
      <c r="V655" s="36"/>
      <c r="W655" s="36"/>
      <c r="X655" s="36"/>
      <c r="Y655" s="36"/>
      <c r="Z655" s="36"/>
      <c r="AA655" s="36"/>
      <c r="AB655" s="36"/>
      <c r="AC655" s="36"/>
      <c r="AD655" s="36"/>
      <c r="AE655" s="36"/>
      <c r="AT655" s="19" t="s">
        <v>160</v>
      </c>
      <c r="AU655" s="19" t="s">
        <v>82</v>
      </c>
    </row>
    <row r="656" spans="1:65" s="13" customFormat="1" ht="22.5">
      <c r="B656" s="200"/>
      <c r="C656" s="201"/>
      <c r="D656" s="193" t="s">
        <v>164</v>
      </c>
      <c r="E656" s="202" t="s">
        <v>19</v>
      </c>
      <c r="F656" s="203" t="s">
        <v>1152</v>
      </c>
      <c r="G656" s="201"/>
      <c r="H656" s="202" t="s">
        <v>19</v>
      </c>
      <c r="I656" s="204"/>
      <c r="J656" s="201"/>
      <c r="K656" s="201"/>
      <c r="L656" s="205"/>
      <c r="M656" s="206"/>
      <c r="N656" s="207"/>
      <c r="O656" s="207"/>
      <c r="P656" s="207"/>
      <c r="Q656" s="207"/>
      <c r="R656" s="207"/>
      <c r="S656" s="207"/>
      <c r="T656" s="208"/>
      <c r="AT656" s="209" t="s">
        <v>164</v>
      </c>
      <c r="AU656" s="209" t="s">
        <v>82</v>
      </c>
      <c r="AV656" s="13" t="s">
        <v>80</v>
      </c>
      <c r="AW656" s="13" t="s">
        <v>35</v>
      </c>
      <c r="AX656" s="13" t="s">
        <v>73</v>
      </c>
      <c r="AY656" s="209" t="s">
        <v>151</v>
      </c>
    </row>
    <row r="657" spans="1:65" s="13" customFormat="1" ht="11.25">
      <c r="B657" s="200"/>
      <c r="C657" s="201"/>
      <c r="D657" s="193" t="s">
        <v>164</v>
      </c>
      <c r="E657" s="202" t="s">
        <v>19</v>
      </c>
      <c r="F657" s="203" t="s">
        <v>1110</v>
      </c>
      <c r="G657" s="201"/>
      <c r="H657" s="202" t="s">
        <v>19</v>
      </c>
      <c r="I657" s="204"/>
      <c r="J657" s="201"/>
      <c r="K657" s="201"/>
      <c r="L657" s="205"/>
      <c r="M657" s="206"/>
      <c r="N657" s="207"/>
      <c r="O657" s="207"/>
      <c r="P657" s="207"/>
      <c r="Q657" s="207"/>
      <c r="R657" s="207"/>
      <c r="S657" s="207"/>
      <c r="T657" s="208"/>
      <c r="AT657" s="209" t="s">
        <v>164</v>
      </c>
      <c r="AU657" s="209" t="s">
        <v>82</v>
      </c>
      <c r="AV657" s="13" t="s">
        <v>80</v>
      </c>
      <c r="AW657" s="13" t="s">
        <v>35</v>
      </c>
      <c r="AX657" s="13" t="s">
        <v>73</v>
      </c>
      <c r="AY657" s="209" t="s">
        <v>151</v>
      </c>
    </row>
    <row r="658" spans="1:65" s="14" customFormat="1" ht="11.25">
      <c r="B658" s="210"/>
      <c r="C658" s="211"/>
      <c r="D658" s="193" t="s">
        <v>164</v>
      </c>
      <c r="E658" s="212" t="s">
        <v>19</v>
      </c>
      <c r="F658" s="213" t="s">
        <v>1153</v>
      </c>
      <c r="G658" s="211"/>
      <c r="H658" s="214">
        <v>15.16</v>
      </c>
      <c r="I658" s="215"/>
      <c r="J658" s="211"/>
      <c r="K658" s="211"/>
      <c r="L658" s="216"/>
      <c r="M658" s="217"/>
      <c r="N658" s="218"/>
      <c r="O658" s="218"/>
      <c r="P658" s="218"/>
      <c r="Q658" s="218"/>
      <c r="R658" s="218"/>
      <c r="S658" s="218"/>
      <c r="T658" s="219"/>
      <c r="AT658" s="220" t="s">
        <v>164</v>
      </c>
      <c r="AU658" s="220" t="s">
        <v>82</v>
      </c>
      <c r="AV658" s="14" t="s">
        <v>82</v>
      </c>
      <c r="AW658" s="14" t="s">
        <v>35</v>
      </c>
      <c r="AX658" s="14" t="s">
        <v>73</v>
      </c>
      <c r="AY658" s="220" t="s">
        <v>151</v>
      </c>
    </row>
    <row r="659" spans="1:65" s="13" customFormat="1" ht="11.25">
      <c r="B659" s="200"/>
      <c r="C659" s="201"/>
      <c r="D659" s="193" t="s">
        <v>164</v>
      </c>
      <c r="E659" s="202" t="s">
        <v>19</v>
      </c>
      <c r="F659" s="203" t="s">
        <v>1154</v>
      </c>
      <c r="G659" s="201"/>
      <c r="H659" s="202" t="s">
        <v>19</v>
      </c>
      <c r="I659" s="204"/>
      <c r="J659" s="201"/>
      <c r="K659" s="201"/>
      <c r="L659" s="205"/>
      <c r="M659" s="206"/>
      <c r="N659" s="207"/>
      <c r="O659" s="207"/>
      <c r="P659" s="207"/>
      <c r="Q659" s="207"/>
      <c r="R659" s="207"/>
      <c r="S659" s="207"/>
      <c r="T659" s="208"/>
      <c r="AT659" s="209" t="s">
        <v>164</v>
      </c>
      <c r="AU659" s="209" t="s">
        <v>82</v>
      </c>
      <c r="AV659" s="13" t="s">
        <v>80</v>
      </c>
      <c r="AW659" s="13" t="s">
        <v>35</v>
      </c>
      <c r="AX659" s="13" t="s">
        <v>73</v>
      </c>
      <c r="AY659" s="209" t="s">
        <v>151</v>
      </c>
    </row>
    <row r="660" spans="1:65" s="14" customFormat="1" ht="11.25">
      <c r="B660" s="210"/>
      <c r="C660" s="211"/>
      <c r="D660" s="193" t="s">
        <v>164</v>
      </c>
      <c r="E660" s="212" t="s">
        <v>19</v>
      </c>
      <c r="F660" s="213" t="s">
        <v>1155</v>
      </c>
      <c r="G660" s="211"/>
      <c r="H660" s="214">
        <v>56.05</v>
      </c>
      <c r="I660" s="215"/>
      <c r="J660" s="211"/>
      <c r="K660" s="211"/>
      <c r="L660" s="216"/>
      <c r="M660" s="217"/>
      <c r="N660" s="218"/>
      <c r="O660" s="218"/>
      <c r="P660" s="218"/>
      <c r="Q660" s="218"/>
      <c r="R660" s="218"/>
      <c r="S660" s="218"/>
      <c r="T660" s="219"/>
      <c r="AT660" s="220" t="s">
        <v>164</v>
      </c>
      <c r="AU660" s="220" t="s">
        <v>82</v>
      </c>
      <c r="AV660" s="14" t="s">
        <v>82</v>
      </c>
      <c r="AW660" s="14" t="s">
        <v>35</v>
      </c>
      <c r="AX660" s="14" t="s">
        <v>73</v>
      </c>
      <c r="AY660" s="220" t="s">
        <v>151</v>
      </c>
    </row>
    <row r="661" spans="1:65" s="15" customFormat="1" ht="11.25">
      <c r="B661" s="221"/>
      <c r="C661" s="222"/>
      <c r="D661" s="193" t="s">
        <v>164</v>
      </c>
      <c r="E661" s="223" t="s">
        <v>19</v>
      </c>
      <c r="F661" s="224" t="s">
        <v>167</v>
      </c>
      <c r="G661" s="222"/>
      <c r="H661" s="225">
        <v>71.209999999999994</v>
      </c>
      <c r="I661" s="226"/>
      <c r="J661" s="222"/>
      <c r="K661" s="222"/>
      <c r="L661" s="227"/>
      <c r="M661" s="228"/>
      <c r="N661" s="229"/>
      <c r="O661" s="229"/>
      <c r="P661" s="229"/>
      <c r="Q661" s="229"/>
      <c r="R661" s="229"/>
      <c r="S661" s="229"/>
      <c r="T661" s="230"/>
      <c r="AT661" s="231" t="s">
        <v>164</v>
      </c>
      <c r="AU661" s="231" t="s">
        <v>82</v>
      </c>
      <c r="AV661" s="15" t="s">
        <v>158</v>
      </c>
      <c r="AW661" s="15" t="s">
        <v>35</v>
      </c>
      <c r="AX661" s="15" t="s">
        <v>80</v>
      </c>
      <c r="AY661" s="231" t="s">
        <v>151</v>
      </c>
    </row>
    <row r="662" spans="1:65" s="2" customFormat="1" ht="24.2" customHeight="1">
      <c r="A662" s="36"/>
      <c r="B662" s="37"/>
      <c r="C662" s="180" t="s">
        <v>1164</v>
      </c>
      <c r="D662" s="180" t="s">
        <v>153</v>
      </c>
      <c r="E662" s="181" t="s">
        <v>1165</v>
      </c>
      <c r="F662" s="182" t="s">
        <v>1166</v>
      </c>
      <c r="G662" s="183" t="s">
        <v>279</v>
      </c>
      <c r="H662" s="184">
        <v>0.23</v>
      </c>
      <c r="I662" s="185"/>
      <c r="J662" s="186">
        <f>ROUND(I662*H662,2)</f>
        <v>0</v>
      </c>
      <c r="K662" s="182" t="s">
        <v>157</v>
      </c>
      <c r="L662" s="41"/>
      <c r="M662" s="187" t="s">
        <v>19</v>
      </c>
      <c r="N662" s="188" t="s">
        <v>44</v>
      </c>
      <c r="O662" s="66"/>
      <c r="P662" s="189">
        <f>O662*H662</f>
        <v>0</v>
      </c>
      <c r="Q662" s="189">
        <v>0</v>
      </c>
      <c r="R662" s="189">
        <f>Q662*H662</f>
        <v>0</v>
      </c>
      <c r="S662" s="189">
        <v>0</v>
      </c>
      <c r="T662" s="190">
        <f>S662*H662</f>
        <v>0</v>
      </c>
      <c r="U662" s="36"/>
      <c r="V662" s="36"/>
      <c r="W662" s="36"/>
      <c r="X662" s="36"/>
      <c r="Y662" s="36"/>
      <c r="Z662" s="36"/>
      <c r="AA662" s="36"/>
      <c r="AB662" s="36"/>
      <c r="AC662" s="36"/>
      <c r="AD662" s="36"/>
      <c r="AE662" s="36"/>
      <c r="AR662" s="191" t="s">
        <v>276</v>
      </c>
      <c r="AT662" s="191" t="s">
        <v>153</v>
      </c>
      <c r="AU662" s="191" t="s">
        <v>82</v>
      </c>
      <c r="AY662" s="19" t="s">
        <v>151</v>
      </c>
      <c r="BE662" s="192">
        <f>IF(N662="základní",J662,0)</f>
        <v>0</v>
      </c>
      <c r="BF662" s="192">
        <f>IF(N662="snížená",J662,0)</f>
        <v>0</v>
      </c>
      <c r="BG662" s="192">
        <f>IF(N662="zákl. přenesená",J662,0)</f>
        <v>0</v>
      </c>
      <c r="BH662" s="192">
        <f>IF(N662="sníž. přenesená",J662,0)</f>
        <v>0</v>
      </c>
      <c r="BI662" s="192">
        <f>IF(N662="nulová",J662,0)</f>
        <v>0</v>
      </c>
      <c r="BJ662" s="19" t="s">
        <v>80</v>
      </c>
      <c r="BK662" s="192">
        <f>ROUND(I662*H662,2)</f>
        <v>0</v>
      </c>
      <c r="BL662" s="19" t="s">
        <v>276</v>
      </c>
      <c r="BM662" s="191" t="s">
        <v>1167</v>
      </c>
    </row>
    <row r="663" spans="1:65" s="2" customFormat="1" ht="29.25">
      <c r="A663" s="36"/>
      <c r="B663" s="37"/>
      <c r="C663" s="38"/>
      <c r="D663" s="193" t="s">
        <v>160</v>
      </c>
      <c r="E663" s="38"/>
      <c r="F663" s="194" t="s">
        <v>1168</v>
      </c>
      <c r="G663" s="38"/>
      <c r="H663" s="38"/>
      <c r="I663" s="195"/>
      <c r="J663" s="38"/>
      <c r="K663" s="38"/>
      <c r="L663" s="41"/>
      <c r="M663" s="196"/>
      <c r="N663" s="197"/>
      <c r="O663" s="66"/>
      <c r="P663" s="66"/>
      <c r="Q663" s="66"/>
      <c r="R663" s="66"/>
      <c r="S663" s="66"/>
      <c r="T663" s="67"/>
      <c r="U663" s="36"/>
      <c r="V663" s="36"/>
      <c r="W663" s="36"/>
      <c r="X663" s="36"/>
      <c r="Y663" s="36"/>
      <c r="Z663" s="36"/>
      <c r="AA663" s="36"/>
      <c r="AB663" s="36"/>
      <c r="AC663" s="36"/>
      <c r="AD663" s="36"/>
      <c r="AE663" s="36"/>
      <c r="AT663" s="19" t="s">
        <v>160</v>
      </c>
      <c r="AU663" s="19" t="s">
        <v>82</v>
      </c>
    </row>
    <row r="664" spans="1:65" s="2" customFormat="1" ht="11.25">
      <c r="A664" s="36"/>
      <c r="B664" s="37"/>
      <c r="C664" s="38"/>
      <c r="D664" s="198" t="s">
        <v>162</v>
      </c>
      <c r="E664" s="38"/>
      <c r="F664" s="199" t="s">
        <v>1169</v>
      </c>
      <c r="G664" s="38"/>
      <c r="H664" s="38"/>
      <c r="I664" s="195"/>
      <c r="J664" s="38"/>
      <c r="K664" s="38"/>
      <c r="L664" s="41"/>
      <c r="M664" s="196"/>
      <c r="N664" s="197"/>
      <c r="O664" s="66"/>
      <c r="P664" s="66"/>
      <c r="Q664" s="66"/>
      <c r="R664" s="66"/>
      <c r="S664" s="66"/>
      <c r="T664" s="67"/>
      <c r="U664" s="36"/>
      <c r="V664" s="36"/>
      <c r="W664" s="36"/>
      <c r="X664" s="36"/>
      <c r="Y664" s="36"/>
      <c r="Z664" s="36"/>
      <c r="AA664" s="36"/>
      <c r="AB664" s="36"/>
      <c r="AC664" s="36"/>
      <c r="AD664" s="36"/>
      <c r="AE664" s="36"/>
      <c r="AT664" s="19" t="s">
        <v>162</v>
      </c>
      <c r="AU664" s="19" t="s">
        <v>82</v>
      </c>
    </row>
    <row r="665" spans="1:65" s="2" customFormat="1" ht="24.2" customHeight="1">
      <c r="A665" s="36"/>
      <c r="B665" s="37"/>
      <c r="C665" s="180" t="s">
        <v>1170</v>
      </c>
      <c r="D665" s="180" t="s">
        <v>153</v>
      </c>
      <c r="E665" s="181" t="s">
        <v>1171</v>
      </c>
      <c r="F665" s="182" t="s">
        <v>1172</v>
      </c>
      <c r="G665" s="183" t="s">
        <v>279</v>
      </c>
      <c r="H665" s="184">
        <v>0.23</v>
      </c>
      <c r="I665" s="185"/>
      <c r="J665" s="186">
        <f>ROUND(I665*H665,2)</f>
        <v>0</v>
      </c>
      <c r="K665" s="182" t="s">
        <v>157</v>
      </c>
      <c r="L665" s="41"/>
      <c r="M665" s="187" t="s">
        <v>19</v>
      </c>
      <c r="N665" s="188" t="s">
        <v>44</v>
      </c>
      <c r="O665" s="66"/>
      <c r="P665" s="189">
        <f>O665*H665</f>
        <v>0</v>
      </c>
      <c r="Q665" s="189">
        <v>0</v>
      </c>
      <c r="R665" s="189">
        <f>Q665*H665</f>
        <v>0</v>
      </c>
      <c r="S665" s="189">
        <v>0</v>
      </c>
      <c r="T665" s="190">
        <f>S665*H665</f>
        <v>0</v>
      </c>
      <c r="U665" s="36"/>
      <c r="V665" s="36"/>
      <c r="W665" s="36"/>
      <c r="X665" s="36"/>
      <c r="Y665" s="36"/>
      <c r="Z665" s="36"/>
      <c r="AA665" s="36"/>
      <c r="AB665" s="36"/>
      <c r="AC665" s="36"/>
      <c r="AD665" s="36"/>
      <c r="AE665" s="36"/>
      <c r="AR665" s="191" t="s">
        <v>276</v>
      </c>
      <c r="AT665" s="191" t="s">
        <v>153</v>
      </c>
      <c r="AU665" s="191" t="s">
        <v>82</v>
      </c>
      <c r="AY665" s="19" t="s">
        <v>151</v>
      </c>
      <c r="BE665" s="192">
        <f>IF(N665="základní",J665,0)</f>
        <v>0</v>
      </c>
      <c r="BF665" s="192">
        <f>IF(N665="snížená",J665,0)</f>
        <v>0</v>
      </c>
      <c r="BG665" s="192">
        <f>IF(N665="zákl. přenesená",J665,0)</f>
        <v>0</v>
      </c>
      <c r="BH665" s="192">
        <f>IF(N665="sníž. přenesená",J665,0)</f>
        <v>0</v>
      </c>
      <c r="BI665" s="192">
        <f>IF(N665="nulová",J665,0)</f>
        <v>0</v>
      </c>
      <c r="BJ665" s="19" t="s">
        <v>80</v>
      </c>
      <c r="BK665" s="192">
        <f>ROUND(I665*H665,2)</f>
        <v>0</v>
      </c>
      <c r="BL665" s="19" t="s">
        <v>276</v>
      </c>
      <c r="BM665" s="191" t="s">
        <v>1173</v>
      </c>
    </row>
    <row r="666" spans="1:65" s="2" customFormat="1" ht="29.25">
      <c r="A666" s="36"/>
      <c r="B666" s="37"/>
      <c r="C666" s="38"/>
      <c r="D666" s="193" t="s">
        <v>160</v>
      </c>
      <c r="E666" s="38"/>
      <c r="F666" s="194" t="s">
        <v>1174</v>
      </c>
      <c r="G666" s="38"/>
      <c r="H666" s="38"/>
      <c r="I666" s="195"/>
      <c r="J666" s="38"/>
      <c r="K666" s="38"/>
      <c r="L666" s="41"/>
      <c r="M666" s="196"/>
      <c r="N666" s="197"/>
      <c r="O666" s="66"/>
      <c r="P666" s="66"/>
      <c r="Q666" s="66"/>
      <c r="R666" s="66"/>
      <c r="S666" s="66"/>
      <c r="T666" s="67"/>
      <c r="U666" s="36"/>
      <c r="V666" s="36"/>
      <c r="W666" s="36"/>
      <c r="X666" s="36"/>
      <c r="Y666" s="36"/>
      <c r="Z666" s="36"/>
      <c r="AA666" s="36"/>
      <c r="AB666" s="36"/>
      <c r="AC666" s="36"/>
      <c r="AD666" s="36"/>
      <c r="AE666" s="36"/>
      <c r="AT666" s="19" t="s">
        <v>160</v>
      </c>
      <c r="AU666" s="19" t="s">
        <v>82</v>
      </c>
    </row>
    <row r="667" spans="1:65" s="2" customFormat="1" ht="11.25">
      <c r="A667" s="36"/>
      <c r="B667" s="37"/>
      <c r="C667" s="38"/>
      <c r="D667" s="198" t="s">
        <v>162</v>
      </c>
      <c r="E667" s="38"/>
      <c r="F667" s="199" t="s">
        <v>1175</v>
      </c>
      <c r="G667" s="38"/>
      <c r="H667" s="38"/>
      <c r="I667" s="195"/>
      <c r="J667" s="38"/>
      <c r="K667" s="38"/>
      <c r="L667" s="41"/>
      <c r="M667" s="196"/>
      <c r="N667" s="197"/>
      <c r="O667" s="66"/>
      <c r="P667" s="66"/>
      <c r="Q667" s="66"/>
      <c r="R667" s="66"/>
      <c r="S667" s="66"/>
      <c r="T667" s="67"/>
      <c r="U667" s="36"/>
      <c r="V667" s="36"/>
      <c r="W667" s="36"/>
      <c r="X667" s="36"/>
      <c r="Y667" s="36"/>
      <c r="Z667" s="36"/>
      <c r="AA667" s="36"/>
      <c r="AB667" s="36"/>
      <c r="AC667" s="36"/>
      <c r="AD667" s="36"/>
      <c r="AE667" s="36"/>
      <c r="AT667" s="19" t="s">
        <v>162</v>
      </c>
      <c r="AU667" s="19" t="s">
        <v>82</v>
      </c>
    </row>
    <row r="668" spans="1:65" s="2" customFormat="1" ht="24.2" customHeight="1">
      <c r="A668" s="36"/>
      <c r="B668" s="37"/>
      <c r="C668" s="180" t="s">
        <v>1176</v>
      </c>
      <c r="D668" s="180" t="s">
        <v>153</v>
      </c>
      <c r="E668" s="181" t="s">
        <v>1177</v>
      </c>
      <c r="F668" s="182" t="s">
        <v>1178</v>
      </c>
      <c r="G668" s="183" t="s">
        <v>279</v>
      </c>
      <c r="H668" s="184">
        <v>0.23</v>
      </c>
      <c r="I668" s="185"/>
      <c r="J668" s="186">
        <f>ROUND(I668*H668,2)</f>
        <v>0</v>
      </c>
      <c r="K668" s="182" t="s">
        <v>157</v>
      </c>
      <c r="L668" s="41"/>
      <c r="M668" s="187" t="s">
        <v>19</v>
      </c>
      <c r="N668" s="188" t="s">
        <v>44</v>
      </c>
      <c r="O668" s="66"/>
      <c r="P668" s="189">
        <f>O668*H668</f>
        <v>0</v>
      </c>
      <c r="Q668" s="189">
        <v>0</v>
      </c>
      <c r="R668" s="189">
        <f>Q668*H668</f>
        <v>0</v>
      </c>
      <c r="S668" s="189">
        <v>0</v>
      </c>
      <c r="T668" s="190">
        <f>S668*H668</f>
        <v>0</v>
      </c>
      <c r="U668" s="36"/>
      <c r="V668" s="36"/>
      <c r="W668" s="36"/>
      <c r="X668" s="36"/>
      <c r="Y668" s="36"/>
      <c r="Z668" s="36"/>
      <c r="AA668" s="36"/>
      <c r="AB668" s="36"/>
      <c r="AC668" s="36"/>
      <c r="AD668" s="36"/>
      <c r="AE668" s="36"/>
      <c r="AR668" s="191" t="s">
        <v>276</v>
      </c>
      <c r="AT668" s="191" t="s">
        <v>153</v>
      </c>
      <c r="AU668" s="191" t="s">
        <v>82</v>
      </c>
      <c r="AY668" s="19" t="s">
        <v>151</v>
      </c>
      <c r="BE668" s="192">
        <f>IF(N668="základní",J668,0)</f>
        <v>0</v>
      </c>
      <c r="BF668" s="192">
        <f>IF(N668="snížená",J668,0)</f>
        <v>0</v>
      </c>
      <c r="BG668" s="192">
        <f>IF(N668="zákl. přenesená",J668,0)</f>
        <v>0</v>
      </c>
      <c r="BH668" s="192">
        <f>IF(N668="sníž. přenesená",J668,0)</f>
        <v>0</v>
      </c>
      <c r="BI668" s="192">
        <f>IF(N668="nulová",J668,0)</f>
        <v>0</v>
      </c>
      <c r="BJ668" s="19" t="s">
        <v>80</v>
      </c>
      <c r="BK668" s="192">
        <f>ROUND(I668*H668,2)</f>
        <v>0</v>
      </c>
      <c r="BL668" s="19" t="s">
        <v>276</v>
      </c>
      <c r="BM668" s="191" t="s">
        <v>1179</v>
      </c>
    </row>
    <row r="669" spans="1:65" s="2" customFormat="1" ht="29.25">
      <c r="A669" s="36"/>
      <c r="B669" s="37"/>
      <c r="C669" s="38"/>
      <c r="D669" s="193" t="s">
        <v>160</v>
      </c>
      <c r="E669" s="38"/>
      <c r="F669" s="194" t="s">
        <v>1180</v>
      </c>
      <c r="G669" s="38"/>
      <c r="H669" s="38"/>
      <c r="I669" s="195"/>
      <c r="J669" s="38"/>
      <c r="K669" s="38"/>
      <c r="L669" s="41"/>
      <c r="M669" s="196"/>
      <c r="N669" s="197"/>
      <c r="O669" s="66"/>
      <c r="P669" s="66"/>
      <c r="Q669" s="66"/>
      <c r="R669" s="66"/>
      <c r="S669" s="66"/>
      <c r="T669" s="67"/>
      <c r="U669" s="36"/>
      <c r="V669" s="36"/>
      <c r="W669" s="36"/>
      <c r="X669" s="36"/>
      <c r="Y669" s="36"/>
      <c r="Z669" s="36"/>
      <c r="AA669" s="36"/>
      <c r="AB669" s="36"/>
      <c r="AC669" s="36"/>
      <c r="AD669" s="36"/>
      <c r="AE669" s="36"/>
      <c r="AT669" s="19" t="s">
        <v>160</v>
      </c>
      <c r="AU669" s="19" t="s">
        <v>82</v>
      </c>
    </row>
    <row r="670" spans="1:65" s="2" customFormat="1" ht="11.25">
      <c r="A670" s="36"/>
      <c r="B670" s="37"/>
      <c r="C670" s="38"/>
      <c r="D670" s="198" t="s">
        <v>162</v>
      </c>
      <c r="E670" s="38"/>
      <c r="F670" s="199" t="s">
        <v>1181</v>
      </c>
      <c r="G670" s="38"/>
      <c r="H670" s="38"/>
      <c r="I670" s="195"/>
      <c r="J670" s="38"/>
      <c r="K670" s="38"/>
      <c r="L670" s="41"/>
      <c r="M670" s="196"/>
      <c r="N670" s="197"/>
      <c r="O670" s="66"/>
      <c r="P670" s="66"/>
      <c r="Q670" s="66"/>
      <c r="R670" s="66"/>
      <c r="S670" s="66"/>
      <c r="T670" s="67"/>
      <c r="U670" s="36"/>
      <c r="V670" s="36"/>
      <c r="W670" s="36"/>
      <c r="X670" s="36"/>
      <c r="Y670" s="36"/>
      <c r="Z670" s="36"/>
      <c r="AA670" s="36"/>
      <c r="AB670" s="36"/>
      <c r="AC670" s="36"/>
      <c r="AD670" s="36"/>
      <c r="AE670" s="36"/>
      <c r="AT670" s="19" t="s">
        <v>162</v>
      </c>
      <c r="AU670" s="19" t="s">
        <v>82</v>
      </c>
    </row>
    <row r="671" spans="1:65" s="12" customFormat="1" ht="22.9" customHeight="1">
      <c r="B671" s="164"/>
      <c r="C671" s="165"/>
      <c r="D671" s="166" t="s">
        <v>72</v>
      </c>
      <c r="E671" s="178" t="s">
        <v>1182</v>
      </c>
      <c r="F671" s="178" t="s">
        <v>1183</v>
      </c>
      <c r="G671" s="165"/>
      <c r="H671" s="165"/>
      <c r="I671" s="168"/>
      <c r="J671" s="179">
        <f>BK671</f>
        <v>0</v>
      </c>
      <c r="K671" s="165"/>
      <c r="L671" s="170"/>
      <c r="M671" s="171"/>
      <c r="N671" s="172"/>
      <c r="O671" s="172"/>
      <c r="P671" s="173">
        <f>SUM(P672:P839)</f>
        <v>0</v>
      </c>
      <c r="Q671" s="172"/>
      <c r="R671" s="173">
        <f>SUM(R672:R839)</f>
        <v>2.5866372699999998</v>
      </c>
      <c r="S671" s="172"/>
      <c r="T671" s="174">
        <f>SUM(T672:T839)</f>
        <v>0</v>
      </c>
      <c r="AR671" s="175" t="s">
        <v>82</v>
      </c>
      <c r="AT671" s="176" t="s">
        <v>72</v>
      </c>
      <c r="AU671" s="176" t="s">
        <v>80</v>
      </c>
      <c r="AY671" s="175" t="s">
        <v>151</v>
      </c>
      <c r="BK671" s="177">
        <f>SUM(BK672:BK839)</f>
        <v>0</v>
      </c>
    </row>
    <row r="672" spans="1:65" s="2" customFormat="1" ht="24.2" customHeight="1">
      <c r="A672" s="36"/>
      <c r="B672" s="37"/>
      <c r="C672" s="180" t="s">
        <v>1184</v>
      </c>
      <c r="D672" s="180" t="s">
        <v>153</v>
      </c>
      <c r="E672" s="181" t="s">
        <v>1185</v>
      </c>
      <c r="F672" s="182" t="s">
        <v>1186</v>
      </c>
      <c r="G672" s="183" t="s">
        <v>178</v>
      </c>
      <c r="H672" s="184">
        <v>223.857</v>
      </c>
      <c r="I672" s="185"/>
      <c r="J672" s="186">
        <f>ROUND(I672*H672,2)</f>
        <v>0</v>
      </c>
      <c r="K672" s="182" t="s">
        <v>157</v>
      </c>
      <c r="L672" s="41"/>
      <c r="M672" s="187" t="s">
        <v>19</v>
      </c>
      <c r="N672" s="188" t="s">
        <v>44</v>
      </c>
      <c r="O672" s="66"/>
      <c r="P672" s="189">
        <f>O672*H672</f>
        <v>0</v>
      </c>
      <c r="Q672" s="189">
        <v>0</v>
      </c>
      <c r="R672" s="189">
        <f>Q672*H672</f>
        <v>0</v>
      </c>
      <c r="S672" s="189">
        <v>0</v>
      </c>
      <c r="T672" s="190">
        <f>S672*H672</f>
        <v>0</v>
      </c>
      <c r="U672" s="36"/>
      <c r="V672" s="36"/>
      <c r="W672" s="36"/>
      <c r="X672" s="36"/>
      <c r="Y672" s="36"/>
      <c r="Z672" s="36"/>
      <c r="AA672" s="36"/>
      <c r="AB672" s="36"/>
      <c r="AC672" s="36"/>
      <c r="AD672" s="36"/>
      <c r="AE672" s="36"/>
      <c r="AR672" s="191" t="s">
        <v>276</v>
      </c>
      <c r="AT672" s="191" t="s">
        <v>153</v>
      </c>
      <c r="AU672" s="191" t="s">
        <v>82</v>
      </c>
      <c r="AY672" s="19" t="s">
        <v>151</v>
      </c>
      <c r="BE672" s="192">
        <f>IF(N672="základní",J672,0)</f>
        <v>0</v>
      </c>
      <c r="BF672" s="192">
        <f>IF(N672="snížená",J672,0)</f>
        <v>0</v>
      </c>
      <c r="BG672" s="192">
        <f>IF(N672="zákl. přenesená",J672,0)</f>
        <v>0</v>
      </c>
      <c r="BH672" s="192">
        <f>IF(N672="sníž. přenesená",J672,0)</f>
        <v>0</v>
      </c>
      <c r="BI672" s="192">
        <f>IF(N672="nulová",J672,0)</f>
        <v>0</v>
      </c>
      <c r="BJ672" s="19" t="s">
        <v>80</v>
      </c>
      <c r="BK672" s="192">
        <f>ROUND(I672*H672,2)</f>
        <v>0</v>
      </c>
      <c r="BL672" s="19" t="s">
        <v>276</v>
      </c>
      <c r="BM672" s="191" t="s">
        <v>1187</v>
      </c>
    </row>
    <row r="673" spans="1:51" s="2" customFormat="1" ht="29.25">
      <c r="A673" s="36"/>
      <c r="B673" s="37"/>
      <c r="C673" s="38"/>
      <c r="D673" s="193" t="s">
        <v>160</v>
      </c>
      <c r="E673" s="38"/>
      <c r="F673" s="194" t="s">
        <v>1188</v>
      </c>
      <c r="G673" s="38"/>
      <c r="H673" s="38"/>
      <c r="I673" s="195"/>
      <c r="J673" s="38"/>
      <c r="K673" s="38"/>
      <c r="L673" s="41"/>
      <c r="M673" s="196"/>
      <c r="N673" s="197"/>
      <c r="O673" s="66"/>
      <c r="P673" s="66"/>
      <c r="Q673" s="66"/>
      <c r="R673" s="66"/>
      <c r="S673" s="66"/>
      <c r="T673" s="67"/>
      <c r="U673" s="36"/>
      <c r="V673" s="36"/>
      <c r="W673" s="36"/>
      <c r="X673" s="36"/>
      <c r="Y673" s="36"/>
      <c r="Z673" s="36"/>
      <c r="AA673" s="36"/>
      <c r="AB673" s="36"/>
      <c r="AC673" s="36"/>
      <c r="AD673" s="36"/>
      <c r="AE673" s="36"/>
      <c r="AT673" s="19" t="s">
        <v>160</v>
      </c>
      <c r="AU673" s="19" t="s">
        <v>82</v>
      </c>
    </row>
    <row r="674" spans="1:51" s="2" customFormat="1" ht="11.25">
      <c r="A674" s="36"/>
      <c r="B674" s="37"/>
      <c r="C674" s="38"/>
      <c r="D674" s="198" t="s">
        <v>162</v>
      </c>
      <c r="E674" s="38"/>
      <c r="F674" s="199" t="s">
        <v>1189</v>
      </c>
      <c r="G674" s="38"/>
      <c r="H674" s="38"/>
      <c r="I674" s="195"/>
      <c r="J674" s="38"/>
      <c r="K674" s="38"/>
      <c r="L674" s="41"/>
      <c r="M674" s="196"/>
      <c r="N674" s="197"/>
      <c r="O674" s="66"/>
      <c r="P674" s="66"/>
      <c r="Q674" s="66"/>
      <c r="R674" s="66"/>
      <c r="S674" s="66"/>
      <c r="T674" s="67"/>
      <c r="U674" s="36"/>
      <c r="V674" s="36"/>
      <c r="W674" s="36"/>
      <c r="X674" s="36"/>
      <c r="Y674" s="36"/>
      <c r="Z674" s="36"/>
      <c r="AA674" s="36"/>
      <c r="AB674" s="36"/>
      <c r="AC674" s="36"/>
      <c r="AD674" s="36"/>
      <c r="AE674" s="36"/>
      <c r="AT674" s="19" t="s">
        <v>162</v>
      </c>
      <c r="AU674" s="19" t="s">
        <v>82</v>
      </c>
    </row>
    <row r="675" spans="1:51" s="13" customFormat="1" ht="11.25">
      <c r="B675" s="200"/>
      <c r="C675" s="201"/>
      <c r="D675" s="193" t="s">
        <v>164</v>
      </c>
      <c r="E675" s="202" t="s">
        <v>19</v>
      </c>
      <c r="F675" s="203" t="s">
        <v>1190</v>
      </c>
      <c r="G675" s="201"/>
      <c r="H675" s="202" t="s">
        <v>19</v>
      </c>
      <c r="I675" s="204"/>
      <c r="J675" s="201"/>
      <c r="K675" s="201"/>
      <c r="L675" s="205"/>
      <c r="M675" s="206"/>
      <c r="N675" s="207"/>
      <c r="O675" s="207"/>
      <c r="P675" s="207"/>
      <c r="Q675" s="207"/>
      <c r="R675" s="207"/>
      <c r="S675" s="207"/>
      <c r="T675" s="208"/>
      <c r="AT675" s="209" t="s">
        <v>164</v>
      </c>
      <c r="AU675" s="209" t="s">
        <v>82</v>
      </c>
      <c r="AV675" s="13" t="s">
        <v>80</v>
      </c>
      <c r="AW675" s="13" t="s">
        <v>35</v>
      </c>
      <c r="AX675" s="13" t="s">
        <v>73</v>
      </c>
      <c r="AY675" s="209" t="s">
        <v>151</v>
      </c>
    </row>
    <row r="676" spans="1:51" s="13" customFormat="1" ht="11.25">
      <c r="B676" s="200"/>
      <c r="C676" s="201"/>
      <c r="D676" s="193" t="s">
        <v>164</v>
      </c>
      <c r="E676" s="202" t="s">
        <v>19</v>
      </c>
      <c r="F676" s="203" t="s">
        <v>1191</v>
      </c>
      <c r="G676" s="201"/>
      <c r="H676" s="202" t="s">
        <v>19</v>
      </c>
      <c r="I676" s="204"/>
      <c r="J676" s="201"/>
      <c r="K676" s="201"/>
      <c r="L676" s="205"/>
      <c r="M676" s="206"/>
      <c r="N676" s="207"/>
      <c r="O676" s="207"/>
      <c r="P676" s="207"/>
      <c r="Q676" s="207"/>
      <c r="R676" s="207"/>
      <c r="S676" s="207"/>
      <c r="T676" s="208"/>
      <c r="AT676" s="209" t="s">
        <v>164</v>
      </c>
      <c r="AU676" s="209" t="s">
        <v>82</v>
      </c>
      <c r="AV676" s="13" t="s">
        <v>80</v>
      </c>
      <c r="AW676" s="13" t="s">
        <v>35</v>
      </c>
      <c r="AX676" s="13" t="s">
        <v>73</v>
      </c>
      <c r="AY676" s="209" t="s">
        <v>151</v>
      </c>
    </row>
    <row r="677" spans="1:51" s="14" customFormat="1" ht="11.25">
      <c r="B677" s="210"/>
      <c r="C677" s="211"/>
      <c r="D677" s="193" t="s">
        <v>164</v>
      </c>
      <c r="E677" s="212" t="s">
        <v>19</v>
      </c>
      <c r="F677" s="213" t="s">
        <v>1192</v>
      </c>
      <c r="G677" s="211"/>
      <c r="H677" s="214">
        <v>7.5</v>
      </c>
      <c r="I677" s="215"/>
      <c r="J677" s="211"/>
      <c r="K677" s="211"/>
      <c r="L677" s="216"/>
      <c r="M677" s="217"/>
      <c r="N677" s="218"/>
      <c r="O677" s="218"/>
      <c r="P677" s="218"/>
      <c r="Q677" s="218"/>
      <c r="R677" s="218"/>
      <c r="S677" s="218"/>
      <c r="T677" s="219"/>
      <c r="AT677" s="220" t="s">
        <v>164</v>
      </c>
      <c r="AU677" s="220" t="s">
        <v>82</v>
      </c>
      <c r="AV677" s="14" t="s">
        <v>82</v>
      </c>
      <c r="AW677" s="14" t="s">
        <v>35</v>
      </c>
      <c r="AX677" s="14" t="s">
        <v>73</v>
      </c>
      <c r="AY677" s="220" t="s">
        <v>151</v>
      </c>
    </row>
    <row r="678" spans="1:51" s="13" customFormat="1" ht="11.25">
      <c r="B678" s="200"/>
      <c r="C678" s="201"/>
      <c r="D678" s="193" t="s">
        <v>164</v>
      </c>
      <c r="E678" s="202" t="s">
        <v>19</v>
      </c>
      <c r="F678" s="203" t="s">
        <v>1193</v>
      </c>
      <c r="G678" s="201"/>
      <c r="H678" s="202" t="s">
        <v>19</v>
      </c>
      <c r="I678" s="204"/>
      <c r="J678" s="201"/>
      <c r="K678" s="201"/>
      <c r="L678" s="205"/>
      <c r="M678" s="206"/>
      <c r="N678" s="207"/>
      <c r="O678" s="207"/>
      <c r="P678" s="207"/>
      <c r="Q678" s="207"/>
      <c r="R678" s="207"/>
      <c r="S678" s="207"/>
      <c r="T678" s="208"/>
      <c r="AT678" s="209" t="s">
        <v>164</v>
      </c>
      <c r="AU678" s="209" t="s">
        <v>82</v>
      </c>
      <c r="AV678" s="13" t="s">
        <v>80</v>
      </c>
      <c r="AW678" s="13" t="s">
        <v>35</v>
      </c>
      <c r="AX678" s="13" t="s">
        <v>73</v>
      </c>
      <c r="AY678" s="209" t="s">
        <v>151</v>
      </c>
    </row>
    <row r="679" spans="1:51" s="14" customFormat="1" ht="11.25">
      <c r="B679" s="210"/>
      <c r="C679" s="211"/>
      <c r="D679" s="193" t="s">
        <v>164</v>
      </c>
      <c r="E679" s="212" t="s">
        <v>19</v>
      </c>
      <c r="F679" s="213" t="s">
        <v>1194</v>
      </c>
      <c r="G679" s="211"/>
      <c r="H679" s="214">
        <v>0.32</v>
      </c>
      <c r="I679" s="215"/>
      <c r="J679" s="211"/>
      <c r="K679" s="211"/>
      <c r="L679" s="216"/>
      <c r="M679" s="217"/>
      <c r="N679" s="218"/>
      <c r="O679" s="218"/>
      <c r="P679" s="218"/>
      <c r="Q679" s="218"/>
      <c r="R679" s="218"/>
      <c r="S679" s="218"/>
      <c r="T679" s="219"/>
      <c r="AT679" s="220" t="s">
        <v>164</v>
      </c>
      <c r="AU679" s="220" t="s">
        <v>82</v>
      </c>
      <c r="AV679" s="14" t="s">
        <v>82</v>
      </c>
      <c r="AW679" s="14" t="s">
        <v>35</v>
      </c>
      <c r="AX679" s="14" t="s">
        <v>73</v>
      </c>
      <c r="AY679" s="220" t="s">
        <v>151</v>
      </c>
    </row>
    <row r="680" spans="1:51" s="14" customFormat="1" ht="11.25">
      <c r="B680" s="210"/>
      <c r="C680" s="211"/>
      <c r="D680" s="193" t="s">
        <v>164</v>
      </c>
      <c r="E680" s="212" t="s">
        <v>19</v>
      </c>
      <c r="F680" s="213" t="s">
        <v>1195</v>
      </c>
      <c r="G680" s="211"/>
      <c r="H680" s="214">
        <v>2.573</v>
      </c>
      <c r="I680" s="215"/>
      <c r="J680" s="211"/>
      <c r="K680" s="211"/>
      <c r="L680" s="216"/>
      <c r="M680" s="217"/>
      <c r="N680" s="218"/>
      <c r="O680" s="218"/>
      <c r="P680" s="218"/>
      <c r="Q680" s="218"/>
      <c r="R680" s="218"/>
      <c r="S680" s="218"/>
      <c r="T680" s="219"/>
      <c r="AT680" s="220" t="s">
        <v>164</v>
      </c>
      <c r="AU680" s="220" t="s">
        <v>82</v>
      </c>
      <c r="AV680" s="14" t="s">
        <v>82</v>
      </c>
      <c r="AW680" s="14" t="s">
        <v>35</v>
      </c>
      <c r="AX680" s="14" t="s">
        <v>73</v>
      </c>
      <c r="AY680" s="220" t="s">
        <v>151</v>
      </c>
    </row>
    <row r="681" spans="1:51" s="13" customFormat="1" ht="11.25">
      <c r="B681" s="200"/>
      <c r="C681" s="201"/>
      <c r="D681" s="193" t="s">
        <v>164</v>
      </c>
      <c r="E681" s="202" t="s">
        <v>19</v>
      </c>
      <c r="F681" s="203" t="s">
        <v>1196</v>
      </c>
      <c r="G681" s="201"/>
      <c r="H681" s="202" t="s">
        <v>19</v>
      </c>
      <c r="I681" s="204"/>
      <c r="J681" s="201"/>
      <c r="K681" s="201"/>
      <c r="L681" s="205"/>
      <c r="M681" s="206"/>
      <c r="N681" s="207"/>
      <c r="O681" s="207"/>
      <c r="P681" s="207"/>
      <c r="Q681" s="207"/>
      <c r="R681" s="207"/>
      <c r="S681" s="207"/>
      <c r="T681" s="208"/>
      <c r="AT681" s="209" t="s">
        <v>164</v>
      </c>
      <c r="AU681" s="209" t="s">
        <v>82</v>
      </c>
      <c r="AV681" s="13" t="s">
        <v>80</v>
      </c>
      <c r="AW681" s="13" t="s">
        <v>35</v>
      </c>
      <c r="AX681" s="13" t="s">
        <v>73</v>
      </c>
      <c r="AY681" s="209" t="s">
        <v>151</v>
      </c>
    </row>
    <row r="682" spans="1:51" s="14" customFormat="1" ht="11.25">
      <c r="B682" s="210"/>
      <c r="C682" s="211"/>
      <c r="D682" s="193" t="s">
        <v>164</v>
      </c>
      <c r="E682" s="212" t="s">
        <v>19</v>
      </c>
      <c r="F682" s="213" t="s">
        <v>1195</v>
      </c>
      <c r="G682" s="211"/>
      <c r="H682" s="214">
        <v>2.573</v>
      </c>
      <c r="I682" s="215"/>
      <c r="J682" s="211"/>
      <c r="K682" s="211"/>
      <c r="L682" s="216"/>
      <c r="M682" s="217"/>
      <c r="N682" s="218"/>
      <c r="O682" s="218"/>
      <c r="P682" s="218"/>
      <c r="Q682" s="218"/>
      <c r="R682" s="218"/>
      <c r="S682" s="218"/>
      <c r="T682" s="219"/>
      <c r="AT682" s="220" t="s">
        <v>164</v>
      </c>
      <c r="AU682" s="220" t="s">
        <v>82</v>
      </c>
      <c r="AV682" s="14" t="s">
        <v>82</v>
      </c>
      <c r="AW682" s="14" t="s">
        <v>35</v>
      </c>
      <c r="AX682" s="14" t="s">
        <v>73</v>
      </c>
      <c r="AY682" s="220" t="s">
        <v>151</v>
      </c>
    </row>
    <row r="683" spans="1:51" s="13" customFormat="1" ht="22.5">
      <c r="B683" s="200"/>
      <c r="C683" s="201"/>
      <c r="D683" s="193" t="s">
        <v>164</v>
      </c>
      <c r="E683" s="202" t="s">
        <v>19</v>
      </c>
      <c r="F683" s="203" t="s">
        <v>1197</v>
      </c>
      <c r="G683" s="201"/>
      <c r="H683" s="202" t="s">
        <v>19</v>
      </c>
      <c r="I683" s="204"/>
      <c r="J683" s="201"/>
      <c r="K683" s="201"/>
      <c r="L683" s="205"/>
      <c r="M683" s="206"/>
      <c r="N683" s="207"/>
      <c r="O683" s="207"/>
      <c r="P683" s="207"/>
      <c r="Q683" s="207"/>
      <c r="R683" s="207"/>
      <c r="S683" s="207"/>
      <c r="T683" s="208"/>
      <c r="AT683" s="209" t="s">
        <v>164</v>
      </c>
      <c r="AU683" s="209" t="s">
        <v>82</v>
      </c>
      <c r="AV683" s="13" t="s">
        <v>80</v>
      </c>
      <c r="AW683" s="13" t="s">
        <v>35</v>
      </c>
      <c r="AX683" s="13" t="s">
        <v>73</v>
      </c>
      <c r="AY683" s="209" t="s">
        <v>151</v>
      </c>
    </row>
    <row r="684" spans="1:51" s="14" customFormat="1" ht="11.25">
      <c r="B684" s="210"/>
      <c r="C684" s="211"/>
      <c r="D684" s="193" t="s">
        <v>164</v>
      </c>
      <c r="E684" s="212" t="s">
        <v>19</v>
      </c>
      <c r="F684" s="213" t="s">
        <v>1198</v>
      </c>
      <c r="G684" s="211"/>
      <c r="H684" s="214">
        <v>42.695</v>
      </c>
      <c r="I684" s="215"/>
      <c r="J684" s="211"/>
      <c r="K684" s="211"/>
      <c r="L684" s="216"/>
      <c r="M684" s="217"/>
      <c r="N684" s="218"/>
      <c r="O684" s="218"/>
      <c r="P684" s="218"/>
      <c r="Q684" s="218"/>
      <c r="R684" s="218"/>
      <c r="S684" s="218"/>
      <c r="T684" s="219"/>
      <c r="AT684" s="220" t="s">
        <v>164</v>
      </c>
      <c r="AU684" s="220" t="s">
        <v>82</v>
      </c>
      <c r="AV684" s="14" t="s">
        <v>82</v>
      </c>
      <c r="AW684" s="14" t="s">
        <v>35</v>
      </c>
      <c r="AX684" s="14" t="s">
        <v>73</v>
      </c>
      <c r="AY684" s="220" t="s">
        <v>151</v>
      </c>
    </row>
    <row r="685" spans="1:51" s="13" customFormat="1" ht="11.25">
      <c r="B685" s="200"/>
      <c r="C685" s="201"/>
      <c r="D685" s="193" t="s">
        <v>164</v>
      </c>
      <c r="E685" s="202" t="s">
        <v>19</v>
      </c>
      <c r="F685" s="203" t="s">
        <v>1199</v>
      </c>
      <c r="G685" s="201"/>
      <c r="H685" s="202" t="s">
        <v>19</v>
      </c>
      <c r="I685" s="204"/>
      <c r="J685" s="201"/>
      <c r="K685" s="201"/>
      <c r="L685" s="205"/>
      <c r="M685" s="206"/>
      <c r="N685" s="207"/>
      <c r="O685" s="207"/>
      <c r="P685" s="207"/>
      <c r="Q685" s="207"/>
      <c r="R685" s="207"/>
      <c r="S685" s="207"/>
      <c r="T685" s="208"/>
      <c r="AT685" s="209" t="s">
        <v>164</v>
      </c>
      <c r="AU685" s="209" t="s">
        <v>82</v>
      </c>
      <c r="AV685" s="13" t="s">
        <v>80</v>
      </c>
      <c r="AW685" s="13" t="s">
        <v>35</v>
      </c>
      <c r="AX685" s="13" t="s">
        <v>73</v>
      </c>
      <c r="AY685" s="209" t="s">
        <v>151</v>
      </c>
    </row>
    <row r="686" spans="1:51" s="14" customFormat="1" ht="11.25">
      <c r="B686" s="210"/>
      <c r="C686" s="211"/>
      <c r="D686" s="193" t="s">
        <v>164</v>
      </c>
      <c r="E686" s="212" t="s">
        <v>19</v>
      </c>
      <c r="F686" s="213" t="s">
        <v>1200</v>
      </c>
      <c r="G686" s="211"/>
      <c r="H686" s="214">
        <v>19.440000000000001</v>
      </c>
      <c r="I686" s="215"/>
      <c r="J686" s="211"/>
      <c r="K686" s="211"/>
      <c r="L686" s="216"/>
      <c r="M686" s="217"/>
      <c r="N686" s="218"/>
      <c r="O686" s="218"/>
      <c r="P686" s="218"/>
      <c r="Q686" s="218"/>
      <c r="R686" s="218"/>
      <c r="S686" s="218"/>
      <c r="T686" s="219"/>
      <c r="AT686" s="220" t="s">
        <v>164</v>
      </c>
      <c r="AU686" s="220" t="s">
        <v>82</v>
      </c>
      <c r="AV686" s="14" t="s">
        <v>82</v>
      </c>
      <c r="AW686" s="14" t="s">
        <v>35</v>
      </c>
      <c r="AX686" s="14" t="s">
        <v>73</v>
      </c>
      <c r="AY686" s="220" t="s">
        <v>151</v>
      </c>
    </row>
    <row r="687" spans="1:51" s="13" customFormat="1" ht="11.25">
      <c r="B687" s="200"/>
      <c r="C687" s="201"/>
      <c r="D687" s="193" t="s">
        <v>164</v>
      </c>
      <c r="E687" s="202" t="s">
        <v>19</v>
      </c>
      <c r="F687" s="203" t="s">
        <v>1201</v>
      </c>
      <c r="G687" s="201"/>
      <c r="H687" s="202" t="s">
        <v>19</v>
      </c>
      <c r="I687" s="204"/>
      <c r="J687" s="201"/>
      <c r="K687" s="201"/>
      <c r="L687" s="205"/>
      <c r="M687" s="206"/>
      <c r="N687" s="207"/>
      <c r="O687" s="207"/>
      <c r="P687" s="207"/>
      <c r="Q687" s="207"/>
      <c r="R687" s="207"/>
      <c r="S687" s="207"/>
      <c r="T687" s="208"/>
      <c r="AT687" s="209" t="s">
        <v>164</v>
      </c>
      <c r="AU687" s="209" t="s">
        <v>82</v>
      </c>
      <c r="AV687" s="13" t="s">
        <v>80</v>
      </c>
      <c r="AW687" s="13" t="s">
        <v>35</v>
      </c>
      <c r="AX687" s="13" t="s">
        <v>73</v>
      </c>
      <c r="AY687" s="209" t="s">
        <v>151</v>
      </c>
    </row>
    <row r="688" spans="1:51" s="14" customFormat="1" ht="11.25">
      <c r="B688" s="210"/>
      <c r="C688" s="211"/>
      <c r="D688" s="193" t="s">
        <v>164</v>
      </c>
      <c r="E688" s="212" t="s">
        <v>19</v>
      </c>
      <c r="F688" s="213" t="s">
        <v>1202</v>
      </c>
      <c r="G688" s="211"/>
      <c r="H688" s="214">
        <v>0.81599999999999995</v>
      </c>
      <c r="I688" s="215"/>
      <c r="J688" s="211"/>
      <c r="K688" s="211"/>
      <c r="L688" s="216"/>
      <c r="M688" s="217"/>
      <c r="N688" s="218"/>
      <c r="O688" s="218"/>
      <c r="P688" s="218"/>
      <c r="Q688" s="218"/>
      <c r="R688" s="218"/>
      <c r="S688" s="218"/>
      <c r="T688" s="219"/>
      <c r="AT688" s="220" t="s">
        <v>164</v>
      </c>
      <c r="AU688" s="220" t="s">
        <v>82</v>
      </c>
      <c r="AV688" s="14" t="s">
        <v>82</v>
      </c>
      <c r="AW688" s="14" t="s">
        <v>35</v>
      </c>
      <c r="AX688" s="14" t="s">
        <v>73</v>
      </c>
      <c r="AY688" s="220" t="s">
        <v>151</v>
      </c>
    </row>
    <row r="689" spans="2:51" s="13" customFormat="1" ht="11.25">
      <c r="B689" s="200"/>
      <c r="C689" s="201"/>
      <c r="D689" s="193" t="s">
        <v>164</v>
      </c>
      <c r="E689" s="202" t="s">
        <v>19</v>
      </c>
      <c r="F689" s="203" t="s">
        <v>1203</v>
      </c>
      <c r="G689" s="201"/>
      <c r="H689" s="202" t="s">
        <v>19</v>
      </c>
      <c r="I689" s="204"/>
      <c r="J689" s="201"/>
      <c r="K689" s="201"/>
      <c r="L689" s="205"/>
      <c r="M689" s="206"/>
      <c r="N689" s="207"/>
      <c r="O689" s="207"/>
      <c r="P689" s="207"/>
      <c r="Q689" s="207"/>
      <c r="R689" s="207"/>
      <c r="S689" s="207"/>
      <c r="T689" s="208"/>
      <c r="AT689" s="209" t="s">
        <v>164</v>
      </c>
      <c r="AU689" s="209" t="s">
        <v>82</v>
      </c>
      <c r="AV689" s="13" t="s">
        <v>80</v>
      </c>
      <c r="AW689" s="13" t="s">
        <v>35</v>
      </c>
      <c r="AX689" s="13" t="s">
        <v>73</v>
      </c>
      <c r="AY689" s="209" t="s">
        <v>151</v>
      </c>
    </row>
    <row r="690" spans="2:51" s="14" customFormat="1" ht="11.25">
      <c r="B690" s="210"/>
      <c r="C690" s="211"/>
      <c r="D690" s="193" t="s">
        <v>164</v>
      </c>
      <c r="E690" s="212" t="s">
        <v>19</v>
      </c>
      <c r="F690" s="213" t="s">
        <v>1204</v>
      </c>
      <c r="G690" s="211"/>
      <c r="H690" s="214">
        <v>39.56</v>
      </c>
      <c r="I690" s="215"/>
      <c r="J690" s="211"/>
      <c r="K690" s="211"/>
      <c r="L690" s="216"/>
      <c r="M690" s="217"/>
      <c r="N690" s="218"/>
      <c r="O690" s="218"/>
      <c r="P690" s="218"/>
      <c r="Q690" s="218"/>
      <c r="R690" s="218"/>
      <c r="S690" s="218"/>
      <c r="T690" s="219"/>
      <c r="AT690" s="220" t="s">
        <v>164</v>
      </c>
      <c r="AU690" s="220" t="s">
        <v>82</v>
      </c>
      <c r="AV690" s="14" t="s">
        <v>82</v>
      </c>
      <c r="AW690" s="14" t="s">
        <v>35</v>
      </c>
      <c r="AX690" s="14" t="s">
        <v>73</v>
      </c>
      <c r="AY690" s="220" t="s">
        <v>151</v>
      </c>
    </row>
    <row r="691" spans="2:51" s="13" customFormat="1" ht="11.25">
      <c r="B691" s="200"/>
      <c r="C691" s="201"/>
      <c r="D691" s="193" t="s">
        <v>164</v>
      </c>
      <c r="E691" s="202" t="s">
        <v>19</v>
      </c>
      <c r="F691" s="203" t="s">
        <v>1205</v>
      </c>
      <c r="G691" s="201"/>
      <c r="H691" s="202" t="s">
        <v>19</v>
      </c>
      <c r="I691" s="204"/>
      <c r="J691" s="201"/>
      <c r="K691" s="201"/>
      <c r="L691" s="205"/>
      <c r="M691" s="206"/>
      <c r="N691" s="207"/>
      <c r="O691" s="207"/>
      <c r="P691" s="207"/>
      <c r="Q691" s="207"/>
      <c r="R691" s="207"/>
      <c r="S691" s="207"/>
      <c r="T691" s="208"/>
      <c r="AT691" s="209" t="s">
        <v>164</v>
      </c>
      <c r="AU691" s="209" t="s">
        <v>82</v>
      </c>
      <c r="AV691" s="13" t="s">
        <v>80</v>
      </c>
      <c r="AW691" s="13" t="s">
        <v>35</v>
      </c>
      <c r="AX691" s="13" t="s">
        <v>73</v>
      </c>
      <c r="AY691" s="209" t="s">
        <v>151</v>
      </c>
    </row>
    <row r="692" spans="2:51" s="14" customFormat="1" ht="11.25">
      <c r="B692" s="210"/>
      <c r="C692" s="211"/>
      <c r="D692" s="193" t="s">
        <v>164</v>
      </c>
      <c r="E692" s="212" t="s">
        <v>19</v>
      </c>
      <c r="F692" s="213" t="s">
        <v>1206</v>
      </c>
      <c r="G692" s="211"/>
      <c r="H692" s="214">
        <v>14.5</v>
      </c>
      <c r="I692" s="215"/>
      <c r="J692" s="211"/>
      <c r="K692" s="211"/>
      <c r="L692" s="216"/>
      <c r="M692" s="217"/>
      <c r="N692" s="218"/>
      <c r="O692" s="218"/>
      <c r="P692" s="218"/>
      <c r="Q692" s="218"/>
      <c r="R692" s="218"/>
      <c r="S692" s="218"/>
      <c r="T692" s="219"/>
      <c r="AT692" s="220" t="s">
        <v>164</v>
      </c>
      <c r="AU692" s="220" t="s">
        <v>82</v>
      </c>
      <c r="AV692" s="14" t="s">
        <v>82</v>
      </c>
      <c r="AW692" s="14" t="s">
        <v>35</v>
      </c>
      <c r="AX692" s="14" t="s">
        <v>73</v>
      </c>
      <c r="AY692" s="220" t="s">
        <v>151</v>
      </c>
    </row>
    <row r="693" spans="2:51" s="13" customFormat="1" ht="11.25">
      <c r="B693" s="200"/>
      <c r="C693" s="201"/>
      <c r="D693" s="193" t="s">
        <v>164</v>
      </c>
      <c r="E693" s="202" t="s">
        <v>19</v>
      </c>
      <c r="F693" s="203" t="s">
        <v>1207</v>
      </c>
      <c r="G693" s="201"/>
      <c r="H693" s="202" t="s">
        <v>19</v>
      </c>
      <c r="I693" s="204"/>
      <c r="J693" s="201"/>
      <c r="K693" s="201"/>
      <c r="L693" s="205"/>
      <c r="M693" s="206"/>
      <c r="N693" s="207"/>
      <c r="O693" s="207"/>
      <c r="P693" s="207"/>
      <c r="Q693" s="207"/>
      <c r="R693" s="207"/>
      <c r="S693" s="207"/>
      <c r="T693" s="208"/>
      <c r="AT693" s="209" t="s">
        <v>164</v>
      </c>
      <c r="AU693" s="209" t="s">
        <v>82</v>
      </c>
      <c r="AV693" s="13" t="s">
        <v>80</v>
      </c>
      <c r="AW693" s="13" t="s">
        <v>35</v>
      </c>
      <c r="AX693" s="13" t="s">
        <v>73</v>
      </c>
      <c r="AY693" s="209" t="s">
        <v>151</v>
      </c>
    </row>
    <row r="694" spans="2:51" s="14" customFormat="1" ht="11.25">
      <c r="B694" s="210"/>
      <c r="C694" s="211"/>
      <c r="D694" s="193" t="s">
        <v>164</v>
      </c>
      <c r="E694" s="212" t="s">
        <v>19</v>
      </c>
      <c r="F694" s="213" t="s">
        <v>1208</v>
      </c>
      <c r="G694" s="211"/>
      <c r="H694" s="214">
        <v>6.5259999999999998</v>
      </c>
      <c r="I694" s="215"/>
      <c r="J694" s="211"/>
      <c r="K694" s="211"/>
      <c r="L694" s="216"/>
      <c r="M694" s="217"/>
      <c r="N694" s="218"/>
      <c r="O694" s="218"/>
      <c r="P694" s="218"/>
      <c r="Q694" s="218"/>
      <c r="R694" s="218"/>
      <c r="S694" s="218"/>
      <c r="T694" s="219"/>
      <c r="AT694" s="220" t="s">
        <v>164</v>
      </c>
      <c r="AU694" s="220" t="s">
        <v>82</v>
      </c>
      <c r="AV694" s="14" t="s">
        <v>82</v>
      </c>
      <c r="AW694" s="14" t="s">
        <v>35</v>
      </c>
      <c r="AX694" s="14" t="s">
        <v>73</v>
      </c>
      <c r="AY694" s="220" t="s">
        <v>151</v>
      </c>
    </row>
    <row r="695" spans="2:51" s="16" customFormat="1" ht="11.25">
      <c r="B695" s="246"/>
      <c r="C695" s="247"/>
      <c r="D695" s="193" t="s">
        <v>164</v>
      </c>
      <c r="E695" s="248" t="s">
        <v>19</v>
      </c>
      <c r="F695" s="249" t="s">
        <v>371</v>
      </c>
      <c r="G695" s="247"/>
      <c r="H695" s="250">
        <v>136.50300000000001</v>
      </c>
      <c r="I695" s="251"/>
      <c r="J695" s="247"/>
      <c r="K695" s="247"/>
      <c r="L695" s="252"/>
      <c r="M695" s="253"/>
      <c r="N695" s="254"/>
      <c r="O695" s="254"/>
      <c r="P695" s="254"/>
      <c r="Q695" s="254"/>
      <c r="R695" s="254"/>
      <c r="S695" s="254"/>
      <c r="T695" s="255"/>
      <c r="AT695" s="256" t="s">
        <v>164</v>
      </c>
      <c r="AU695" s="256" t="s">
        <v>82</v>
      </c>
      <c r="AV695" s="16" t="s">
        <v>175</v>
      </c>
      <c r="AW695" s="16" t="s">
        <v>35</v>
      </c>
      <c r="AX695" s="16" t="s">
        <v>73</v>
      </c>
      <c r="AY695" s="256" t="s">
        <v>151</v>
      </c>
    </row>
    <row r="696" spans="2:51" s="13" customFormat="1" ht="22.5">
      <c r="B696" s="200"/>
      <c r="C696" s="201"/>
      <c r="D696" s="193" t="s">
        <v>164</v>
      </c>
      <c r="E696" s="202" t="s">
        <v>19</v>
      </c>
      <c r="F696" s="203" t="s">
        <v>1209</v>
      </c>
      <c r="G696" s="201"/>
      <c r="H696" s="202" t="s">
        <v>19</v>
      </c>
      <c r="I696" s="204"/>
      <c r="J696" s="201"/>
      <c r="K696" s="201"/>
      <c r="L696" s="205"/>
      <c r="M696" s="206"/>
      <c r="N696" s="207"/>
      <c r="O696" s="207"/>
      <c r="P696" s="207"/>
      <c r="Q696" s="207"/>
      <c r="R696" s="207"/>
      <c r="S696" s="207"/>
      <c r="T696" s="208"/>
      <c r="AT696" s="209" t="s">
        <v>164</v>
      </c>
      <c r="AU696" s="209" t="s">
        <v>82</v>
      </c>
      <c r="AV696" s="13" t="s">
        <v>80</v>
      </c>
      <c r="AW696" s="13" t="s">
        <v>35</v>
      </c>
      <c r="AX696" s="13" t="s">
        <v>73</v>
      </c>
      <c r="AY696" s="209" t="s">
        <v>151</v>
      </c>
    </row>
    <row r="697" spans="2:51" s="14" customFormat="1" ht="11.25">
      <c r="B697" s="210"/>
      <c r="C697" s="211"/>
      <c r="D697" s="193" t="s">
        <v>164</v>
      </c>
      <c r="E697" s="212" t="s">
        <v>19</v>
      </c>
      <c r="F697" s="213" t="s">
        <v>1210</v>
      </c>
      <c r="G697" s="211"/>
      <c r="H697" s="214">
        <v>1.982</v>
      </c>
      <c r="I697" s="215"/>
      <c r="J697" s="211"/>
      <c r="K697" s="211"/>
      <c r="L697" s="216"/>
      <c r="M697" s="217"/>
      <c r="N697" s="218"/>
      <c r="O697" s="218"/>
      <c r="P697" s="218"/>
      <c r="Q697" s="218"/>
      <c r="R697" s="218"/>
      <c r="S697" s="218"/>
      <c r="T697" s="219"/>
      <c r="AT697" s="220" t="s">
        <v>164</v>
      </c>
      <c r="AU697" s="220" t="s">
        <v>82</v>
      </c>
      <c r="AV697" s="14" t="s">
        <v>82</v>
      </c>
      <c r="AW697" s="14" t="s">
        <v>35</v>
      </c>
      <c r="AX697" s="14" t="s">
        <v>73</v>
      </c>
      <c r="AY697" s="220" t="s">
        <v>151</v>
      </c>
    </row>
    <row r="698" spans="2:51" s="14" customFormat="1" ht="11.25">
      <c r="B698" s="210"/>
      <c r="C698" s="211"/>
      <c r="D698" s="193" t="s">
        <v>164</v>
      </c>
      <c r="E698" s="212" t="s">
        <v>19</v>
      </c>
      <c r="F698" s="213" t="s">
        <v>1211</v>
      </c>
      <c r="G698" s="211"/>
      <c r="H698" s="214">
        <v>4.67</v>
      </c>
      <c r="I698" s="215"/>
      <c r="J698" s="211"/>
      <c r="K698" s="211"/>
      <c r="L698" s="216"/>
      <c r="M698" s="217"/>
      <c r="N698" s="218"/>
      <c r="O698" s="218"/>
      <c r="P698" s="218"/>
      <c r="Q698" s="218"/>
      <c r="R698" s="218"/>
      <c r="S698" s="218"/>
      <c r="T698" s="219"/>
      <c r="AT698" s="220" t="s">
        <v>164</v>
      </c>
      <c r="AU698" s="220" t="s">
        <v>82</v>
      </c>
      <c r="AV698" s="14" t="s">
        <v>82</v>
      </c>
      <c r="AW698" s="14" t="s">
        <v>35</v>
      </c>
      <c r="AX698" s="14" t="s">
        <v>73</v>
      </c>
      <c r="AY698" s="220" t="s">
        <v>151</v>
      </c>
    </row>
    <row r="699" spans="2:51" s="14" customFormat="1" ht="11.25">
      <c r="B699" s="210"/>
      <c r="C699" s="211"/>
      <c r="D699" s="193" t="s">
        <v>164</v>
      </c>
      <c r="E699" s="212" t="s">
        <v>19</v>
      </c>
      <c r="F699" s="213" t="s">
        <v>1212</v>
      </c>
      <c r="G699" s="211"/>
      <c r="H699" s="214">
        <v>4.0460000000000003</v>
      </c>
      <c r="I699" s="215"/>
      <c r="J699" s="211"/>
      <c r="K699" s="211"/>
      <c r="L699" s="216"/>
      <c r="M699" s="217"/>
      <c r="N699" s="218"/>
      <c r="O699" s="218"/>
      <c r="P699" s="218"/>
      <c r="Q699" s="218"/>
      <c r="R699" s="218"/>
      <c r="S699" s="218"/>
      <c r="T699" s="219"/>
      <c r="AT699" s="220" t="s">
        <v>164</v>
      </c>
      <c r="AU699" s="220" t="s">
        <v>82</v>
      </c>
      <c r="AV699" s="14" t="s">
        <v>82</v>
      </c>
      <c r="AW699" s="14" t="s">
        <v>35</v>
      </c>
      <c r="AX699" s="14" t="s">
        <v>73</v>
      </c>
      <c r="AY699" s="220" t="s">
        <v>151</v>
      </c>
    </row>
    <row r="700" spans="2:51" s="14" customFormat="1" ht="11.25">
      <c r="B700" s="210"/>
      <c r="C700" s="211"/>
      <c r="D700" s="193" t="s">
        <v>164</v>
      </c>
      <c r="E700" s="212" t="s">
        <v>19</v>
      </c>
      <c r="F700" s="213" t="s">
        <v>1213</v>
      </c>
      <c r="G700" s="211"/>
      <c r="H700" s="214">
        <v>6.9119999999999999</v>
      </c>
      <c r="I700" s="215"/>
      <c r="J700" s="211"/>
      <c r="K700" s="211"/>
      <c r="L700" s="216"/>
      <c r="M700" s="217"/>
      <c r="N700" s="218"/>
      <c r="O700" s="218"/>
      <c r="P700" s="218"/>
      <c r="Q700" s="218"/>
      <c r="R700" s="218"/>
      <c r="S700" s="218"/>
      <c r="T700" s="219"/>
      <c r="AT700" s="220" t="s">
        <v>164</v>
      </c>
      <c r="AU700" s="220" t="s">
        <v>82</v>
      </c>
      <c r="AV700" s="14" t="s">
        <v>82</v>
      </c>
      <c r="AW700" s="14" t="s">
        <v>35</v>
      </c>
      <c r="AX700" s="14" t="s">
        <v>73</v>
      </c>
      <c r="AY700" s="220" t="s">
        <v>151</v>
      </c>
    </row>
    <row r="701" spans="2:51" s="14" customFormat="1" ht="11.25">
      <c r="B701" s="210"/>
      <c r="C701" s="211"/>
      <c r="D701" s="193" t="s">
        <v>164</v>
      </c>
      <c r="E701" s="212" t="s">
        <v>19</v>
      </c>
      <c r="F701" s="213" t="s">
        <v>1214</v>
      </c>
      <c r="G701" s="211"/>
      <c r="H701" s="214">
        <v>4.2359999999999998</v>
      </c>
      <c r="I701" s="215"/>
      <c r="J701" s="211"/>
      <c r="K701" s="211"/>
      <c r="L701" s="216"/>
      <c r="M701" s="217"/>
      <c r="N701" s="218"/>
      <c r="O701" s="218"/>
      <c r="P701" s="218"/>
      <c r="Q701" s="218"/>
      <c r="R701" s="218"/>
      <c r="S701" s="218"/>
      <c r="T701" s="219"/>
      <c r="AT701" s="220" t="s">
        <v>164</v>
      </c>
      <c r="AU701" s="220" t="s">
        <v>82</v>
      </c>
      <c r="AV701" s="14" t="s">
        <v>82</v>
      </c>
      <c r="AW701" s="14" t="s">
        <v>35</v>
      </c>
      <c r="AX701" s="14" t="s">
        <v>73</v>
      </c>
      <c r="AY701" s="220" t="s">
        <v>151</v>
      </c>
    </row>
    <row r="702" spans="2:51" s="16" customFormat="1" ht="11.25">
      <c r="B702" s="246"/>
      <c r="C702" s="247"/>
      <c r="D702" s="193" t="s">
        <v>164</v>
      </c>
      <c r="E702" s="248" t="s">
        <v>19</v>
      </c>
      <c r="F702" s="249" t="s">
        <v>371</v>
      </c>
      <c r="G702" s="247"/>
      <c r="H702" s="250">
        <v>21.846</v>
      </c>
      <c r="I702" s="251"/>
      <c r="J702" s="247"/>
      <c r="K702" s="247"/>
      <c r="L702" s="252"/>
      <c r="M702" s="253"/>
      <c r="N702" s="254"/>
      <c r="O702" s="254"/>
      <c r="P702" s="254"/>
      <c r="Q702" s="254"/>
      <c r="R702" s="254"/>
      <c r="S702" s="254"/>
      <c r="T702" s="255"/>
      <c r="AT702" s="256" t="s">
        <v>164</v>
      </c>
      <c r="AU702" s="256" t="s">
        <v>82</v>
      </c>
      <c r="AV702" s="16" t="s">
        <v>175</v>
      </c>
      <c r="AW702" s="16" t="s">
        <v>35</v>
      </c>
      <c r="AX702" s="16" t="s">
        <v>73</v>
      </c>
      <c r="AY702" s="256" t="s">
        <v>151</v>
      </c>
    </row>
    <row r="703" spans="2:51" s="13" customFormat="1" ht="11.25">
      <c r="B703" s="200"/>
      <c r="C703" s="201"/>
      <c r="D703" s="193" t="s">
        <v>164</v>
      </c>
      <c r="E703" s="202" t="s">
        <v>19</v>
      </c>
      <c r="F703" s="203" t="s">
        <v>1215</v>
      </c>
      <c r="G703" s="201"/>
      <c r="H703" s="202" t="s">
        <v>19</v>
      </c>
      <c r="I703" s="204"/>
      <c r="J703" s="201"/>
      <c r="K703" s="201"/>
      <c r="L703" s="205"/>
      <c r="M703" s="206"/>
      <c r="N703" s="207"/>
      <c r="O703" s="207"/>
      <c r="P703" s="207"/>
      <c r="Q703" s="207"/>
      <c r="R703" s="207"/>
      <c r="S703" s="207"/>
      <c r="T703" s="208"/>
      <c r="AT703" s="209" t="s">
        <v>164</v>
      </c>
      <c r="AU703" s="209" t="s">
        <v>82</v>
      </c>
      <c r="AV703" s="13" t="s">
        <v>80</v>
      </c>
      <c r="AW703" s="13" t="s">
        <v>35</v>
      </c>
      <c r="AX703" s="13" t="s">
        <v>73</v>
      </c>
      <c r="AY703" s="209" t="s">
        <v>151</v>
      </c>
    </row>
    <row r="704" spans="2:51" s="14" customFormat="1" ht="11.25">
      <c r="B704" s="210"/>
      <c r="C704" s="211"/>
      <c r="D704" s="193" t="s">
        <v>164</v>
      </c>
      <c r="E704" s="212" t="s">
        <v>19</v>
      </c>
      <c r="F704" s="213" t="s">
        <v>1216</v>
      </c>
      <c r="G704" s="211"/>
      <c r="H704" s="214">
        <v>7.2560000000000002</v>
      </c>
      <c r="I704" s="215"/>
      <c r="J704" s="211"/>
      <c r="K704" s="211"/>
      <c r="L704" s="216"/>
      <c r="M704" s="217"/>
      <c r="N704" s="218"/>
      <c r="O704" s="218"/>
      <c r="P704" s="218"/>
      <c r="Q704" s="218"/>
      <c r="R704" s="218"/>
      <c r="S704" s="218"/>
      <c r="T704" s="219"/>
      <c r="AT704" s="220" t="s">
        <v>164</v>
      </c>
      <c r="AU704" s="220" t="s">
        <v>82</v>
      </c>
      <c r="AV704" s="14" t="s">
        <v>82</v>
      </c>
      <c r="AW704" s="14" t="s">
        <v>35</v>
      </c>
      <c r="AX704" s="14" t="s">
        <v>73</v>
      </c>
      <c r="AY704" s="220" t="s">
        <v>151</v>
      </c>
    </row>
    <row r="705" spans="1:65" s="13" customFormat="1" ht="22.5">
      <c r="B705" s="200"/>
      <c r="C705" s="201"/>
      <c r="D705" s="193" t="s">
        <v>164</v>
      </c>
      <c r="E705" s="202" t="s">
        <v>19</v>
      </c>
      <c r="F705" s="203" t="s">
        <v>1217</v>
      </c>
      <c r="G705" s="201"/>
      <c r="H705" s="202" t="s">
        <v>19</v>
      </c>
      <c r="I705" s="204"/>
      <c r="J705" s="201"/>
      <c r="K705" s="201"/>
      <c r="L705" s="205"/>
      <c r="M705" s="206"/>
      <c r="N705" s="207"/>
      <c r="O705" s="207"/>
      <c r="P705" s="207"/>
      <c r="Q705" s="207"/>
      <c r="R705" s="207"/>
      <c r="S705" s="207"/>
      <c r="T705" s="208"/>
      <c r="AT705" s="209" t="s">
        <v>164</v>
      </c>
      <c r="AU705" s="209" t="s">
        <v>82</v>
      </c>
      <c r="AV705" s="13" t="s">
        <v>80</v>
      </c>
      <c r="AW705" s="13" t="s">
        <v>35</v>
      </c>
      <c r="AX705" s="13" t="s">
        <v>73</v>
      </c>
      <c r="AY705" s="209" t="s">
        <v>151</v>
      </c>
    </row>
    <row r="706" spans="1:65" s="14" customFormat="1" ht="11.25">
      <c r="B706" s="210"/>
      <c r="C706" s="211"/>
      <c r="D706" s="193" t="s">
        <v>164</v>
      </c>
      <c r="E706" s="212" t="s">
        <v>19</v>
      </c>
      <c r="F706" s="213" t="s">
        <v>1218</v>
      </c>
      <c r="G706" s="211"/>
      <c r="H706" s="214">
        <v>14.512</v>
      </c>
      <c r="I706" s="215"/>
      <c r="J706" s="211"/>
      <c r="K706" s="211"/>
      <c r="L706" s="216"/>
      <c r="M706" s="217"/>
      <c r="N706" s="218"/>
      <c r="O706" s="218"/>
      <c r="P706" s="218"/>
      <c r="Q706" s="218"/>
      <c r="R706" s="218"/>
      <c r="S706" s="218"/>
      <c r="T706" s="219"/>
      <c r="AT706" s="220" t="s">
        <v>164</v>
      </c>
      <c r="AU706" s="220" t="s">
        <v>82</v>
      </c>
      <c r="AV706" s="14" t="s">
        <v>82</v>
      </c>
      <c r="AW706" s="14" t="s">
        <v>35</v>
      </c>
      <c r="AX706" s="14" t="s">
        <v>73</v>
      </c>
      <c r="AY706" s="220" t="s">
        <v>151</v>
      </c>
    </row>
    <row r="707" spans="1:65" s="16" customFormat="1" ht="11.25">
      <c r="B707" s="246"/>
      <c r="C707" s="247"/>
      <c r="D707" s="193" t="s">
        <v>164</v>
      </c>
      <c r="E707" s="248" t="s">
        <v>19</v>
      </c>
      <c r="F707" s="249" t="s">
        <v>371</v>
      </c>
      <c r="G707" s="247"/>
      <c r="H707" s="250">
        <v>21.768000000000001</v>
      </c>
      <c r="I707" s="251"/>
      <c r="J707" s="247"/>
      <c r="K707" s="247"/>
      <c r="L707" s="252"/>
      <c r="M707" s="253"/>
      <c r="N707" s="254"/>
      <c r="O707" s="254"/>
      <c r="P707" s="254"/>
      <c r="Q707" s="254"/>
      <c r="R707" s="254"/>
      <c r="S707" s="254"/>
      <c r="T707" s="255"/>
      <c r="AT707" s="256" t="s">
        <v>164</v>
      </c>
      <c r="AU707" s="256" t="s">
        <v>82</v>
      </c>
      <c r="AV707" s="16" t="s">
        <v>175</v>
      </c>
      <c r="AW707" s="16" t="s">
        <v>35</v>
      </c>
      <c r="AX707" s="16" t="s">
        <v>73</v>
      </c>
      <c r="AY707" s="256" t="s">
        <v>151</v>
      </c>
    </row>
    <row r="708" spans="1:65" s="13" customFormat="1" ht="22.5">
      <c r="B708" s="200"/>
      <c r="C708" s="201"/>
      <c r="D708" s="193" t="s">
        <v>164</v>
      </c>
      <c r="E708" s="202" t="s">
        <v>19</v>
      </c>
      <c r="F708" s="203" t="s">
        <v>1219</v>
      </c>
      <c r="G708" s="201"/>
      <c r="H708" s="202" t="s">
        <v>19</v>
      </c>
      <c r="I708" s="204"/>
      <c r="J708" s="201"/>
      <c r="K708" s="201"/>
      <c r="L708" s="205"/>
      <c r="M708" s="206"/>
      <c r="N708" s="207"/>
      <c r="O708" s="207"/>
      <c r="P708" s="207"/>
      <c r="Q708" s="207"/>
      <c r="R708" s="207"/>
      <c r="S708" s="207"/>
      <c r="T708" s="208"/>
      <c r="AT708" s="209" t="s">
        <v>164</v>
      </c>
      <c r="AU708" s="209" t="s">
        <v>82</v>
      </c>
      <c r="AV708" s="13" t="s">
        <v>80</v>
      </c>
      <c r="AW708" s="13" t="s">
        <v>35</v>
      </c>
      <c r="AX708" s="13" t="s">
        <v>73</v>
      </c>
      <c r="AY708" s="209" t="s">
        <v>151</v>
      </c>
    </row>
    <row r="709" spans="1:65" s="14" customFormat="1" ht="11.25">
      <c r="B709" s="210"/>
      <c r="C709" s="211"/>
      <c r="D709" s="193" t="s">
        <v>164</v>
      </c>
      <c r="E709" s="212" t="s">
        <v>19</v>
      </c>
      <c r="F709" s="213" t="s">
        <v>1220</v>
      </c>
      <c r="G709" s="211"/>
      <c r="H709" s="214">
        <v>29.24</v>
      </c>
      <c r="I709" s="215"/>
      <c r="J709" s="211"/>
      <c r="K709" s="211"/>
      <c r="L709" s="216"/>
      <c r="M709" s="217"/>
      <c r="N709" s="218"/>
      <c r="O709" s="218"/>
      <c r="P709" s="218"/>
      <c r="Q709" s="218"/>
      <c r="R709" s="218"/>
      <c r="S709" s="218"/>
      <c r="T709" s="219"/>
      <c r="AT709" s="220" t="s">
        <v>164</v>
      </c>
      <c r="AU709" s="220" t="s">
        <v>82</v>
      </c>
      <c r="AV709" s="14" t="s">
        <v>82</v>
      </c>
      <c r="AW709" s="14" t="s">
        <v>35</v>
      </c>
      <c r="AX709" s="14" t="s">
        <v>73</v>
      </c>
      <c r="AY709" s="220" t="s">
        <v>151</v>
      </c>
    </row>
    <row r="710" spans="1:65" s="13" customFormat="1" ht="11.25">
      <c r="B710" s="200"/>
      <c r="C710" s="201"/>
      <c r="D710" s="193" t="s">
        <v>164</v>
      </c>
      <c r="E710" s="202" t="s">
        <v>19</v>
      </c>
      <c r="F710" s="203" t="s">
        <v>1221</v>
      </c>
      <c r="G710" s="201"/>
      <c r="H710" s="202" t="s">
        <v>19</v>
      </c>
      <c r="I710" s="204"/>
      <c r="J710" s="201"/>
      <c r="K710" s="201"/>
      <c r="L710" s="205"/>
      <c r="M710" s="206"/>
      <c r="N710" s="207"/>
      <c r="O710" s="207"/>
      <c r="P710" s="207"/>
      <c r="Q710" s="207"/>
      <c r="R710" s="207"/>
      <c r="S710" s="207"/>
      <c r="T710" s="208"/>
      <c r="AT710" s="209" t="s">
        <v>164</v>
      </c>
      <c r="AU710" s="209" t="s">
        <v>82</v>
      </c>
      <c r="AV710" s="13" t="s">
        <v>80</v>
      </c>
      <c r="AW710" s="13" t="s">
        <v>35</v>
      </c>
      <c r="AX710" s="13" t="s">
        <v>73</v>
      </c>
      <c r="AY710" s="209" t="s">
        <v>151</v>
      </c>
    </row>
    <row r="711" spans="1:65" s="14" customFormat="1" ht="11.25">
      <c r="B711" s="210"/>
      <c r="C711" s="211"/>
      <c r="D711" s="193" t="s">
        <v>164</v>
      </c>
      <c r="E711" s="212" t="s">
        <v>19</v>
      </c>
      <c r="F711" s="213" t="s">
        <v>1206</v>
      </c>
      <c r="G711" s="211"/>
      <c r="H711" s="214">
        <v>14.5</v>
      </c>
      <c r="I711" s="215"/>
      <c r="J711" s="211"/>
      <c r="K711" s="211"/>
      <c r="L711" s="216"/>
      <c r="M711" s="217"/>
      <c r="N711" s="218"/>
      <c r="O711" s="218"/>
      <c r="P711" s="218"/>
      <c r="Q711" s="218"/>
      <c r="R711" s="218"/>
      <c r="S711" s="218"/>
      <c r="T711" s="219"/>
      <c r="AT711" s="220" t="s">
        <v>164</v>
      </c>
      <c r="AU711" s="220" t="s">
        <v>82</v>
      </c>
      <c r="AV711" s="14" t="s">
        <v>82</v>
      </c>
      <c r="AW711" s="14" t="s">
        <v>35</v>
      </c>
      <c r="AX711" s="14" t="s">
        <v>73</v>
      </c>
      <c r="AY711" s="220" t="s">
        <v>151</v>
      </c>
    </row>
    <row r="712" spans="1:65" s="15" customFormat="1" ht="11.25">
      <c r="B712" s="221"/>
      <c r="C712" s="222"/>
      <c r="D712" s="193" t="s">
        <v>164</v>
      </c>
      <c r="E712" s="223" t="s">
        <v>19</v>
      </c>
      <c r="F712" s="224" t="s">
        <v>167</v>
      </c>
      <c r="G712" s="222"/>
      <c r="H712" s="225">
        <v>223.857</v>
      </c>
      <c r="I712" s="226"/>
      <c r="J712" s="222"/>
      <c r="K712" s="222"/>
      <c r="L712" s="227"/>
      <c r="M712" s="228"/>
      <c r="N712" s="229"/>
      <c r="O712" s="229"/>
      <c r="P712" s="229"/>
      <c r="Q712" s="229"/>
      <c r="R712" s="229"/>
      <c r="S712" s="229"/>
      <c r="T712" s="230"/>
      <c r="AT712" s="231" t="s">
        <v>164</v>
      </c>
      <c r="AU712" s="231" t="s">
        <v>82</v>
      </c>
      <c r="AV712" s="15" t="s">
        <v>158</v>
      </c>
      <c r="AW712" s="15" t="s">
        <v>35</v>
      </c>
      <c r="AX712" s="15" t="s">
        <v>80</v>
      </c>
      <c r="AY712" s="231" t="s">
        <v>151</v>
      </c>
    </row>
    <row r="713" spans="1:65" s="2" customFormat="1" ht="16.5" customHeight="1">
      <c r="A713" s="36"/>
      <c r="B713" s="37"/>
      <c r="C713" s="180" t="s">
        <v>1222</v>
      </c>
      <c r="D713" s="180" t="s">
        <v>153</v>
      </c>
      <c r="E713" s="181" t="s">
        <v>1223</v>
      </c>
      <c r="F713" s="182" t="s">
        <v>1224</v>
      </c>
      <c r="G713" s="183" t="s">
        <v>178</v>
      </c>
      <c r="H713" s="184">
        <v>223.857</v>
      </c>
      <c r="I713" s="185"/>
      <c r="J713" s="186">
        <f>ROUND(I713*H713,2)</f>
        <v>0</v>
      </c>
      <c r="K713" s="182" t="s">
        <v>157</v>
      </c>
      <c r="L713" s="41"/>
      <c r="M713" s="187" t="s">
        <v>19</v>
      </c>
      <c r="N713" s="188" t="s">
        <v>44</v>
      </c>
      <c r="O713" s="66"/>
      <c r="P713" s="189">
        <f>O713*H713</f>
        <v>0</v>
      </c>
      <c r="Q713" s="189">
        <v>1.1E-4</v>
      </c>
      <c r="R713" s="189">
        <f>Q713*H713</f>
        <v>2.462427E-2</v>
      </c>
      <c r="S713" s="189">
        <v>0</v>
      </c>
      <c r="T713" s="190">
        <f>S713*H713</f>
        <v>0</v>
      </c>
      <c r="U713" s="36"/>
      <c r="V713" s="36"/>
      <c r="W713" s="36"/>
      <c r="X713" s="36"/>
      <c r="Y713" s="36"/>
      <c r="Z713" s="36"/>
      <c r="AA713" s="36"/>
      <c r="AB713" s="36"/>
      <c r="AC713" s="36"/>
      <c r="AD713" s="36"/>
      <c r="AE713" s="36"/>
      <c r="AR713" s="191" t="s">
        <v>276</v>
      </c>
      <c r="AT713" s="191" t="s">
        <v>153</v>
      </c>
      <c r="AU713" s="191" t="s">
        <v>82</v>
      </c>
      <c r="AY713" s="19" t="s">
        <v>151</v>
      </c>
      <c r="BE713" s="192">
        <f>IF(N713="základní",J713,0)</f>
        <v>0</v>
      </c>
      <c r="BF713" s="192">
        <f>IF(N713="snížená",J713,0)</f>
        <v>0</v>
      </c>
      <c r="BG713" s="192">
        <f>IF(N713="zákl. přenesená",J713,0)</f>
        <v>0</v>
      </c>
      <c r="BH713" s="192">
        <f>IF(N713="sníž. přenesená",J713,0)</f>
        <v>0</v>
      </c>
      <c r="BI713" s="192">
        <f>IF(N713="nulová",J713,0)</f>
        <v>0</v>
      </c>
      <c r="BJ713" s="19" t="s">
        <v>80</v>
      </c>
      <c r="BK713" s="192">
        <f>ROUND(I713*H713,2)</f>
        <v>0</v>
      </c>
      <c r="BL713" s="19" t="s">
        <v>276</v>
      </c>
      <c r="BM713" s="191" t="s">
        <v>1225</v>
      </c>
    </row>
    <row r="714" spans="1:65" s="2" customFormat="1" ht="19.5">
      <c r="A714" s="36"/>
      <c r="B714" s="37"/>
      <c r="C714" s="38"/>
      <c r="D714" s="193" t="s">
        <v>160</v>
      </c>
      <c r="E714" s="38"/>
      <c r="F714" s="194" t="s">
        <v>1226</v>
      </c>
      <c r="G714" s="38"/>
      <c r="H714" s="38"/>
      <c r="I714" s="195"/>
      <c r="J714" s="38"/>
      <c r="K714" s="38"/>
      <c r="L714" s="41"/>
      <c r="M714" s="196"/>
      <c r="N714" s="197"/>
      <c r="O714" s="66"/>
      <c r="P714" s="66"/>
      <c r="Q714" s="66"/>
      <c r="R714" s="66"/>
      <c r="S714" s="66"/>
      <c r="T714" s="67"/>
      <c r="U714" s="36"/>
      <c r="V714" s="36"/>
      <c r="W714" s="36"/>
      <c r="X714" s="36"/>
      <c r="Y714" s="36"/>
      <c r="Z714" s="36"/>
      <c r="AA714" s="36"/>
      <c r="AB714" s="36"/>
      <c r="AC714" s="36"/>
      <c r="AD714" s="36"/>
      <c r="AE714" s="36"/>
      <c r="AT714" s="19" t="s">
        <v>160</v>
      </c>
      <c r="AU714" s="19" t="s">
        <v>82</v>
      </c>
    </row>
    <row r="715" spans="1:65" s="2" customFormat="1" ht="11.25">
      <c r="A715" s="36"/>
      <c r="B715" s="37"/>
      <c r="C715" s="38"/>
      <c r="D715" s="198" t="s">
        <v>162</v>
      </c>
      <c r="E715" s="38"/>
      <c r="F715" s="199" t="s">
        <v>1227</v>
      </c>
      <c r="G715" s="38"/>
      <c r="H715" s="38"/>
      <c r="I715" s="195"/>
      <c r="J715" s="38"/>
      <c r="K715" s="38"/>
      <c r="L715" s="41"/>
      <c r="M715" s="196"/>
      <c r="N715" s="197"/>
      <c r="O715" s="66"/>
      <c r="P715" s="66"/>
      <c r="Q715" s="66"/>
      <c r="R715" s="66"/>
      <c r="S715" s="66"/>
      <c r="T715" s="67"/>
      <c r="U715" s="36"/>
      <c r="V715" s="36"/>
      <c r="W715" s="36"/>
      <c r="X715" s="36"/>
      <c r="Y715" s="36"/>
      <c r="Z715" s="36"/>
      <c r="AA715" s="36"/>
      <c r="AB715" s="36"/>
      <c r="AC715" s="36"/>
      <c r="AD715" s="36"/>
      <c r="AE715" s="36"/>
      <c r="AT715" s="19" t="s">
        <v>162</v>
      </c>
      <c r="AU715" s="19" t="s">
        <v>82</v>
      </c>
    </row>
    <row r="716" spans="1:65" s="13" customFormat="1" ht="11.25">
      <c r="B716" s="200"/>
      <c r="C716" s="201"/>
      <c r="D716" s="193" t="s">
        <v>164</v>
      </c>
      <c r="E716" s="202" t="s">
        <v>19</v>
      </c>
      <c r="F716" s="203" t="s">
        <v>1228</v>
      </c>
      <c r="G716" s="201"/>
      <c r="H716" s="202" t="s">
        <v>19</v>
      </c>
      <c r="I716" s="204"/>
      <c r="J716" s="201"/>
      <c r="K716" s="201"/>
      <c r="L716" s="205"/>
      <c r="M716" s="206"/>
      <c r="N716" s="207"/>
      <c r="O716" s="207"/>
      <c r="P716" s="207"/>
      <c r="Q716" s="207"/>
      <c r="R716" s="207"/>
      <c r="S716" s="207"/>
      <c r="T716" s="208"/>
      <c r="AT716" s="209" t="s">
        <v>164</v>
      </c>
      <c r="AU716" s="209" t="s">
        <v>82</v>
      </c>
      <c r="AV716" s="13" t="s">
        <v>80</v>
      </c>
      <c r="AW716" s="13" t="s">
        <v>35</v>
      </c>
      <c r="AX716" s="13" t="s">
        <v>73</v>
      </c>
      <c r="AY716" s="209" t="s">
        <v>151</v>
      </c>
    </row>
    <row r="717" spans="1:65" s="14" customFormat="1" ht="11.25">
      <c r="B717" s="210"/>
      <c r="C717" s="211"/>
      <c r="D717" s="193" t="s">
        <v>164</v>
      </c>
      <c r="E717" s="212" t="s">
        <v>19</v>
      </c>
      <c r="F717" s="213" t="s">
        <v>1229</v>
      </c>
      <c r="G717" s="211"/>
      <c r="H717" s="214">
        <v>223.857</v>
      </c>
      <c r="I717" s="215"/>
      <c r="J717" s="211"/>
      <c r="K717" s="211"/>
      <c r="L717" s="216"/>
      <c r="M717" s="217"/>
      <c r="N717" s="218"/>
      <c r="O717" s="218"/>
      <c r="P717" s="218"/>
      <c r="Q717" s="218"/>
      <c r="R717" s="218"/>
      <c r="S717" s="218"/>
      <c r="T717" s="219"/>
      <c r="AT717" s="220" t="s">
        <v>164</v>
      </c>
      <c r="AU717" s="220" t="s">
        <v>82</v>
      </c>
      <c r="AV717" s="14" t="s">
        <v>82</v>
      </c>
      <c r="AW717" s="14" t="s">
        <v>35</v>
      </c>
      <c r="AX717" s="14" t="s">
        <v>73</v>
      </c>
      <c r="AY717" s="220" t="s">
        <v>151</v>
      </c>
    </row>
    <row r="718" spans="1:65" s="15" customFormat="1" ht="11.25">
      <c r="B718" s="221"/>
      <c r="C718" s="222"/>
      <c r="D718" s="193" t="s">
        <v>164</v>
      </c>
      <c r="E718" s="223" t="s">
        <v>19</v>
      </c>
      <c r="F718" s="224" t="s">
        <v>167</v>
      </c>
      <c r="G718" s="222"/>
      <c r="H718" s="225">
        <v>223.857</v>
      </c>
      <c r="I718" s="226"/>
      <c r="J718" s="222"/>
      <c r="K718" s="222"/>
      <c r="L718" s="227"/>
      <c r="M718" s="228"/>
      <c r="N718" s="229"/>
      <c r="O718" s="229"/>
      <c r="P718" s="229"/>
      <c r="Q718" s="229"/>
      <c r="R718" s="229"/>
      <c r="S718" s="229"/>
      <c r="T718" s="230"/>
      <c r="AT718" s="231" t="s">
        <v>164</v>
      </c>
      <c r="AU718" s="231" t="s">
        <v>82</v>
      </c>
      <c r="AV718" s="15" t="s">
        <v>158</v>
      </c>
      <c r="AW718" s="15" t="s">
        <v>35</v>
      </c>
      <c r="AX718" s="15" t="s">
        <v>80</v>
      </c>
      <c r="AY718" s="231" t="s">
        <v>151</v>
      </c>
    </row>
    <row r="719" spans="1:65" s="2" customFormat="1" ht="24.2" customHeight="1">
      <c r="A719" s="36"/>
      <c r="B719" s="37"/>
      <c r="C719" s="180" t="s">
        <v>1230</v>
      </c>
      <c r="D719" s="180" t="s">
        <v>153</v>
      </c>
      <c r="E719" s="181" t="s">
        <v>1231</v>
      </c>
      <c r="F719" s="182" t="s">
        <v>1232</v>
      </c>
      <c r="G719" s="183" t="s">
        <v>178</v>
      </c>
      <c r="H719" s="184">
        <v>49.243000000000002</v>
      </c>
      <c r="I719" s="185"/>
      <c r="J719" s="186">
        <f>ROUND(I719*H719,2)</f>
        <v>0</v>
      </c>
      <c r="K719" s="182" t="s">
        <v>157</v>
      </c>
      <c r="L719" s="41"/>
      <c r="M719" s="187" t="s">
        <v>19</v>
      </c>
      <c r="N719" s="188" t="s">
        <v>44</v>
      </c>
      <c r="O719" s="66"/>
      <c r="P719" s="189">
        <f>O719*H719</f>
        <v>0</v>
      </c>
      <c r="Q719" s="189">
        <v>0</v>
      </c>
      <c r="R719" s="189">
        <f>Q719*H719</f>
        <v>0</v>
      </c>
      <c r="S719" s="189">
        <v>0</v>
      </c>
      <c r="T719" s="190">
        <f>S719*H719</f>
        <v>0</v>
      </c>
      <c r="U719" s="36"/>
      <c r="V719" s="36"/>
      <c r="W719" s="36"/>
      <c r="X719" s="36"/>
      <c r="Y719" s="36"/>
      <c r="Z719" s="36"/>
      <c r="AA719" s="36"/>
      <c r="AB719" s="36"/>
      <c r="AC719" s="36"/>
      <c r="AD719" s="36"/>
      <c r="AE719" s="36"/>
      <c r="AR719" s="191" t="s">
        <v>276</v>
      </c>
      <c r="AT719" s="191" t="s">
        <v>153</v>
      </c>
      <c r="AU719" s="191" t="s">
        <v>82</v>
      </c>
      <c r="AY719" s="19" t="s">
        <v>151</v>
      </c>
      <c r="BE719" s="192">
        <f>IF(N719="základní",J719,0)</f>
        <v>0</v>
      </c>
      <c r="BF719" s="192">
        <f>IF(N719="snížená",J719,0)</f>
        <v>0</v>
      </c>
      <c r="BG719" s="192">
        <f>IF(N719="zákl. přenesená",J719,0)</f>
        <v>0</v>
      </c>
      <c r="BH719" s="192">
        <f>IF(N719="sníž. přenesená",J719,0)</f>
        <v>0</v>
      </c>
      <c r="BI719" s="192">
        <f>IF(N719="nulová",J719,0)</f>
        <v>0</v>
      </c>
      <c r="BJ719" s="19" t="s">
        <v>80</v>
      </c>
      <c r="BK719" s="192">
        <f>ROUND(I719*H719,2)</f>
        <v>0</v>
      </c>
      <c r="BL719" s="19" t="s">
        <v>276</v>
      </c>
      <c r="BM719" s="191" t="s">
        <v>1233</v>
      </c>
    </row>
    <row r="720" spans="1:65" s="2" customFormat="1" ht="19.5">
      <c r="A720" s="36"/>
      <c r="B720" s="37"/>
      <c r="C720" s="38"/>
      <c r="D720" s="193" t="s">
        <v>160</v>
      </c>
      <c r="E720" s="38"/>
      <c r="F720" s="194" t="s">
        <v>1234</v>
      </c>
      <c r="G720" s="38"/>
      <c r="H720" s="38"/>
      <c r="I720" s="195"/>
      <c r="J720" s="38"/>
      <c r="K720" s="38"/>
      <c r="L720" s="41"/>
      <c r="M720" s="196"/>
      <c r="N720" s="197"/>
      <c r="O720" s="66"/>
      <c r="P720" s="66"/>
      <c r="Q720" s="66"/>
      <c r="R720" s="66"/>
      <c r="S720" s="66"/>
      <c r="T720" s="67"/>
      <c r="U720" s="36"/>
      <c r="V720" s="36"/>
      <c r="W720" s="36"/>
      <c r="X720" s="36"/>
      <c r="Y720" s="36"/>
      <c r="Z720" s="36"/>
      <c r="AA720" s="36"/>
      <c r="AB720" s="36"/>
      <c r="AC720" s="36"/>
      <c r="AD720" s="36"/>
      <c r="AE720" s="36"/>
      <c r="AT720" s="19" t="s">
        <v>160</v>
      </c>
      <c r="AU720" s="19" t="s">
        <v>82</v>
      </c>
    </row>
    <row r="721" spans="1:65" s="2" customFormat="1" ht="11.25">
      <c r="A721" s="36"/>
      <c r="B721" s="37"/>
      <c r="C721" s="38"/>
      <c r="D721" s="198" t="s">
        <v>162</v>
      </c>
      <c r="E721" s="38"/>
      <c r="F721" s="199" t="s">
        <v>1235</v>
      </c>
      <c r="G721" s="38"/>
      <c r="H721" s="38"/>
      <c r="I721" s="195"/>
      <c r="J721" s="38"/>
      <c r="K721" s="38"/>
      <c r="L721" s="41"/>
      <c r="M721" s="196"/>
      <c r="N721" s="197"/>
      <c r="O721" s="66"/>
      <c r="P721" s="66"/>
      <c r="Q721" s="66"/>
      <c r="R721" s="66"/>
      <c r="S721" s="66"/>
      <c r="T721" s="67"/>
      <c r="U721" s="36"/>
      <c r="V721" s="36"/>
      <c r="W721" s="36"/>
      <c r="X721" s="36"/>
      <c r="Y721" s="36"/>
      <c r="Z721" s="36"/>
      <c r="AA721" s="36"/>
      <c r="AB721" s="36"/>
      <c r="AC721" s="36"/>
      <c r="AD721" s="36"/>
      <c r="AE721" s="36"/>
      <c r="AT721" s="19" t="s">
        <v>162</v>
      </c>
      <c r="AU721" s="19" t="s">
        <v>82</v>
      </c>
    </row>
    <row r="722" spans="1:65" s="13" customFormat="1" ht="11.25">
      <c r="B722" s="200"/>
      <c r="C722" s="201"/>
      <c r="D722" s="193" t="s">
        <v>164</v>
      </c>
      <c r="E722" s="202" t="s">
        <v>19</v>
      </c>
      <c r="F722" s="203" t="s">
        <v>1236</v>
      </c>
      <c r="G722" s="201"/>
      <c r="H722" s="202" t="s">
        <v>19</v>
      </c>
      <c r="I722" s="204"/>
      <c r="J722" s="201"/>
      <c r="K722" s="201"/>
      <c r="L722" s="205"/>
      <c r="M722" s="206"/>
      <c r="N722" s="207"/>
      <c r="O722" s="207"/>
      <c r="P722" s="207"/>
      <c r="Q722" s="207"/>
      <c r="R722" s="207"/>
      <c r="S722" s="207"/>
      <c r="T722" s="208"/>
      <c r="AT722" s="209" t="s">
        <v>164</v>
      </c>
      <c r="AU722" s="209" t="s">
        <v>82</v>
      </c>
      <c r="AV722" s="13" t="s">
        <v>80</v>
      </c>
      <c r="AW722" s="13" t="s">
        <v>35</v>
      </c>
      <c r="AX722" s="13" t="s">
        <v>73</v>
      </c>
      <c r="AY722" s="209" t="s">
        <v>151</v>
      </c>
    </row>
    <row r="723" spans="1:65" s="14" customFormat="1" ht="11.25">
      <c r="B723" s="210"/>
      <c r="C723" s="211"/>
      <c r="D723" s="193" t="s">
        <v>164</v>
      </c>
      <c r="E723" s="212" t="s">
        <v>19</v>
      </c>
      <c r="F723" s="213" t="s">
        <v>1237</v>
      </c>
      <c r="G723" s="211"/>
      <c r="H723" s="214">
        <v>8.8070000000000004</v>
      </c>
      <c r="I723" s="215"/>
      <c r="J723" s="211"/>
      <c r="K723" s="211"/>
      <c r="L723" s="216"/>
      <c r="M723" s="217"/>
      <c r="N723" s="218"/>
      <c r="O723" s="218"/>
      <c r="P723" s="218"/>
      <c r="Q723" s="218"/>
      <c r="R723" s="218"/>
      <c r="S723" s="218"/>
      <c r="T723" s="219"/>
      <c r="AT723" s="220" t="s">
        <v>164</v>
      </c>
      <c r="AU723" s="220" t="s">
        <v>82</v>
      </c>
      <c r="AV723" s="14" t="s">
        <v>82</v>
      </c>
      <c r="AW723" s="14" t="s">
        <v>35</v>
      </c>
      <c r="AX723" s="14" t="s">
        <v>73</v>
      </c>
      <c r="AY723" s="220" t="s">
        <v>151</v>
      </c>
    </row>
    <row r="724" spans="1:65" s="13" customFormat="1" ht="11.25">
      <c r="B724" s="200"/>
      <c r="C724" s="201"/>
      <c r="D724" s="193" t="s">
        <v>164</v>
      </c>
      <c r="E724" s="202" t="s">
        <v>19</v>
      </c>
      <c r="F724" s="203" t="s">
        <v>1238</v>
      </c>
      <c r="G724" s="201"/>
      <c r="H724" s="202" t="s">
        <v>19</v>
      </c>
      <c r="I724" s="204"/>
      <c r="J724" s="201"/>
      <c r="K724" s="201"/>
      <c r="L724" s="205"/>
      <c r="M724" s="206"/>
      <c r="N724" s="207"/>
      <c r="O724" s="207"/>
      <c r="P724" s="207"/>
      <c r="Q724" s="207"/>
      <c r="R724" s="207"/>
      <c r="S724" s="207"/>
      <c r="T724" s="208"/>
      <c r="AT724" s="209" t="s">
        <v>164</v>
      </c>
      <c r="AU724" s="209" t="s">
        <v>82</v>
      </c>
      <c r="AV724" s="13" t="s">
        <v>80</v>
      </c>
      <c r="AW724" s="13" t="s">
        <v>35</v>
      </c>
      <c r="AX724" s="13" t="s">
        <v>73</v>
      </c>
      <c r="AY724" s="209" t="s">
        <v>151</v>
      </c>
    </row>
    <row r="725" spans="1:65" s="14" customFormat="1" ht="11.25">
      <c r="B725" s="210"/>
      <c r="C725" s="211"/>
      <c r="D725" s="193" t="s">
        <v>164</v>
      </c>
      <c r="E725" s="212" t="s">
        <v>19</v>
      </c>
      <c r="F725" s="213" t="s">
        <v>1239</v>
      </c>
      <c r="G725" s="211"/>
      <c r="H725" s="214">
        <v>9.18</v>
      </c>
      <c r="I725" s="215"/>
      <c r="J725" s="211"/>
      <c r="K725" s="211"/>
      <c r="L725" s="216"/>
      <c r="M725" s="217"/>
      <c r="N725" s="218"/>
      <c r="O725" s="218"/>
      <c r="P725" s="218"/>
      <c r="Q725" s="218"/>
      <c r="R725" s="218"/>
      <c r="S725" s="218"/>
      <c r="T725" s="219"/>
      <c r="AT725" s="220" t="s">
        <v>164</v>
      </c>
      <c r="AU725" s="220" t="s">
        <v>82</v>
      </c>
      <c r="AV725" s="14" t="s">
        <v>82</v>
      </c>
      <c r="AW725" s="14" t="s">
        <v>35</v>
      </c>
      <c r="AX725" s="14" t="s">
        <v>73</v>
      </c>
      <c r="AY725" s="220" t="s">
        <v>151</v>
      </c>
    </row>
    <row r="726" spans="1:65" s="13" customFormat="1" ht="11.25">
      <c r="B726" s="200"/>
      <c r="C726" s="201"/>
      <c r="D726" s="193" t="s">
        <v>164</v>
      </c>
      <c r="E726" s="202" t="s">
        <v>19</v>
      </c>
      <c r="F726" s="203" t="s">
        <v>562</v>
      </c>
      <c r="G726" s="201"/>
      <c r="H726" s="202" t="s">
        <v>19</v>
      </c>
      <c r="I726" s="204"/>
      <c r="J726" s="201"/>
      <c r="K726" s="201"/>
      <c r="L726" s="205"/>
      <c r="M726" s="206"/>
      <c r="N726" s="207"/>
      <c r="O726" s="207"/>
      <c r="P726" s="207"/>
      <c r="Q726" s="207"/>
      <c r="R726" s="207"/>
      <c r="S726" s="207"/>
      <c r="T726" s="208"/>
      <c r="AT726" s="209" t="s">
        <v>164</v>
      </c>
      <c r="AU726" s="209" t="s">
        <v>82</v>
      </c>
      <c r="AV726" s="13" t="s">
        <v>80</v>
      </c>
      <c r="AW726" s="13" t="s">
        <v>35</v>
      </c>
      <c r="AX726" s="13" t="s">
        <v>73</v>
      </c>
      <c r="AY726" s="209" t="s">
        <v>151</v>
      </c>
    </row>
    <row r="727" spans="1:65" s="14" customFormat="1" ht="11.25">
      <c r="B727" s="210"/>
      <c r="C727" s="211"/>
      <c r="D727" s="193" t="s">
        <v>164</v>
      </c>
      <c r="E727" s="212" t="s">
        <v>19</v>
      </c>
      <c r="F727" s="213" t="s">
        <v>1240</v>
      </c>
      <c r="G727" s="211"/>
      <c r="H727" s="214">
        <v>16.856000000000002</v>
      </c>
      <c r="I727" s="215"/>
      <c r="J727" s="211"/>
      <c r="K727" s="211"/>
      <c r="L727" s="216"/>
      <c r="M727" s="217"/>
      <c r="N727" s="218"/>
      <c r="O727" s="218"/>
      <c r="P727" s="218"/>
      <c r="Q727" s="218"/>
      <c r="R727" s="218"/>
      <c r="S727" s="218"/>
      <c r="T727" s="219"/>
      <c r="AT727" s="220" t="s">
        <v>164</v>
      </c>
      <c r="AU727" s="220" t="s">
        <v>82</v>
      </c>
      <c r="AV727" s="14" t="s">
        <v>82</v>
      </c>
      <c r="AW727" s="14" t="s">
        <v>35</v>
      </c>
      <c r="AX727" s="14" t="s">
        <v>73</v>
      </c>
      <c r="AY727" s="220" t="s">
        <v>151</v>
      </c>
    </row>
    <row r="728" spans="1:65" s="13" customFormat="1" ht="11.25">
      <c r="B728" s="200"/>
      <c r="C728" s="201"/>
      <c r="D728" s="193" t="s">
        <v>164</v>
      </c>
      <c r="E728" s="202" t="s">
        <v>19</v>
      </c>
      <c r="F728" s="203" t="s">
        <v>1241</v>
      </c>
      <c r="G728" s="201"/>
      <c r="H728" s="202" t="s">
        <v>19</v>
      </c>
      <c r="I728" s="204"/>
      <c r="J728" s="201"/>
      <c r="K728" s="201"/>
      <c r="L728" s="205"/>
      <c r="M728" s="206"/>
      <c r="N728" s="207"/>
      <c r="O728" s="207"/>
      <c r="P728" s="207"/>
      <c r="Q728" s="207"/>
      <c r="R728" s="207"/>
      <c r="S728" s="207"/>
      <c r="T728" s="208"/>
      <c r="AT728" s="209" t="s">
        <v>164</v>
      </c>
      <c r="AU728" s="209" t="s">
        <v>82</v>
      </c>
      <c r="AV728" s="13" t="s">
        <v>80</v>
      </c>
      <c r="AW728" s="13" t="s">
        <v>35</v>
      </c>
      <c r="AX728" s="13" t="s">
        <v>73</v>
      </c>
      <c r="AY728" s="209" t="s">
        <v>151</v>
      </c>
    </row>
    <row r="729" spans="1:65" s="14" customFormat="1" ht="11.25">
      <c r="B729" s="210"/>
      <c r="C729" s="211"/>
      <c r="D729" s="193" t="s">
        <v>164</v>
      </c>
      <c r="E729" s="212" t="s">
        <v>19</v>
      </c>
      <c r="F729" s="213" t="s">
        <v>1242</v>
      </c>
      <c r="G729" s="211"/>
      <c r="H729" s="214">
        <v>14.4</v>
      </c>
      <c r="I729" s="215"/>
      <c r="J729" s="211"/>
      <c r="K729" s="211"/>
      <c r="L729" s="216"/>
      <c r="M729" s="217"/>
      <c r="N729" s="218"/>
      <c r="O729" s="218"/>
      <c r="P729" s="218"/>
      <c r="Q729" s="218"/>
      <c r="R729" s="218"/>
      <c r="S729" s="218"/>
      <c r="T729" s="219"/>
      <c r="AT729" s="220" t="s">
        <v>164</v>
      </c>
      <c r="AU729" s="220" t="s">
        <v>82</v>
      </c>
      <c r="AV729" s="14" t="s">
        <v>82</v>
      </c>
      <c r="AW729" s="14" t="s">
        <v>35</v>
      </c>
      <c r="AX729" s="14" t="s">
        <v>73</v>
      </c>
      <c r="AY729" s="220" t="s">
        <v>151</v>
      </c>
    </row>
    <row r="730" spans="1:65" s="15" customFormat="1" ht="11.25">
      <c r="B730" s="221"/>
      <c r="C730" s="222"/>
      <c r="D730" s="193" t="s">
        <v>164</v>
      </c>
      <c r="E730" s="223" t="s">
        <v>19</v>
      </c>
      <c r="F730" s="224" t="s">
        <v>167</v>
      </c>
      <c r="G730" s="222"/>
      <c r="H730" s="225">
        <v>49.243000000000002</v>
      </c>
      <c r="I730" s="226"/>
      <c r="J730" s="222"/>
      <c r="K730" s="222"/>
      <c r="L730" s="227"/>
      <c r="M730" s="228"/>
      <c r="N730" s="229"/>
      <c r="O730" s="229"/>
      <c r="P730" s="229"/>
      <c r="Q730" s="229"/>
      <c r="R730" s="229"/>
      <c r="S730" s="229"/>
      <c r="T730" s="230"/>
      <c r="AT730" s="231" t="s">
        <v>164</v>
      </c>
      <c r="AU730" s="231" t="s">
        <v>82</v>
      </c>
      <c r="AV730" s="15" t="s">
        <v>158</v>
      </c>
      <c r="AW730" s="15" t="s">
        <v>35</v>
      </c>
      <c r="AX730" s="15" t="s">
        <v>80</v>
      </c>
      <c r="AY730" s="231" t="s">
        <v>151</v>
      </c>
    </row>
    <row r="731" spans="1:65" s="2" customFormat="1" ht="24.2" customHeight="1">
      <c r="A731" s="36"/>
      <c r="B731" s="37"/>
      <c r="C731" s="180" t="s">
        <v>1243</v>
      </c>
      <c r="D731" s="180" t="s">
        <v>153</v>
      </c>
      <c r="E731" s="181" t="s">
        <v>1244</v>
      </c>
      <c r="F731" s="182" t="s">
        <v>1245</v>
      </c>
      <c r="G731" s="183" t="s">
        <v>178</v>
      </c>
      <c r="H731" s="184">
        <v>71.088999999999999</v>
      </c>
      <c r="I731" s="185"/>
      <c r="J731" s="186">
        <f>ROUND(I731*H731,2)</f>
        <v>0</v>
      </c>
      <c r="K731" s="182" t="s">
        <v>157</v>
      </c>
      <c r="L731" s="41"/>
      <c r="M731" s="187" t="s">
        <v>19</v>
      </c>
      <c r="N731" s="188" t="s">
        <v>44</v>
      </c>
      <c r="O731" s="66"/>
      <c r="P731" s="189">
        <f>O731*H731</f>
        <v>0</v>
      </c>
      <c r="Q731" s="189">
        <v>0</v>
      </c>
      <c r="R731" s="189">
        <f>Q731*H731</f>
        <v>0</v>
      </c>
      <c r="S731" s="189">
        <v>0</v>
      </c>
      <c r="T731" s="190">
        <f>S731*H731</f>
        <v>0</v>
      </c>
      <c r="U731" s="36"/>
      <c r="V731" s="36"/>
      <c r="W731" s="36"/>
      <c r="X731" s="36"/>
      <c r="Y731" s="36"/>
      <c r="Z731" s="36"/>
      <c r="AA731" s="36"/>
      <c r="AB731" s="36"/>
      <c r="AC731" s="36"/>
      <c r="AD731" s="36"/>
      <c r="AE731" s="36"/>
      <c r="AR731" s="191" t="s">
        <v>276</v>
      </c>
      <c r="AT731" s="191" t="s">
        <v>153</v>
      </c>
      <c r="AU731" s="191" t="s">
        <v>82</v>
      </c>
      <c r="AY731" s="19" t="s">
        <v>151</v>
      </c>
      <c r="BE731" s="192">
        <f>IF(N731="základní",J731,0)</f>
        <v>0</v>
      </c>
      <c r="BF731" s="192">
        <f>IF(N731="snížená",J731,0)</f>
        <v>0</v>
      </c>
      <c r="BG731" s="192">
        <f>IF(N731="zákl. přenesená",J731,0)</f>
        <v>0</v>
      </c>
      <c r="BH731" s="192">
        <f>IF(N731="sníž. přenesená",J731,0)</f>
        <v>0</v>
      </c>
      <c r="BI731" s="192">
        <f>IF(N731="nulová",J731,0)</f>
        <v>0</v>
      </c>
      <c r="BJ731" s="19" t="s">
        <v>80</v>
      </c>
      <c r="BK731" s="192">
        <f>ROUND(I731*H731,2)</f>
        <v>0</v>
      </c>
      <c r="BL731" s="19" t="s">
        <v>276</v>
      </c>
      <c r="BM731" s="191" t="s">
        <v>1246</v>
      </c>
    </row>
    <row r="732" spans="1:65" s="2" customFormat="1" ht="19.5">
      <c r="A732" s="36"/>
      <c r="B732" s="37"/>
      <c r="C732" s="38"/>
      <c r="D732" s="193" t="s">
        <v>160</v>
      </c>
      <c r="E732" s="38"/>
      <c r="F732" s="194" t="s">
        <v>1247</v>
      </c>
      <c r="G732" s="38"/>
      <c r="H732" s="38"/>
      <c r="I732" s="195"/>
      <c r="J732" s="38"/>
      <c r="K732" s="38"/>
      <c r="L732" s="41"/>
      <c r="M732" s="196"/>
      <c r="N732" s="197"/>
      <c r="O732" s="66"/>
      <c r="P732" s="66"/>
      <c r="Q732" s="66"/>
      <c r="R732" s="66"/>
      <c r="S732" s="66"/>
      <c r="T732" s="67"/>
      <c r="U732" s="36"/>
      <c r="V732" s="36"/>
      <c r="W732" s="36"/>
      <c r="X732" s="36"/>
      <c r="Y732" s="36"/>
      <c r="Z732" s="36"/>
      <c r="AA732" s="36"/>
      <c r="AB732" s="36"/>
      <c r="AC732" s="36"/>
      <c r="AD732" s="36"/>
      <c r="AE732" s="36"/>
      <c r="AT732" s="19" t="s">
        <v>160</v>
      </c>
      <c r="AU732" s="19" t="s">
        <v>82</v>
      </c>
    </row>
    <row r="733" spans="1:65" s="2" customFormat="1" ht="11.25">
      <c r="A733" s="36"/>
      <c r="B733" s="37"/>
      <c r="C733" s="38"/>
      <c r="D733" s="198" t="s">
        <v>162</v>
      </c>
      <c r="E733" s="38"/>
      <c r="F733" s="199" t="s">
        <v>1248</v>
      </c>
      <c r="G733" s="38"/>
      <c r="H733" s="38"/>
      <c r="I733" s="195"/>
      <c r="J733" s="38"/>
      <c r="K733" s="38"/>
      <c r="L733" s="41"/>
      <c r="M733" s="196"/>
      <c r="N733" s="197"/>
      <c r="O733" s="66"/>
      <c r="P733" s="66"/>
      <c r="Q733" s="66"/>
      <c r="R733" s="66"/>
      <c r="S733" s="66"/>
      <c r="T733" s="67"/>
      <c r="U733" s="36"/>
      <c r="V733" s="36"/>
      <c r="W733" s="36"/>
      <c r="X733" s="36"/>
      <c r="Y733" s="36"/>
      <c r="Z733" s="36"/>
      <c r="AA733" s="36"/>
      <c r="AB733" s="36"/>
      <c r="AC733" s="36"/>
      <c r="AD733" s="36"/>
      <c r="AE733" s="36"/>
      <c r="AT733" s="19" t="s">
        <v>162</v>
      </c>
      <c r="AU733" s="19" t="s">
        <v>82</v>
      </c>
    </row>
    <row r="734" spans="1:65" s="13" customFormat="1" ht="11.25">
      <c r="B734" s="200"/>
      <c r="C734" s="201"/>
      <c r="D734" s="193" t="s">
        <v>164</v>
      </c>
      <c r="E734" s="202" t="s">
        <v>19</v>
      </c>
      <c r="F734" s="203" t="s">
        <v>1249</v>
      </c>
      <c r="G734" s="201"/>
      <c r="H734" s="202" t="s">
        <v>19</v>
      </c>
      <c r="I734" s="204"/>
      <c r="J734" s="201"/>
      <c r="K734" s="201"/>
      <c r="L734" s="205"/>
      <c r="M734" s="206"/>
      <c r="N734" s="207"/>
      <c r="O734" s="207"/>
      <c r="P734" s="207"/>
      <c r="Q734" s="207"/>
      <c r="R734" s="207"/>
      <c r="S734" s="207"/>
      <c r="T734" s="208"/>
      <c r="AT734" s="209" t="s">
        <v>164</v>
      </c>
      <c r="AU734" s="209" t="s">
        <v>82</v>
      </c>
      <c r="AV734" s="13" t="s">
        <v>80</v>
      </c>
      <c r="AW734" s="13" t="s">
        <v>35</v>
      </c>
      <c r="AX734" s="13" t="s">
        <v>73</v>
      </c>
      <c r="AY734" s="209" t="s">
        <v>151</v>
      </c>
    </row>
    <row r="735" spans="1:65" s="13" customFormat="1" ht="11.25">
      <c r="B735" s="200"/>
      <c r="C735" s="201"/>
      <c r="D735" s="193" t="s">
        <v>164</v>
      </c>
      <c r="E735" s="202" t="s">
        <v>19</v>
      </c>
      <c r="F735" s="203" t="s">
        <v>1236</v>
      </c>
      <c r="G735" s="201"/>
      <c r="H735" s="202" t="s">
        <v>19</v>
      </c>
      <c r="I735" s="204"/>
      <c r="J735" s="201"/>
      <c r="K735" s="201"/>
      <c r="L735" s="205"/>
      <c r="M735" s="206"/>
      <c r="N735" s="207"/>
      <c r="O735" s="207"/>
      <c r="P735" s="207"/>
      <c r="Q735" s="207"/>
      <c r="R735" s="207"/>
      <c r="S735" s="207"/>
      <c r="T735" s="208"/>
      <c r="AT735" s="209" t="s">
        <v>164</v>
      </c>
      <c r="AU735" s="209" t="s">
        <v>82</v>
      </c>
      <c r="AV735" s="13" t="s">
        <v>80</v>
      </c>
      <c r="AW735" s="13" t="s">
        <v>35</v>
      </c>
      <c r="AX735" s="13" t="s">
        <v>73</v>
      </c>
      <c r="AY735" s="209" t="s">
        <v>151</v>
      </c>
    </row>
    <row r="736" spans="1:65" s="14" customFormat="1" ht="11.25">
      <c r="B736" s="210"/>
      <c r="C736" s="211"/>
      <c r="D736" s="193" t="s">
        <v>164</v>
      </c>
      <c r="E736" s="212" t="s">
        <v>19</v>
      </c>
      <c r="F736" s="213" t="s">
        <v>1237</v>
      </c>
      <c r="G736" s="211"/>
      <c r="H736" s="214">
        <v>8.8070000000000004</v>
      </c>
      <c r="I736" s="215"/>
      <c r="J736" s="211"/>
      <c r="K736" s="211"/>
      <c r="L736" s="216"/>
      <c r="M736" s="217"/>
      <c r="N736" s="218"/>
      <c r="O736" s="218"/>
      <c r="P736" s="218"/>
      <c r="Q736" s="218"/>
      <c r="R736" s="218"/>
      <c r="S736" s="218"/>
      <c r="T736" s="219"/>
      <c r="AT736" s="220" t="s">
        <v>164</v>
      </c>
      <c r="AU736" s="220" t="s">
        <v>82</v>
      </c>
      <c r="AV736" s="14" t="s">
        <v>82</v>
      </c>
      <c r="AW736" s="14" t="s">
        <v>35</v>
      </c>
      <c r="AX736" s="14" t="s">
        <v>73</v>
      </c>
      <c r="AY736" s="220" t="s">
        <v>151</v>
      </c>
    </row>
    <row r="737" spans="1:65" s="13" customFormat="1" ht="11.25">
      <c r="B737" s="200"/>
      <c r="C737" s="201"/>
      <c r="D737" s="193" t="s">
        <v>164</v>
      </c>
      <c r="E737" s="202" t="s">
        <v>19</v>
      </c>
      <c r="F737" s="203" t="s">
        <v>1238</v>
      </c>
      <c r="G737" s="201"/>
      <c r="H737" s="202" t="s">
        <v>19</v>
      </c>
      <c r="I737" s="204"/>
      <c r="J737" s="201"/>
      <c r="K737" s="201"/>
      <c r="L737" s="205"/>
      <c r="M737" s="206"/>
      <c r="N737" s="207"/>
      <c r="O737" s="207"/>
      <c r="P737" s="207"/>
      <c r="Q737" s="207"/>
      <c r="R737" s="207"/>
      <c r="S737" s="207"/>
      <c r="T737" s="208"/>
      <c r="AT737" s="209" t="s">
        <v>164</v>
      </c>
      <c r="AU737" s="209" t="s">
        <v>82</v>
      </c>
      <c r="AV737" s="13" t="s">
        <v>80</v>
      </c>
      <c r="AW737" s="13" t="s">
        <v>35</v>
      </c>
      <c r="AX737" s="13" t="s">
        <v>73</v>
      </c>
      <c r="AY737" s="209" t="s">
        <v>151</v>
      </c>
    </row>
    <row r="738" spans="1:65" s="14" customFormat="1" ht="11.25">
      <c r="B738" s="210"/>
      <c r="C738" s="211"/>
      <c r="D738" s="193" t="s">
        <v>164</v>
      </c>
      <c r="E738" s="212" t="s">
        <v>19</v>
      </c>
      <c r="F738" s="213" t="s">
        <v>1239</v>
      </c>
      <c r="G738" s="211"/>
      <c r="H738" s="214">
        <v>9.18</v>
      </c>
      <c r="I738" s="215"/>
      <c r="J738" s="211"/>
      <c r="K738" s="211"/>
      <c r="L738" s="216"/>
      <c r="M738" s="217"/>
      <c r="N738" s="218"/>
      <c r="O738" s="218"/>
      <c r="P738" s="218"/>
      <c r="Q738" s="218"/>
      <c r="R738" s="218"/>
      <c r="S738" s="218"/>
      <c r="T738" s="219"/>
      <c r="AT738" s="220" t="s">
        <v>164</v>
      </c>
      <c r="AU738" s="220" t="s">
        <v>82</v>
      </c>
      <c r="AV738" s="14" t="s">
        <v>82</v>
      </c>
      <c r="AW738" s="14" t="s">
        <v>35</v>
      </c>
      <c r="AX738" s="14" t="s">
        <v>73</v>
      </c>
      <c r="AY738" s="220" t="s">
        <v>151</v>
      </c>
    </row>
    <row r="739" spans="1:65" s="13" customFormat="1" ht="11.25">
      <c r="B739" s="200"/>
      <c r="C739" s="201"/>
      <c r="D739" s="193" t="s">
        <v>164</v>
      </c>
      <c r="E739" s="202" t="s">
        <v>19</v>
      </c>
      <c r="F739" s="203" t="s">
        <v>562</v>
      </c>
      <c r="G739" s="201"/>
      <c r="H739" s="202" t="s">
        <v>19</v>
      </c>
      <c r="I739" s="204"/>
      <c r="J739" s="201"/>
      <c r="K739" s="201"/>
      <c r="L739" s="205"/>
      <c r="M739" s="206"/>
      <c r="N739" s="207"/>
      <c r="O739" s="207"/>
      <c r="P739" s="207"/>
      <c r="Q739" s="207"/>
      <c r="R739" s="207"/>
      <c r="S739" s="207"/>
      <c r="T739" s="208"/>
      <c r="AT739" s="209" t="s">
        <v>164</v>
      </c>
      <c r="AU739" s="209" t="s">
        <v>82</v>
      </c>
      <c r="AV739" s="13" t="s">
        <v>80</v>
      </c>
      <c r="AW739" s="13" t="s">
        <v>35</v>
      </c>
      <c r="AX739" s="13" t="s">
        <v>73</v>
      </c>
      <c r="AY739" s="209" t="s">
        <v>151</v>
      </c>
    </row>
    <row r="740" spans="1:65" s="14" customFormat="1" ht="11.25">
      <c r="B740" s="210"/>
      <c r="C740" s="211"/>
      <c r="D740" s="193" t="s">
        <v>164</v>
      </c>
      <c r="E740" s="212" t="s">
        <v>19</v>
      </c>
      <c r="F740" s="213" t="s">
        <v>1240</v>
      </c>
      <c r="G740" s="211"/>
      <c r="H740" s="214">
        <v>16.856000000000002</v>
      </c>
      <c r="I740" s="215"/>
      <c r="J740" s="211"/>
      <c r="K740" s="211"/>
      <c r="L740" s="216"/>
      <c r="M740" s="217"/>
      <c r="N740" s="218"/>
      <c r="O740" s="218"/>
      <c r="P740" s="218"/>
      <c r="Q740" s="218"/>
      <c r="R740" s="218"/>
      <c r="S740" s="218"/>
      <c r="T740" s="219"/>
      <c r="AT740" s="220" t="s">
        <v>164</v>
      </c>
      <c r="AU740" s="220" t="s">
        <v>82</v>
      </c>
      <c r="AV740" s="14" t="s">
        <v>82</v>
      </c>
      <c r="AW740" s="14" t="s">
        <v>35</v>
      </c>
      <c r="AX740" s="14" t="s">
        <v>73</v>
      </c>
      <c r="AY740" s="220" t="s">
        <v>151</v>
      </c>
    </row>
    <row r="741" spans="1:65" s="13" customFormat="1" ht="11.25">
      <c r="B741" s="200"/>
      <c r="C741" s="201"/>
      <c r="D741" s="193" t="s">
        <v>164</v>
      </c>
      <c r="E741" s="202" t="s">
        <v>19</v>
      </c>
      <c r="F741" s="203" t="s">
        <v>1241</v>
      </c>
      <c r="G741" s="201"/>
      <c r="H741" s="202" t="s">
        <v>19</v>
      </c>
      <c r="I741" s="204"/>
      <c r="J741" s="201"/>
      <c r="K741" s="201"/>
      <c r="L741" s="205"/>
      <c r="M741" s="206"/>
      <c r="N741" s="207"/>
      <c r="O741" s="207"/>
      <c r="P741" s="207"/>
      <c r="Q741" s="207"/>
      <c r="R741" s="207"/>
      <c r="S741" s="207"/>
      <c r="T741" s="208"/>
      <c r="AT741" s="209" t="s">
        <v>164</v>
      </c>
      <c r="AU741" s="209" t="s">
        <v>82</v>
      </c>
      <c r="AV741" s="13" t="s">
        <v>80</v>
      </c>
      <c r="AW741" s="13" t="s">
        <v>35</v>
      </c>
      <c r="AX741" s="13" t="s">
        <v>73</v>
      </c>
      <c r="AY741" s="209" t="s">
        <v>151</v>
      </c>
    </row>
    <row r="742" spans="1:65" s="14" customFormat="1" ht="11.25">
      <c r="B742" s="210"/>
      <c r="C742" s="211"/>
      <c r="D742" s="193" t="s">
        <v>164</v>
      </c>
      <c r="E742" s="212" t="s">
        <v>19</v>
      </c>
      <c r="F742" s="213" t="s">
        <v>1242</v>
      </c>
      <c r="G742" s="211"/>
      <c r="H742" s="214">
        <v>14.4</v>
      </c>
      <c r="I742" s="215"/>
      <c r="J742" s="211"/>
      <c r="K742" s="211"/>
      <c r="L742" s="216"/>
      <c r="M742" s="217"/>
      <c r="N742" s="218"/>
      <c r="O742" s="218"/>
      <c r="P742" s="218"/>
      <c r="Q742" s="218"/>
      <c r="R742" s="218"/>
      <c r="S742" s="218"/>
      <c r="T742" s="219"/>
      <c r="AT742" s="220" t="s">
        <v>164</v>
      </c>
      <c r="AU742" s="220" t="s">
        <v>82</v>
      </c>
      <c r="AV742" s="14" t="s">
        <v>82</v>
      </c>
      <c r="AW742" s="14" t="s">
        <v>35</v>
      </c>
      <c r="AX742" s="14" t="s">
        <v>73</v>
      </c>
      <c r="AY742" s="220" t="s">
        <v>151</v>
      </c>
    </row>
    <row r="743" spans="1:65" s="16" customFormat="1" ht="11.25">
      <c r="B743" s="246"/>
      <c r="C743" s="247"/>
      <c r="D743" s="193" t="s">
        <v>164</v>
      </c>
      <c r="E743" s="248" t="s">
        <v>19</v>
      </c>
      <c r="F743" s="249" t="s">
        <v>371</v>
      </c>
      <c r="G743" s="247"/>
      <c r="H743" s="250">
        <v>49.243000000000002</v>
      </c>
      <c r="I743" s="251"/>
      <c r="J743" s="247"/>
      <c r="K743" s="247"/>
      <c r="L743" s="252"/>
      <c r="M743" s="253"/>
      <c r="N743" s="254"/>
      <c r="O743" s="254"/>
      <c r="P743" s="254"/>
      <c r="Q743" s="254"/>
      <c r="R743" s="254"/>
      <c r="S743" s="254"/>
      <c r="T743" s="255"/>
      <c r="AT743" s="256" t="s">
        <v>164</v>
      </c>
      <c r="AU743" s="256" t="s">
        <v>82</v>
      </c>
      <c r="AV743" s="16" t="s">
        <v>175</v>
      </c>
      <c r="AW743" s="16" t="s">
        <v>35</v>
      </c>
      <c r="AX743" s="16" t="s">
        <v>73</v>
      </c>
      <c r="AY743" s="256" t="s">
        <v>151</v>
      </c>
    </row>
    <row r="744" spans="1:65" s="13" customFormat="1" ht="22.5">
      <c r="B744" s="200"/>
      <c r="C744" s="201"/>
      <c r="D744" s="193" t="s">
        <v>164</v>
      </c>
      <c r="E744" s="202" t="s">
        <v>19</v>
      </c>
      <c r="F744" s="203" t="s">
        <v>1209</v>
      </c>
      <c r="G744" s="201"/>
      <c r="H744" s="202" t="s">
        <v>19</v>
      </c>
      <c r="I744" s="204"/>
      <c r="J744" s="201"/>
      <c r="K744" s="201"/>
      <c r="L744" s="205"/>
      <c r="M744" s="206"/>
      <c r="N744" s="207"/>
      <c r="O744" s="207"/>
      <c r="P744" s="207"/>
      <c r="Q744" s="207"/>
      <c r="R744" s="207"/>
      <c r="S744" s="207"/>
      <c r="T744" s="208"/>
      <c r="AT744" s="209" t="s">
        <v>164</v>
      </c>
      <c r="AU744" s="209" t="s">
        <v>82</v>
      </c>
      <c r="AV744" s="13" t="s">
        <v>80</v>
      </c>
      <c r="AW744" s="13" t="s">
        <v>35</v>
      </c>
      <c r="AX744" s="13" t="s">
        <v>73</v>
      </c>
      <c r="AY744" s="209" t="s">
        <v>151</v>
      </c>
    </row>
    <row r="745" spans="1:65" s="14" customFormat="1" ht="11.25">
      <c r="B745" s="210"/>
      <c r="C745" s="211"/>
      <c r="D745" s="193" t="s">
        <v>164</v>
      </c>
      <c r="E745" s="212" t="s">
        <v>19</v>
      </c>
      <c r="F745" s="213" t="s">
        <v>1210</v>
      </c>
      <c r="G745" s="211"/>
      <c r="H745" s="214">
        <v>1.982</v>
      </c>
      <c r="I745" s="215"/>
      <c r="J745" s="211"/>
      <c r="K745" s="211"/>
      <c r="L745" s="216"/>
      <c r="M745" s="217"/>
      <c r="N745" s="218"/>
      <c r="O745" s="218"/>
      <c r="P745" s="218"/>
      <c r="Q745" s="218"/>
      <c r="R745" s="218"/>
      <c r="S745" s="218"/>
      <c r="T745" s="219"/>
      <c r="AT745" s="220" t="s">
        <v>164</v>
      </c>
      <c r="AU745" s="220" t="s">
        <v>82</v>
      </c>
      <c r="AV745" s="14" t="s">
        <v>82</v>
      </c>
      <c r="AW745" s="14" t="s">
        <v>35</v>
      </c>
      <c r="AX745" s="14" t="s">
        <v>73</v>
      </c>
      <c r="AY745" s="220" t="s">
        <v>151</v>
      </c>
    </row>
    <row r="746" spans="1:65" s="14" customFormat="1" ht="11.25">
      <c r="B746" s="210"/>
      <c r="C746" s="211"/>
      <c r="D746" s="193" t="s">
        <v>164</v>
      </c>
      <c r="E746" s="212" t="s">
        <v>19</v>
      </c>
      <c r="F746" s="213" t="s">
        <v>1211</v>
      </c>
      <c r="G746" s="211"/>
      <c r="H746" s="214">
        <v>4.67</v>
      </c>
      <c r="I746" s="215"/>
      <c r="J746" s="211"/>
      <c r="K746" s="211"/>
      <c r="L746" s="216"/>
      <c r="M746" s="217"/>
      <c r="N746" s="218"/>
      <c r="O746" s="218"/>
      <c r="P746" s="218"/>
      <c r="Q746" s="218"/>
      <c r="R746" s="218"/>
      <c r="S746" s="218"/>
      <c r="T746" s="219"/>
      <c r="AT746" s="220" t="s">
        <v>164</v>
      </c>
      <c r="AU746" s="220" t="s">
        <v>82</v>
      </c>
      <c r="AV746" s="14" t="s">
        <v>82</v>
      </c>
      <c r="AW746" s="14" t="s">
        <v>35</v>
      </c>
      <c r="AX746" s="14" t="s">
        <v>73</v>
      </c>
      <c r="AY746" s="220" t="s">
        <v>151</v>
      </c>
    </row>
    <row r="747" spans="1:65" s="14" customFormat="1" ht="11.25">
      <c r="B747" s="210"/>
      <c r="C747" s="211"/>
      <c r="D747" s="193" t="s">
        <v>164</v>
      </c>
      <c r="E747" s="212" t="s">
        <v>19</v>
      </c>
      <c r="F747" s="213" t="s">
        <v>1212</v>
      </c>
      <c r="G747" s="211"/>
      <c r="H747" s="214">
        <v>4.0460000000000003</v>
      </c>
      <c r="I747" s="215"/>
      <c r="J747" s="211"/>
      <c r="K747" s="211"/>
      <c r="L747" s="216"/>
      <c r="M747" s="217"/>
      <c r="N747" s="218"/>
      <c r="O747" s="218"/>
      <c r="P747" s="218"/>
      <c r="Q747" s="218"/>
      <c r="R747" s="218"/>
      <c r="S747" s="218"/>
      <c r="T747" s="219"/>
      <c r="AT747" s="220" t="s">
        <v>164</v>
      </c>
      <c r="AU747" s="220" t="s">
        <v>82</v>
      </c>
      <c r="AV747" s="14" t="s">
        <v>82</v>
      </c>
      <c r="AW747" s="14" t="s">
        <v>35</v>
      </c>
      <c r="AX747" s="14" t="s">
        <v>73</v>
      </c>
      <c r="AY747" s="220" t="s">
        <v>151</v>
      </c>
    </row>
    <row r="748" spans="1:65" s="14" customFormat="1" ht="11.25">
      <c r="B748" s="210"/>
      <c r="C748" s="211"/>
      <c r="D748" s="193" t="s">
        <v>164</v>
      </c>
      <c r="E748" s="212" t="s">
        <v>19</v>
      </c>
      <c r="F748" s="213" t="s">
        <v>1213</v>
      </c>
      <c r="G748" s="211"/>
      <c r="H748" s="214">
        <v>6.9119999999999999</v>
      </c>
      <c r="I748" s="215"/>
      <c r="J748" s="211"/>
      <c r="K748" s="211"/>
      <c r="L748" s="216"/>
      <c r="M748" s="217"/>
      <c r="N748" s="218"/>
      <c r="O748" s="218"/>
      <c r="P748" s="218"/>
      <c r="Q748" s="218"/>
      <c r="R748" s="218"/>
      <c r="S748" s="218"/>
      <c r="T748" s="219"/>
      <c r="AT748" s="220" t="s">
        <v>164</v>
      </c>
      <c r="AU748" s="220" t="s">
        <v>82</v>
      </c>
      <c r="AV748" s="14" t="s">
        <v>82</v>
      </c>
      <c r="AW748" s="14" t="s">
        <v>35</v>
      </c>
      <c r="AX748" s="14" t="s">
        <v>73</v>
      </c>
      <c r="AY748" s="220" t="s">
        <v>151</v>
      </c>
    </row>
    <row r="749" spans="1:65" s="14" customFormat="1" ht="11.25">
      <c r="B749" s="210"/>
      <c r="C749" s="211"/>
      <c r="D749" s="193" t="s">
        <v>164</v>
      </c>
      <c r="E749" s="212" t="s">
        <v>19</v>
      </c>
      <c r="F749" s="213" t="s">
        <v>1214</v>
      </c>
      <c r="G749" s="211"/>
      <c r="H749" s="214">
        <v>4.2359999999999998</v>
      </c>
      <c r="I749" s="215"/>
      <c r="J749" s="211"/>
      <c r="K749" s="211"/>
      <c r="L749" s="216"/>
      <c r="M749" s="217"/>
      <c r="N749" s="218"/>
      <c r="O749" s="218"/>
      <c r="P749" s="218"/>
      <c r="Q749" s="218"/>
      <c r="R749" s="218"/>
      <c r="S749" s="218"/>
      <c r="T749" s="219"/>
      <c r="AT749" s="220" t="s">
        <v>164</v>
      </c>
      <c r="AU749" s="220" t="s">
        <v>82</v>
      </c>
      <c r="AV749" s="14" t="s">
        <v>82</v>
      </c>
      <c r="AW749" s="14" t="s">
        <v>35</v>
      </c>
      <c r="AX749" s="14" t="s">
        <v>73</v>
      </c>
      <c r="AY749" s="220" t="s">
        <v>151</v>
      </c>
    </row>
    <row r="750" spans="1:65" s="16" customFormat="1" ht="11.25">
      <c r="B750" s="246"/>
      <c r="C750" s="247"/>
      <c r="D750" s="193" t="s">
        <v>164</v>
      </c>
      <c r="E750" s="248" t="s">
        <v>19</v>
      </c>
      <c r="F750" s="249" t="s">
        <v>371</v>
      </c>
      <c r="G750" s="247"/>
      <c r="H750" s="250">
        <v>21.846</v>
      </c>
      <c r="I750" s="251"/>
      <c r="J750" s="247"/>
      <c r="K750" s="247"/>
      <c r="L750" s="252"/>
      <c r="M750" s="253"/>
      <c r="N750" s="254"/>
      <c r="O750" s="254"/>
      <c r="P750" s="254"/>
      <c r="Q750" s="254"/>
      <c r="R750" s="254"/>
      <c r="S750" s="254"/>
      <c r="T750" s="255"/>
      <c r="AT750" s="256" t="s">
        <v>164</v>
      </c>
      <c r="AU750" s="256" t="s">
        <v>82</v>
      </c>
      <c r="AV750" s="16" t="s">
        <v>175</v>
      </c>
      <c r="AW750" s="16" t="s">
        <v>35</v>
      </c>
      <c r="AX750" s="16" t="s">
        <v>73</v>
      </c>
      <c r="AY750" s="256" t="s">
        <v>151</v>
      </c>
    </row>
    <row r="751" spans="1:65" s="15" customFormat="1" ht="11.25">
      <c r="B751" s="221"/>
      <c r="C751" s="222"/>
      <c r="D751" s="193" t="s">
        <v>164</v>
      </c>
      <c r="E751" s="223" t="s">
        <v>19</v>
      </c>
      <c r="F751" s="224" t="s">
        <v>167</v>
      </c>
      <c r="G751" s="222"/>
      <c r="H751" s="225">
        <v>71.089000000000013</v>
      </c>
      <c r="I751" s="226"/>
      <c r="J751" s="222"/>
      <c r="K751" s="222"/>
      <c r="L751" s="227"/>
      <c r="M751" s="228"/>
      <c r="N751" s="229"/>
      <c r="O751" s="229"/>
      <c r="P751" s="229"/>
      <c r="Q751" s="229"/>
      <c r="R751" s="229"/>
      <c r="S751" s="229"/>
      <c r="T751" s="230"/>
      <c r="AT751" s="231" t="s">
        <v>164</v>
      </c>
      <c r="AU751" s="231" t="s">
        <v>82</v>
      </c>
      <c r="AV751" s="15" t="s">
        <v>158</v>
      </c>
      <c r="AW751" s="15" t="s">
        <v>35</v>
      </c>
      <c r="AX751" s="15" t="s">
        <v>80</v>
      </c>
      <c r="AY751" s="231" t="s">
        <v>151</v>
      </c>
    </row>
    <row r="752" spans="1:65" s="2" customFormat="1" ht="24.2" customHeight="1">
      <c r="A752" s="36"/>
      <c r="B752" s="37"/>
      <c r="C752" s="180" t="s">
        <v>1250</v>
      </c>
      <c r="D752" s="180" t="s">
        <v>153</v>
      </c>
      <c r="E752" s="181" t="s">
        <v>1251</v>
      </c>
      <c r="F752" s="182" t="s">
        <v>1252</v>
      </c>
      <c r="G752" s="183" t="s">
        <v>178</v>
      </c>
      <c r="H752" s="184">
        <v>98.486999999999995</v>
      </c>
      <c r="I752" s="185"/>
      <c r="J752" s="186">
        <f>ROUND(I752*H752,2)</f>
        <v>0</v>
      </c>
      <c r="K752" s="182" t="s">
        <v>157</v>
      </c>
      <c r="L752" s="41"/>
      <c r="M752" s="187" t="s">
        <v>19</v>
      </c>
      <c r="N752" s="188" t="s">
        <v>44</v>
      </c>
      <c r="O752" s="66"/>
      <c r="P752" s="189">
        <f>O752*H752</f>
        <v>0</v>
      </c>
      <c r="Q752" s="189">
        <v>0</v>
      </c>
      <c r="R752" s="189">
        <f>Q752*H752</f>
        <v>0</v>
      </c>
      <c r="S752" s="189">
        <v>0</v>
      </c>
      <c r="T752" s="190">
        <f>S752*H752</f>
        <v>0</v>
      </c>
      <c r="U752" s="36"/>
      <c r="V752" s="36"/>
      <c r="W752" s="36"/>
      <c r="X752" s="36"/>
      <c r="Y752" s="36"/>
      <c r="Z752" s="36"/>
      <c r="AA752" s="36"/>
      <c r="AB752" s="36"/>
      <c r="AC752" s="36"/>
      <c r="AD752" s="36"/>
      <c r="AE752" s="36"/>
      <c r="AR752" s="191" t="s">
        <v>276</v>
      </c>
      <c r="AT752" s="191" t="s">
        <v>153</v>
      </c>
      <c r="AU752" s="191" t="s">
        <v>82</v>
      </c>
      <c r="AY752" s="19" t="s">
        <v>151</v>
      </c>
      <c r="BE752" s="192">
        <f>IF(N752="základní",J752,0)</f>
        <v>0</v>
      </c>
      <c r="BF752" s="192">
        <f>IF(N752="snížená",J752,0)</f>
        <v>0</v>
      </c>
      <c r="BG752" s="192">
        <f>IF(N752="zákl. přenesená",J752,0)</f>
        <v>0</v>
      </c>
      <c r="BH752" s="192">
        <f>IF(N752="sníž. přenesená",J752,0)</f>
        <v>0</v>
      </c>
      <c r="BI752" s="192">
        <f>IF(N752="nulová",J752,0)</f>
        <v>0</v>
      </c>
      <c r="BJ752" s="19" t="s">
        <v>80</v>
      </c>
      <c r="BK752" s="192">
        <f>ROUND(I752*H752,2)</f>
        <v>0</v>
      </c>
      <c r="BL752" s="19" t="s">
        <v>276</v>
      </c>
      <c r="BM752" s="191" t="s">
        <v>1253</v>
      </c>
    </row>
    <row r="753" spans="1:65" s="2" customFormat="1" ht="19.5">
      <c r="A753" s="36"/>
      <c r="B753" s="37"/>
      <c r="C753" s="38"/>
      <c r="D753" s="193" t="s">
        <v>160</v>
      </c>
      <c r="E753" s="38"/>
      <c r="F753" s="194" t="s">
        <v>1254</v>
      </c>
      <c r="G753" s="38"/>
      <c r="H753" s="38"/>
      <c r="I753" s="195"/>
      <c r="J753" s="38"/>
      <c r="K753" s="38"/>
      <c r="L753" s="41"/>
      <c r="M753" s="196"/>
      <c r="N753" s="197"/>
      <c r="O753" s="66"/>
      <c r="P753" s="66"/>
      <c r="Q753" s="66"/>
      <c r="R753" s="66"/>
      <c r="S753" s="66"/>
      <c r="T753" s="67"/>
      <c r="U753" s="36"/>
      <c r="V753" s="36"/>
      <c r="W753" s="36"/>
      <c r="X753" s="36"/>
      <c r="Y753" s="36"/>
      <c r="Z753" s="36"/>
      <c r="AA753" s="36"/>
      <c r="AB753" s="36"/>
      <c r="AC753" s="36"/>
      <c r="AD753" s="36"/>
      <c r="AE753" s="36"/>
      <c r="AT753" s="19" t="s">
        <v>160</v>
      </c>
      <c r="AU753" s="19" t="s">
        <v>82</v>
      </c>
    </row>
    <row r="754" spans="1:65" s="2" customFormat="1" ht="11.25">
      <c r="A754" s="36"/>
      <c r="B754" s="37"/>
      <c r="C754" s="38"/>
      <c r="D754" s="198" t="s">
        <v>162</v>
      </c>
      <c r="E754" s="38"/>
      <c r="F754" s="199" t="s">
        <v>1255</v>
      </c>
      <c r="G754" s="38"/>
      <c r="H754" s="38"/>
      <c r="I754" s="195"/>
      <c r="J754" s="38"/>
      <c r="K754" s="38"/>
      <c r="L754" s="41"/>
      <c r="M754" s="196"/>
      <c r="N754" s="197"/>
      <c r="O754" s="66"/>
      <c r="P754" s="66"/>
      <c r="Q754" s="66"/>
      <c r="R754" s="66"/>
      <c r="S754" s="66"/>
      <c r="T754" s="67"/>
      <c r="U754" s="36"/>
      <c r="V754" s="36"/>
      <c r="W754" s="36"/>
      <c r="X754" s="36"/>
      <c r="Y754" s="36"/>
      <c r="Z754" s="36"/>
      <c r="AA754" s="36"/>
      <c r="AB754" s="36"/>
      <c r="AC754" s="36"/>
      <c r="AD754" s="36"/>
      <c r="AE754" s="36"/>
      <c r="AT754" s="19" t="s">
        <v>162</v>
      </c>
      <c r="AU754" s="19" t="s">
        <v>82</v>
      </c>
    </row>
    <row r="755" spans="1:65" s="13" customFormat="1" ht="11.25">
      <c r="B755" s="200"/>
      <c r="C755" s="201"/>
      <c r="D755" s="193" t="s">
        <v>164</v>
      </c>
      <c r="E755" s="202" t="s">
        <v>19</v>
      </c>
      <c r="F755" s="203" t="s">
        <v>1256</v>
      </c>
      <c r="G755" s="201"/>
      <c r="H755" s="202" t="s">
        <v>19</v>
      </c>
      <c r="I755" s="204"/>
      <c r="J755" s="201"/>
      <c r="K755" s="201"/>
      <c r="L755" s="205"/>
      <c r="M755" s="206"/>
      <c r="N755" s="207"/>
      <c r="O755" s="207"/>
      <c r="P755" s="207"/>
      <c r="Q755" s="207"/>
      <c r="R755" s="207"/>
      <c r="S755" s="207"/>
      <c r="T755" s="208"/>
      <c r="AT755" s="209" t="s">
        <v>164</v>
      </c>
      <c r="AU755" s="209" t="s">
        <v>82</v>
      </c>
      <c r="AV755" s="13" t="s">
        <v>80</v>
      </c>
      <c r="AW755" s="13" t="s">
        <v>35</v>
      </c>
      <c r="AX755" s="13" t="s">
        <v>73</v>
      </c>
      <c r="AY755" s="209" t="s">
        <v>151</v>
      </c>
    </row>
    <row r="756" spans="1:65" s="13" customFormat="1" ht="11.25">
      <c r="B756" s="200"/>
      <c r="C756" s="201"/>
      <c r="D756" s="193" t="s">
        <v>164</v>
      </c>
      <c r="E756" s="202" t="s">
        <v>19</v>
      </c>
      <c r="F756" s="203" t="s">
        <v>1236</v>
      </c>
      <c r="G756" s="201"/>
      <c r="H756" s="202" t="s">
        <v>19</v>
      </c>
      <c r="I756" s="204"/>
      <c r="J756" s="201"/>
      <c r="K756" s="201"/>
      <c r="L756" s="205"/>
      <c r="M756" s="206"/>
      <c r="N756" s="207"/>
      <c r="O756" s="207"/>
      <c r="P756" s="207"/>
      <c r="Q756" s="207"/>
      <c r="R756" s="207"/>
      <c r="S756" s="207"/>
      <c r="T756" s="208"/>
      <c r="AT756" s="209" t="s">
        <v>164</v>
      </c>
      <c r="AU756" s="209" t="s">
        <v>82</v>
      </c>
      <c r="AV756" s="13" t="s">
        <v>80</v>
      </c>
      <c r="AW756" s="13" t="s">
        <v>35</v>
      </c>
      <c r="AX756" s="13" t="s">
        <v>73</v>
      </c>
      <c r="AY756" s="209" t="s">
        <v>151</v>
      </c>
    </row>
    <row r="757" spans="1:65" s="14" customFormat="1" ht="11.25">
      <c r="B757" s="210"/>
      <c r="C757" s="211"/>
      <c r="D757" s="193" t="s">
        <v>164</v>
      </c>
      <c r="E757" s="212" t="s">
        <v>19</v>
      </c>
      <c r="F757" s="213" t="s">
        <v>1257</v>
      </c>
      <c r="G757" s="211"/>
      <c r="H757" s="214">
        <v>17.614999999999998</v>
      </c>
      <c r="I757" s="215"/>
      <c r="J757" s="211"/>
      <c r="K757" s="211"/>
      <c r="L757" s="216"/>
      <c r="M757" s="217"/>
      <c r="N757" s="218"/>
      <c r="O757" s="218"/>
      <c r="P757" s="218"/>
      <c r="Q757" s="218"/>
      <c r="R757" s="218"/>
      <c r="S757" s="218"/>
      <c r="T757" s="219"/>
      <c r="AT757" s="220" t="s">
        <v>164</v>
      </c>
      <c r="AU757" s="220" t="s">
        <v>82</v>
      </c>
      <c r="AV757" s="14" t="s">
        <v>82</v>
      </c>
      <c r="AW757" s="14" t="s">
        <v>35</v>
      </c>
      <c r="AX757" s="14" t="s">
        <v>73</v>
      </c>
      <c r="AY757" s="220" t="s">
        <v>151</v>
      </c>
    </row>
    <row r="758" spans="1:65" s="13" customFormat="1" ht="11.25">
      <c r="B758" s="200"/>
      <c r="C758" s="201"/>
      <c r="D758" s="193" t="s">
        <v>164</v>
      </c>
      <c r="E758" s="202" t="s">
        <v>19</v>
      </c>
      <c r="F758" s="203" t="s">
        <v>1238</v>
      </c>
      <c r="G758" s="201"/>
      <c r="H758" s="202" t="s">
        <v>19</v>
      </c>
      <c r="I758" s="204"/>
      <c r="J758" s="201"/>
      <c r="K758" s="201"/>
      <c r="L758" s="205"/>
      <c r="M758" s="206"/>
      <c r="N758" s="207"/>
      <c r="O758" s="207"/>
      <c r="P758" s="207"/>
      <c r="Q758" s="207"/>
      <c r="R758" s="207"/>
      <c r="S758" s="207"/>
      <c r="T758" s="208"/>
      <c r="AT758" s="209" t="s">
        <v>164</v>
      </c>
      <c r="AU758" s="209" t="s">
        <v>82</v>
      </c>
      <c r="AV758" s="13" t="s">
        <v>80</v>
      </c>
      <c r="AW758" s="13" t="s">
        <v>35</v>
      </c>
      <c r="AX758" s="13" t="s">
        <v>73</v>
      </c>
      <c r="AY758" s="209" t="s">
        <v>151</v>
      </c>
    </row>
    <row r="759" spans="1:65" s="14" customFormat="1" ht="11.25">
      <c r="B759" s="210"/>
      <c r="C759" s="211"/>
      <c r="D759" s="193" t="s">
        <v>164</v>
      </c>
      <c r="E759" s="212" t="s">
        <v>19</v>
      </c>
      <c r="F759" s="213" t="s">
        <v>1258</v>
      </c>
      <c r="G759" s="211"/>
      <c r="H759" s="214">
        <v>18.36</v>
      </c>
      <c r="I759" s="215"/>
      <c r="J759" s="211"/>
      <c r="K759" s="211"/>
      <c r="L759" s="216"/>
      <c r="M759" s="217"/>
      <c r="N759" s="218"/>
      <c r="O759" s="218"/>
      <c r="P759" s="218"/>
      <c r="Q759" s="218"/>
      <c r="R759" s="218"/>
      <c r="S759" s="218"/>
      <c r="T759" s="219"/>
      <c r="AT759" s="220" t="s">
        <v>164</v>
      </c>
      <c r="AU759" s="220" t="s">
        <v>82</v>
      </c>
      <c r="AV759" s="14" t="s">
        <v>82</v>
      </c>
      <c r="AW759" s="14" t="s">
        <v>35</v>
      </c>
      <c r="AX759" s="14" t="s">
        <v>73</v>
      </c>
      <c r="AY759" s="220" t="s">
        <v>151</v>
      </c>
    </row>
    <row r="760" spans="1:65" s="13" customFormat="1" ht="11.25">
      <c r="B760" s="200"/>
      <c r="C760" s="201"/>
      <c r="D760" s="193" t="s">
        <v>164</v>
      </c>
      <c r="E760" s="202" t="s">
        <v>19</v>
      </c>
      <c r="F760" s="203" t="s">
        <v>562</v>
      </c>
      <c r="G760" s="201"/>
      <c r="H760" s="202" t="s">
        <v>19</v>
      </c>
      <c r="I760" s="204"/>
      <c r="J760" s="201"/>
      <c r="K760" s="201"/>
      <c r="L760" s="205"/>
      <c r="M760" s="206"/>
      <c r="N760" s="207"/>
      <c r="O760" s="207"/>
      <c r="P760" s="207"/>
      <c r="Q760" s="207"/>
      <c r="R760" s="207"/>
      <c r="S760" s="207"/>
      <c r="T760" s="208"/>
      <c r="AT760" s="209" t="s">
        <v>164</v>
      </c>
      <c r="AU760" s="209" t="s">
        <v>82</v>
      </c>
      <c r="AV760" s="13" t="s">
        <v>80</v>
      </c>
      <c r="AW760" s="13" t="s">
        <v>35</v>
      </c>
      <c r="AX760" s="13" t="s">
        <v>73</v>
      </c>
      <c r="AY760" s="209" t="s">
        <v>151</v>
      </c>
    </row>
    <row r="761" spans="1:65" s="14" customFormat="1" ht="11.25">
      <c r="B761" s="210"/>
      <c r="C761" s="211"/>
      <c r="D761" s="193" t="s">
        <v>164</v>
      </c>
      <c r="E761" s="212" t="s">
        <v>19</v>
      </c>
      <c r="F761" s="213" t="s">
        <v>1259</v>
      </c>
      <c r="G761" s="211"/>
      <c r="H761" s="214">
        <v>33.712000000000003</v>
      </c>
      <c r="I761" s="215"/>
      <c r="J761" s="211"/>
      <c r="K761" s="211"/>
      <c r="L761" s="216"/>
      <c r="M761" s="217"/>
      <c r="N761" s="218"/>
      <c r="O761" s="218"/>
      <c r="P761" s="218"/>
      <c r="Q761" s="218"/>
      <c r="R761" s="218"/>
      <c r="S761" s="218"/>
      <c r="T761" s="219"/>
      <c r="AT761" s="220" t="s">
        <v>164</v>
      </c>
      <c r="AU761" s="220" t="s">
        <v>82</v>
      </c>
      <c r="AV761" s="14" t="s">
        <v>82</v>
      </c>
      <c r="AW761" s="14" t="s">
        <v>35</v>
      </c>
      <c r="AX761" s="14" t="s">
        <v>73</v>
      </c>
      <c r="AY761" s="220" t="s">
        <v>151</v>
      </c>
    </row>
    <row r="762" spans="1:65" s="13" customFormat="1" ht="11.25">
      <c r="B762" s="200"/>
      <c r="C762" s="201"/>
      <c r="D762" s="193" t="s">
        <v>164</v>
      </c>
      <c r="E762" s="202" t="s">
        <v>19</v>
      </c>
      <c r="F762" s="203" t="s">
        <v>1241</v>
      </c>
      <c r="G762" s="201"/>
      <c r="H762" s="202" t="s">
        <v>19</v>
      </c>
      <c r="I762" s="204"/>
      <c r="J762" s="201"/>
      <c r="K762" s="201"/>
      <c r="L762" s="205"/>
      <c r="M762" s="206"/>
      <c r="N762" s="207"/>
      <c r="O762" s="207"/>
      <c r="P762" s="207"/>
      <c r="Q762" s="207"/>
      <c r="R762" s="207"/>
      <c r="S762" s="207"/>
      <c r="T762" s="208"/>
      <c r="AT762" s="209" t="s">
        <v>164</v>
      </c>
      <c r="AU762" s="209" t="s">
        <v>82</v>
      </c>
      <c r="AV762" s="13" t="s">
        <v>80</v>
      </c>
      <c r="AW762" s="13" t="s">
        <v>35</v>
      </c>
      <c r="AX762" s="13" t="s">
        <v>73</v>
      </c>
      <c r="AY762" s="209" t="s">
        <v>151</v>
      </c>
    </row>
    <row r="763" spans="1:65" s="14" customFormat="1" ht="11.25">
      <c r="B763" s="210"/>
      <c r="C763" s="211"/>
      <c r="D763" s="193" t="s">
        <v>164</v>
      </c>
      <c r="E763" s="212" t="s">
        <v>19</v>
      </c>
      <c r="F763" s="213" t="s">
        <v>1260</v>
      </c>
      <c r="G763" s="211"/>
      <c r="H763" s="214">
        <v>28.8</v>
      </c>
      <c r="I763" s="215"/>
      <c r="J763" s="211"/>
      <c r="K763" s="211"/>
      <c r="L763" s="216"/>
      <c r="M763" s="217"/>
      <c r="N763" s="218"/>
      <c r="O763" s="218"/>
      <c r="P763" s="218"/>
      <c r="Q763" s="218"/>
      <c r="R763" s="218"/>
      <c r="S763" s="218"/>
      <c r="T763" s="219"/>
      <c r="AT763" s="220" t="s">
        <v>164</v>
      </c>
      <c r="AU763" s="220" t="s">
        <v>82</v>
      </c>
      <c r="AV763" s="14" t="s">
        <v>82</v>
      </c>
      <c r="AW763" s="14" t="s">
        <v>35</v>
      </c>
      <c r="AX763" s="14" t="s">
        <v>73</v>
      </c>
      <c r="AY763" s="220" t="s">
        <v>151</v>
      </c>
    </row>
    <row r="764" spans="1:65" s="15" customFormat="1" ht="11.25">
      <c r="B764" s="221"/>
      <c r="C764" s="222"/>
      <c r="D764" s="193" t="s">
        <v>164</v>
      </c>
      <c r="E764" s="223" t="s">
        <v>19</v>
      </c>
      <c r="F764" s="224" t="s">
        <v>167</v>
      </c>
      <c r="G764" s="222"/>
      <c r="H764" s="225">
        <v>98.486999999999995</v>
      </c>
      <c r="I764" s="226"/>
      <c r="J764" s="222"/>
      <c r="K764" s="222"/>
      <c r="L764" s="227"/>
      <c r="M764" s="228"/>
      <c r="N764" s="229"/>
      <c r="O764" s="229"/>
      <c r="P764" s="229"/>
      <c r="Q764" s="229"/>
      <c r="R764" s="229"/>
      <c r="S764" s="229"/>
      <c r="T764" s="230"/>
      <c r="AT764" s="231" t="s">
        <v>164</v>
      </c>
      <c r="AU764" s="231" t="s">
        <v>82</v>
      </c>
      <c r="AV764" s="15" t="s">
        <v>158</v>
      </c>
      <c r="AW764" s="15" t="s">
        <v>35</v>
      </c>
      <c r="AX764" s="15" t="s">
        <v>80</v>
      </c>
      <c r="AY764" s="231" t="s">
        <v>151</v>
      </c>
    </row>
    <row r="765" spans="1:65" s="2" customFormat="1" ht="24.2" customHeight="1">
      <c r="A765" s="36"/>
      <c r="B765" s="37"/>
      <c r="C765" s="180" t="s">
        <v>1261</v>
      </c>
      <c r="D765" s="180" t="s">
        <v>153</v>
      </c>
      <c r="E765" s="181" t="s">
        <v>1262</v>
      </c>
      <c r="F765" s="182" t="s">
        <v>1263</v>
      </c>
      <c r="G765" s="183" t="s">
        <v>178</v>
      </c>
      <c r="H765" s="184">
        <v>247.34800000000001</v>
      </c>
      <c r="I765" s="185"/>
      <c r="J765" s="186">
        <f>ROUND(I765*H765,2)</f>
        <v>0</v>
      </c>
      <c r="K765" s="182" t="s">
        <v>157</v>
      </c>
      <c r="L765" s="41"/>
      <c r="M765" s="187" t="s">
        <v>19</v>
      </c>
      <c r="N765" s="188" t="s">
        <v>44</v>
      </c>
      <c r="O765" s="66"/>
      <c r="P765" s="189">
        <f>O765*H765</f>
        <v>0</v>
      </c>
      <c r="Q765" s="189">
        <v>0</v>
      </c>
      <c r="R765" s="189">
        <f>Q765*H765</f>
        <v>0</v>
      </c>
      <c r="S765" s="189">
        <v>0</v>
      </c>
      <c r="T765" s="190">
        <f>S765*H765</f>
        <v>0</v>
      </c>
      <c r="U765" s="36"/>
      <c r="V765" s="36"/>
      <c r="W765" s="36"/>
      <c r="X765" s="36"/>
      <c r="Y765" s="36"/>
      <c r="Z765" s="36"/>
      <c r="AA765" s="36"/>
      <c r="AB765" s="36"/>
      <c r="AC765" s="36"/>
      <c r="AD765" s="36"/>
      <c r="AE765" s="36"/>
      <c r="AR765" s="191" t="s">
        <v>276</v>
      </c>
      <c r="AT765" s="191" t="s">
        <v>153</v>
      </c>
      <c r="AU765" s="191" t="s">
        <v>82</v>
      </c>
      <c r="AY765" s="19" t="s">
        <v>151</v>
      </c>
      <c r="BE765" s="192">
        <f>IF(N765="základní",J765,0)</f>
        <v>0</v>
      </c>
      <c r="BF765" s="192">
        <f>IF(N765="snížená",J765,0)</f>
        <v>0</v>
      </c>
      <c r="BG765" s="192">
        <f>IF(N765="zákl. přenesená",J765,0)</f>
        <v>0</v>
      </c>
      <c r="BH765" s="192">
        <f>IF(N765="sníž. přenesená",J765,0)</f>
        <v>0</v>
      </c>
      <c r="BI765" s="192">
        <f>IF(N765="nulová",J765,0)</f>
        <v>0</v>
      </c>
      <c r="BJ765" s="19" t="s">
        <v>80</v>
      </c>
      <c r="BK765" s="192">
        <f>ROUND(I765*H765,2)</f>
        <v>0</v>
      </c>
      <c r="BL765" s="19" t="s">
        <v>276</v>
      </c>
      <c r="BM765" s="191" t="s">
        <v>1264</v>
      </c>
    </row>
    <row r="766" spans="1:65" s="2" customFormat="1" ht="19.5">
      <c r="A766" s="36"/>
      <c r="B766" s="37"/>
      <c r="C766" s="38"/>
      <c r="D766" s="193" t="s">
        <v>160</v>
      </c>
      <c r="E766" s="38"/>
      <c r="F766" s="194" t="s">
        <v>1265</v>
      </c>
      <c r="G766" s="38"/>
      <c r="H766" s="38"/>
      <c r="I766" s="195"/>
      <c r="J766" s="38"/>
      <c r="K766" s="38"/>
      <c r="L766" s="41"/>
      <c r="M766" s="196"/>
      <c r="N766" s="197"/>
      <c r="O766" s="66"/>
      <c r="P766" s="66"/>
      <c r="Q766" s="66"/>
      <c r="R766" s="66"/>
      <c r="S766" s="66"/>
      <c r="T766" s="67"/>
      <c r="U766" s="36"/>
      <c r="V766" s="36"/>
      <c r="W766" s="36"/>
      <c r="X766" s="36"/>
      <c r="Y766" s="36"/>
      <c r="Z766" s="36"/>
      <c r="AA766" s="36"/>
      <c r="AB766" s="36"/>
      <c r="AC766" s="36"/>
      <c r="AD766" s="36"/>
      <c r="AE766" s="36"/>
      <c r="AT766" s="19" t="s">
        <v>160</v>
      </c>
      <c r="AU766" s="19" t="s">
        <v>82</v>
      </c>
    </row>
    <row r="767" spans="1:65" s="2" customFormat="1" ht="11.25">
      <c r="A767" s="36"/>
      <c r="B767" s="37"/>
      <c r="C767" s="38"/>
      <c r="D767" s="198" t="s">
        <v>162</v>
      </c>
      <c r="E767" s="38"/>
      <c r="F767" s="199" t="s">
        <v>1266</v>
      </c>
      <c r="G767" s="38"/>
      <c r="H767" s="38"/>
      <c r="I767" s="195"/>
      <c r="J767" s="38"/>
      <c r="K767" s="38"/>
      <c r="L767" s="41"/>
      <c r="M767" s="196"/>
      <c r="N767" s="197"/>
      <c r="O767" s="66"/>
      <c r="P767" s="66"/>
      <c r="Q767" s="66"/>
      <c r="R767" s="66"/>
      <c r="S767" s="66"/>
      <c r="T767" s="67"/>
      <c r="U767" s="36"/>
      <c r="V767" s="36"/>
      <c r="W767" s="36"/>
      <c r="X767" s="36"/>
      <c r="Y767" s="36"/>
      <c r="Z767" s="36"/>
      <c r="AA767" s="36"/>
      <c r="AB767" s="36"/>
      <c r="AC767" s="36"/>
      <c r="AD767" s="36"/>
      <c r="AE767" s="36"/>
      <c r="AT767" s="19" t="s">
        <v>162</v>
      </c>
      <c r="AU767" s="19" t="s">
        <v>82</v>
      </c>
    </row>
    <row r="768" spans="1:65" s="13" customFormat="1" ht="11.25">
      <c r="B768" s="200"/>
      <c r="C768" s="201"/>
      <c r="D768" s="193" t="s">
        <v>164</v>
      </c>
      <c r="E768" s="202" t="s">
        <v>19</v>
      </c>
      <c r="F768" s="203" t="s">
        <v>1190</v>
      </c>
      <c r="G768" s="201"/>
      <c r="H768" s="202" t="s">
        <v>19</v>
      </c>
      <c r="I768" s="204"/>
      <c r="J768" s="201"/>
      <c r="K768" s="201"/>
      <c r="L768" s="205"/>
      <c r="M768" s="206"/>
      <c r="N768" s="207"/>
      <c r="O768" s="207"/>
      <c r="P768" s="207"/>
      <c r="Q768" s="207"/>
      <c r="R768" s="207"/>
      <c r="S768" s="207"/>
      <c r="T768" s="208"/>
      <c r="AT768" s="209" t="s">
        <v>164</v>
      </c>
      <c r="AU768" s="209" t="s">
        <v>82</v>
      </c>
      <c r="AV768" s="13" t="s">
        <v>80</v>
      </c>
      <c r="AW768" s="13" t="s">
        <v>35</v>
      </c>
      <c r="AX768" s="13" t="s">
        <v>73</v>
      </c>
      <c r="AY768" s="209" t="s">
        <v>151</v>
      </c>
    </row>
    <row r="769" spans="2:51" s="13" customFormat="1" ht="11.25">
      <c r="B769" s="200"/>
      <c r="C769" s="201"/>
      <c r="D769" s="193" t="s">
        <v>164</v>
      </c>
      <c r="E769" s="202" t="s">
        <v>19</v>
      </c>
      <c r="F769" s="203" t="s">
        <v>1191</v>
      </c>
      <c r="G769" s="201"/>
      <c r="H769" s="202" t="s">
        <v>19</v>
      </c>
      <c r="I769" s="204"/>
      <c r="J769" s="201"/>
      <c r="K769" s="201"/>
      <c r="L769" s="205"/>
      <c r="M769" s="206"/>
      <c r="N769" s="207"/>
      <c r="O769" s="207"/>
      <c r="P769" s="207"/>
      <c r="Q769" s="207"/>
      <c r="R769" s="207"/>
      <c r="S769" s="207"/>
      <c r="T769" s="208"/>
      <c r="AT769" s="209" t="s">
        <v>164</v>
      </c>
      <c r="AU769" s="209" t="s">
        <v>82</v>
      </c>
      <c r="AV769" s="13" t="s">
        <v>80</v>
      </c>
      <c r="AW769" s="13" t="s">
        <v>35</v>
      </c>
      <c r="AX769" s="13" t="s">
        <v>73</v>
      </c>
      <c r="AY769" s="209" t="s">
        <v>151</v>
      </c>
    </row>
    <row r="770" spans="2:51" s="14" customFormat="1" ht="11.25">
      <c r="B770" s="210"/>
      <c r="C770" s="211"/>
      <c r="D770" s="193" t="s">
        <v>164</v>
      </c>
      <c r="E770" s="212" t="s">
        <v>19</v>
      </c>
      <c r="F770" s="213" t="s">
        <v>1192</v>
      </c>
      <c r="G770" s="211"/>
      <c r="H770" s="214">
        <v>7.5</v>
      </c>
      <c r="I770" s="215"/>
      <c r="J770" s="211"/>
      <c r="K770" s="211"/>
      <c r="L770" s="216"/>
      <c r="M770" s="217"/>
      <c r="N770" s="218"/>
      <c r="O770" s="218"/>
      <c r="P770" s="218"/>
      <c r="Q770" s="218"/>
      <c r="R770" s="218"/>
      <c r="S770" s="218"/>
      <c r="T770" s="219"/>
      <c r="AT770" s="220" t="s">
        <v>164</v>
      </c>
      <c r="AU770" s="220" t="s">
        <v>82</v>
      </c>
      <c r="AV770" s="14" t="s">
        <v>82</v>
      </c>
      <c r="AW770" s="14" t="s">
        <v>35</v>
      </c>
      <c r="AX770" s="14" t="s">
        <v>73</v>
      </c>
      <c r="AY770" s="220" t="s">
        <v>151</v>
      </c>
    </row>
    <row r="771" spans="2:51" s="13" customFormat="1" ht="11.25">
      <c r="B771" s="200"/>
      <c r="C771" s="201"/>
      <c r="D771" s="193" t="s">
        <v>164</v>
      </c>
      <c r="E771" s="202" t="s">
        <v>19</v>
      </c>
      <c r="F771" s="203" t="s">
        <v>1193</v>
      </c>
      <c r="G771" s="201"/>
      <c r="H771" s="202" t="s">
        <v>19</v>
      </c>
      <c r="I771" s="204"/>
      <c r="J771" s="201"/>
      <c r="K771" s="201"/>
      <c r="L771" s="205"/>
      <c r="M771" s="206"/>
      <c r="N771" s="207"/>
      <c r="O771" s="207"/>
      <c r="P771" s="207"/>
      <c r="Q771" s="207"/>
      <c r="R771" s="207"/>
      <c r="S771" s="207"/>
      <c r="T771" s="208"/>
      <c r="AT771" s="209" t="s">
        <v>164</v>
      </c>
      <c r="AU771" s="209" t="s">
        <v>82</v>
      </c>
      <c r="AV771" s="13" t="s">
        <v>80</v>
      </c>
      <c r="AW771" s="13" t="s">
        <v>35</v>
      </c>
      <c r="AX771" s="13" t="s">
        <v>73</v>
      </c>
      <c r="AY771" s="209" t="s">
        <v>151</v>
      </c>
    </row>
    <row r="772" spans="2:51" s="14" customFormat="1" ht="11.25">
      <c r="B772" s="210"/>
      <c r="C772" s="211"/>
      <c r="D772" s="193" t="s">
        <v>164</v>
      </c>
      <c r="E772" s="212" t="s">
        <v>19</v>
      </c>
      <c r="F772" s="213" t="s">
        <v>1194</v>
      </c>
      <c r="G772" s="211"/>
      <c r="H772" s="214">
        <v>0.32</v>
      </c>
      <c r="I772" s="215"/>
      <c r="J772" s="211"/>
      <c r="K772" s="211"/>
      <c r="L772" s="216"/>
      <c r="M772" s="217"/>
      <c r="N772" s="218"/>
      <c r="O772" s="218"/>
      <c r="P772" s="218"/>
      <c r="Q772" s="218"/>
      <c r="R772" s="218"/>
      <c r="S772" s="218"/>
      <c r="T772" s="219"/>
      <c r="AT772" s="220" t="s">
        <v>164</v>
      </c>
      <c r="AU772" s="220" t="s">
        <v>82</v>
      </c>
      <c r="AV772" s="14" t="s">
        <v>82</v>
      </c>
      <c r="AW772" s="14" t="s">
        <v>35</v>
      </c>
      <c r="AX772" s="14" t="s">
        <v>73</v>
      </c>
      <c r="AY772" s="220" t="s">
        <v>151</v>
      </c>
    </row>
    <row r="773" spans="2:51" s="14" customFormat="1" ht="11.25">
      <c r="B773" s="210"/>
      <c r="C773" s="211"/>
      <c r="D773" s="193" t="s">
        <v>164</v>
      </c>
      <c r="E773" s="212" t="s">
        <v>19</v>
      </c>
      <c r="F773" s="213" t="s">
        <v>1195</v>
      </c>
      <c r="G773" s="211"/>
      <c r="H773" s="214">
        <v>2.573</v>
      </c>
      <c r="I773" s="215"/>
      <c r="J773" s="211"/>
      <c r="K773" s="211"/>
      <c r="L773" s="216"/>
      <c r="M773" s="217"/>
      <c r="N773" s="218"/>
      <c r="O773" s="218"/>
      <c r="P773" s="218"/>
      <c r="Q773" s="218"/>
      <c r="R773" s="218"/>
      <c r="S773" s="218"/>
      <c r="T773" s="219"/>
      <c r="AT773" s="220" t="s">
        <v>164</v>
      </c>
      <c r="AU773" s="220" t="s">
        <v>82</v>
      </c>
      <c r="AV773" s="14" t="s">
        <v>82</v>
      </c>
      <c r="AW773" s="14" t="s">
        <v>35</v>
      </c>
      <c r="AX773" s="14" t="s">
        <v>73</v>
      </c>
      <c r="AY773" s="220" t="s">
        <v>151</v>
      </c>
    </row>
    <row r="774" spans="2:51" s="13" customFormat="1" ht="11.25">
      <c r="B774" s="200"/>
      <c r="C774" s="201"/>
      <c r="D774" s="193" t="s">
        <v>164</v>
      </c>
      <c r="E774" s="202" t="s">
        <v>19</v>
      </c>
      <c r="F774" s="203" t="s">
        <v>1267</v>
      </c>
      <c r="G774" s="201"/>
      <c r="H774" s="202" t="s">
        <v>19</v>
      </c>
      <c r="I774" s="204"/>
      <c r="J774" s="201"/>
      <c r="K774" s="201"/>
      <c r="L774" s="205"/>
      <c r="M774" s="206"/>
      <c r="N774" s="207"/>
      <c r="O774" s="207"/>
      <c r="P774" s="207"/>
      <c r="Q774" s="207"/>
      <c r="R774" s="207"/>
      <c r="S774" s="207"/>
      <c r="T774" s="208"/>
      <c r="AT774" s="209" t="s">
        <v>164</v>
      </c>
      <c r="AU774" s="209" t="s">
        <v>82</v>
      </c>
      <c r="AV774" s="13" t="s">
        <v>80</v>
      </c>
      <c r="AW774" s="13" t="s">
        <v>35</v>
      </c>
      <c r="AX774" s="13" t="s">
        <v>73</v>
      </c>
      <c r="AY774" s="209" t="s">
        <v>151</v>
      </c>
    </row>
    <row r="775" spans="2:51" s="14" customFormat="1" ht="11.25">
      <c r="B775" s="210"/>
      <c r="C775" s="211"/>
      <c r="D775" s="193" t="s">
        <v>164</v>
      </c>
      <c r="E775" s="212" t="s">
        <v>19</v>
      </c>
      <c r="F775" s="213" t="s">
        <v>1195</v>
      </c>
      <c r="G775" s="211"/>
      <c r="H775" s="214">
        <v>2.573</v>
      </c>
      <c r="I775" s="215"/>
      <c r="J775" s="211"/>
      <c r="K775" s="211"/>
      <c r="L775" s="216"/>
      <c r="M775" s="217"/>
      <c r="N775" s="218"/>
      <c r="O775" s="218"/>
      <c r="P775" s="218"/>
      <c r="Q775" s="218"/>
      <c r="R775" s="218"/>
      <c r="S775" s="218"/>
      <c r="T775" s="219"/>
      <c r="AT775" s="220" t="s">
        <v>164</v>
      </c>
      <c r="AU775" s="220" t="s">
        <v>82</v>
      </c>
      <c r="AV775" s="14" t="s">
        <v>82</v>
      </c>
      <c r="AW775" s="14" t="s">
        <v>35</v>
      </c>
      <c r="AX775" s="14" t="s">
        <v>73</v>
      </c>
      <c r="AY775" s="220" t="s">
        <v>151</v>
      </c>
    </row>
    <row r="776" spans="2:51" s="13" customFormat="1" ht="22.5">
      <c r="B776" s="200"/>
      <c r="C776" s="201"/>
      <c r="D776" s="193" t="s">
        <v>164</v>
      </c>
      <c r="E776" s="202" t="s">
        <v>19</v>
      </c>
      <c r="F776" s="203" t="s">
        <v>1197</v>
      </c>
      <c r="G776" s="201"/>
      <c r="H776" s="202" t="s">
        <v>19</v>
      </c>
      <c r="I776" s="204"/>
      <c r="J776" s="201"/>
      <c r="K776" s="201"/>
      <c r="L776" s="205"/>
      <c r="M776" s="206"/>
      <c r="N776" s="207"/>
      <c r="O776" s="207"/>
      <c r="P776" s="207"/>
      <c r="Q776" s="207"/>
      <c r="R776" s="207"/>
      <c r="S776" s="207"/>
      <c r="T776" s="208"/>
      <c r="AT776" s="209" t="s">
        <v>164</v>
      </c>
      <c r="AU776" s="209" t="s">
        <v>82</v>
      </c>
      <c r="AV776" s="13" t="s">
        <v>80</v>
      </c>
      <c r="AW776" s="13" t="s">
        <v>35</v>
      </c>
      <c r="AX776" s="13" t="s">
        <v>73</v>
      </c>
      <c r="AY776" s="209" t="s">
        <v>151</v>
      </c>
    </row>
    <row r="777" spans="2:51" s="14" customFormat="1" ht="11.25">
      <c r="B777" s="210"/>
      <c r="C777" s="211"/>
      <c r="D777" s="193" t="s">
        <v>164</v>
      </c>
      <c r="E777" s="212" t="s">
        <v>19</v>
      </c>
      <c r="F777" s="213" t="s">
        <v>1198</v>
      </c>
      <c r="G777" s="211"/>
      <c r="H777" s="214">
        <v>42.695</v>
      </c>
      <c r="I777" s="215"/>
      <c r="J777" s="211"/>
      <c r="K777" s="211"/>
      <c r="L777" s="216"/>
      <c r="M777" s="217"/>
      <c r="N777" s="218"/>
      <c r="O777" s="218"/>
      <c r="P777" s="218"/>
      <c r="Q777" s="218"/>
      <c r="R777" s="218"/>
      <c r="S777" s="218"/>
      <c r="T777" s="219"/>
      <c r="AT777" s="220" t="s">
        <v>164</v>
      </c>
      <c r="AU777" s="220" t="s">
        <v>82</v>
      </c>
      <c r="AV777" s="14" t="s">
        <v>82</v>
      </c>
      <c r="AW777" s="14" t="s">
        <v>35</v>
      </c>
      <c r="AX777" s="14" t="s">
        <v>73</v>
      </c>
      <c r="AY777" s="220" t="s">
        <v>151</v>
      </c>
    </row>
    <row r="778" spans="2:51" s="13" customFormat="1" ht="11.25">
      <c r="B778" s="200"/>
      <c r="C778" s="201"/>
      <c r="D778" s="193" t="s">
        <v>164</v>
      </c>
      <c r="E778" s="202" t="s">
        <v>19</v>
      </c>
      <c r="F778" s="203" t="s">
        <v>1199</v>
      </c>
      <c r="G778" s="201"/>
      <c r="H778" s="202" t="s">
        <v>19</v>
      </c>
      <c r="I778" s="204"/>
      <c r="J778" s="201"/>
      <c r="K778" s="201"/>
      <c r="L778" s="205"/>
      <c r="M778" s="206"/>
      <c r="N778" s="207"/>
      <c r="O778" s="207"/>
      <c r="P778" s="207"/>
      <c r="Q778" s="207"/>
      <c r="R778" s="207"/>
      <c r="S778" s="207"/>
      <c r="T778" s="208"/>
      <c r="AT778" s="209" t="s">
        <v>164</v>
      </c>
      <c r="AU778" s="209" t="s">
        <v>82</v>
      </c>
      <c r="AV778" s="13" t="s">
        <v>80</v>
      </c>
      <c r="AW778" s="13" t="s">
        <v>35</v>
      </c>
      <c r="AX778" s="13" t="s">
        <v>73</v>
      </c>
      <c r="AY778" s="209" t="s">
        <v>151</v>
      </c>
    </row>
    <row r="779" spans="2:51" s="14" customFormat="1" ht="11.25">
      <c r="B779" s="210"/>
      <c r="C779" s="211"/>
      <c r="D779" s="193" t="s">
        <v>164</v>
      </c>
      <c r="E779" s="212" t="s">
        <v>19</v>
      </c>
      <c r="F779" s="213" t="s">
        <v>1200</v>
      </c>
      <c r="G779" s="211"/>
      <c r="H779" s="214">
        <v>19.440000000000001</v>
      </c>
      <c r="I779" s="215"/>
      <c r="J779" s="211"/>
      <c r="K779" s="211"/>
      <c r="L779" s="216"/>
      <c r="M779" s="217"/>
      <c r="N779" s="218"/>
      <c r="O779" s="218"/>
      <c r="P779" s="218"/>
      <c r="Q779" s="218"/>
      <c r="R779" s="218"/>
      <c r="S779" s="218"/>
      <c r="T779" s="219"/>
      <c r="AT779" s="220" t="s">
        <v>164</v>
      </c>
      <c r="AU779" s="220" t="s">
        <v>82</v>
      </c>
      <c r="AV779" s="14" t="s">
        <v>82</v>
      </c>
      <c r="AW779" s="14" t="s">
        <v>35</v>
      </c>
      <c r="AX779" s="14" t="s">
        <v>73</v>
      </c>
      <c r="AY779" s="220" t="s">
        <v>151</v>
      </c>
    </row>
    <row r="780" spans="2:51" s="13" customFormat="1" ht="11.25">
      <c r="B780" s="200"/>
      <c r="C780" s="201"/>
      <c r="D780" s="193" t="s">
        <v>164</v>
      </c>
      <c r="E780" s="202" t="s">
        <v>19</v>
      </c>
      <c r="F780" s="203" t="s">
        <v>1201</v>
      </c>
      <c r="G780" s="201"/>
      <c r="H780" s="202" t="s">
        <v>19</v>
      </c>
      <c r="I780" s="204"/>
      <c r="J780" s="201"/>
      <c r="K780" s="201"/>
      <c r="L780" s="205"/>
      <c r="M780" s="206"/>
      <c r="N780" s="207"/>
      <c r="O780" s="207"/>
      <c r="P780" s="207"/>
      <c r="Q780" s="207"/>
      <c r="R780" s="207"/>
      <c r="S780" s="207"/>
      <c r="T780" s="208"/>
      <c r="AT780" s="209" t="s">
        <v>164</v>
      </c>
      <c r="AU780" s="209" t="s">
        <v>82</v>
      </c>
      <c r="AV780" s="13" t="s">
        <v>80</v>
      </c>
      <c r="AW780" s="13" t="s">
        <v>35</v>
      </c>
      <c r="AX780" s="13" t="s">
        <v>73</v>
      </c>
      <c r="AY780" s="209" t="s">
        <v>151</v>
      </c>
    </row>
    <row r="781" spans="2:51" s="14" customFormat="1" ht="11.25">
      <c r="B781" s="210"/>
      <c r="C781" s="211"/>
      <c r="D781" s="193" t="s">
        <v>164</v>
      </c>
      <c r="E781" s="212" t="s">
        <v>19</v>
      </c>
      <c r="F781" s="213" t="s">
        <v>1202</v>
      </c>
      <c r="G781" s="211"/>
      <c r="H781" s="214">
        <v>0.81599999999999995</v>
      </c>
      <c r="I781" s="215"/>
      <c r="J781" s="211"/>
      <c r="K781" s="211"/>
      <c r="L781" s="216"/>
      <c r="M781" s="217"/>
      <c r="N781" s="218"/>
      <c r="O781" s="218"/>
      <c r="P781" s="218"/>
      <c r="Q781" s="218"/>
      <c r="R781" s="218"/>
      <c r="S781" s="218"/>
      <c r="T781" s="219"/>
      <c r="AT781" s="220" t="s">
        <v>164</v>
      </c>
      <c r="AU781" s="220" t="s">
        <v>82</v>
      </c>
      <c r="AV781" s="14" t="s">
        <v>82</v>
      </c>
      <c r="AW781" s="14" t="s">
        <v>35</v>
      </c>
      <c r="AX781" s="14" t="s">
        <v>73</v>
      </c>
      <c r="AY781" s="220" t="s">
        <v>151</v>
      </c>
    </row>
    <row r="782" spans="2:51" s="13" customFormat="1" ht="11.25">
      <c r="B782" s="200"/>
      <c r="C782" s="201"/>
      <c r="D782" s="193" t="s">
        <v>164</v>
      </c>
      <c r="E782" s="202" t="s">
        <v>19</v>
      </c>
      <c r="F782" s="203" t="s">
        <v>1203</v>
      </c>
      <c r="G782" s="201"/>
      <c r="H782" s="202" t="s">
        <v>19</v>
      </c>
      <c r="I782" s="204"/>
      <c r="J782" s="201"/>
      <c r="K782" s="201"/>
      <c r="L782" s="205"/>
      <c r="M782" s="206"/>
      <c r="N782" s="207"/>
      <c r="O782" s="207"/>
      <c r="P782" s="207"/>
      <c r="Q782" s="207"/>
      <c r="R782" s="207"/>
      <c r="S782" s="207"/>
      <c r="T782" s="208"/>
      <c r="AT782" s="209" t="s">
        <v>164</v>
      </c>
      <c r="AU782" s="209" t="s">
        <v>82</v>
      </c>
      <c r="AV782" s="13" t="s">
        <v>80</v>
      </c>
      <c r="AW782" s="13" t="s">
        <v>35</v>
      </c>
      <c r="AX782" s="13" t="s">
        <v>73</v>
      </c>
      <c r="AY782" s="209" t="s">
        <v>151</v>
      </c>
    </row>
    <row r="783" spans="2:51" s="14" customFormat="1" ht="11.25">
      <c r="B783" s="210"/>
      <c r="C783" s="211"/>
      <c r="D783" s="193" t="s">
        <v>164</v>
      </c>
      <c r="E783" s="212" t="s">
        <v>19</v>
      </c>
      <c r="F783" s="213" t="s">
        <v>1204</v>
      </c>
      <c r="G783" s="211"/>
      <c r="H783" s="214">
        <v>39.56</v>
      </c>
      <c r="I783" s="215"/>
      <c r="J783" s="211"/>
      <c r="K783" s="211"/>
      <c r="L783" s="216"/>
      <c r="M783" s="217"/>
      <c r="N783" s="218"/>
      <c r="O783" s="218"/>
      <c r="P783" s="218"/>
      <c r="Q783" s="218"/>
      <c r="R783" s="218"/>
      <c r="S783" s="218"/>
      <c r="T783" s="219"/>
      <c r="AT783" s="220" t="s">
        <v>164</v>
      </c>
      <c r="AU783" s="220" t="s">
        <v>82</v>
      </c>
      <c r="AV783" s="14" t="s">
        <v>82</v>
      </c>
      <c r="AW783" s="14" t="s">
        <v>35</v>
      </c>
      <c r="AX783" s="14" t="s">
        <v>73</v>
      </c>
      <c r="AY783" s="220" t="s">
        <v>151</v>
      </c>
    </row>
    <row r="784" spans="2:51" s="13" customFormat="1" ht="11.25">
      <c r="B784" s="200"/>
      <c r="C784" s="201"/>
      <c r="D784" s="193" t="s">
        <v>164</v>
      </c>
      <c r="E784" s="202" t="s">
        <v>19</v>
      </c>
      <c r="F784" s="203" t="s">
        <v>1205</v>
      </c>
      <c r="G784" s="201"/>
      <c r="H784" s="202" t="s">
        <v>19</v>
      </c>
      <c r="I784" s="204"/>
      <c r="J784" s="201"/>
      <c r="K784" s="201"/>
      <c r="L784" s="205"/>
      <c r="M784" s="206"/>
      <c r="N784" s="207"/>
      <c r="O784" s="207"/>
      <c r="P784" s="207"/>
      <c r="Q784" s="207"/>
      <c r="R784" s="207"/>
      <c r="S784" s="207"/>
      <c r="T784" s="208"/>
      <c r="AT784" s="209" t="s">
        <v>164</v>
      </c>
      <c r="AU784" s="209" t="s">
        <v>82</v>
      </c>
      <c r="AV784" s="13" t="s">
        <v>80</v>
      </c>
      <c r="AW784" s="13" t="s">
        <v>35</v>
      </c>
      <c r="AX784" s="13" t="s">
        <v>73</v>
      </c>
      <c r="AY784" s="209" t="s">
        <v>151</v>
      </c>
    </row>
    <row r="785" spans="2:51" s="14" customFormat="1" ht="11.25">
      <c r="B785" s="210"/>
      <c r="C785" s="211"/>
      <c r="D785" s="193" t="s">
        <v>164</v>
      </c>
      <c r="E785" s="212" t="s">
        <v>19</v>
      </c>
      <c r="F785" s="213" t="s">
        <v>1206</v>
      </c>
      <c r="G785" s="211"/>
      <c r="H785" s="214">
        <v>14.5</v>
      </c>
      <c r="I785" s="215"/>
      <c r="J785" s="211"/>
      <c r="K785" s="211"/>
      <c r="L785" s="216"/>
      <c r="M785" s="217"/>
      <c r="N785" s="218"/>
      <c r="O785" s="218"/>
      <c r="P785" s="218"/>
      <c r="Q785" s="218"/>
      <c r="R785" s="218"/>
      <c r="S785" s="218"/>
      <c r="T785" s="219"/>
      <c r="AT785" s="220" t="s">
        <v>164</v>
      </c>
      <c r="AU785" s="220" t="s">
        <v>82</v>
      </c>
      <c r="AV785" s="14" t="s">
        <v>82</v>
      </c>
      <c r="AW785" s="14" t="s">
        <v>35</v>
      </c>
      <c r="AX785" s="14" t="s">
        <v>73</v>
      </c>
      <c r="AY785" s="220" t="s">
        <v>151</v>
      </c>
    </row>
    <row r="786" spans="2:51" s="13" customFormat="1" ht="11.25">
      <c r="B786" s="200"/>
      <c r="C786" s="201"/>
      <c r="D786" s="193" t="s">
        <v>164</v>
      </c>
      <c r="E786" s="202" t="s">
        <v>19</v>
      </c>
      <c r="F786" s="203" t="s">
        <v>1207</v>
      </c>
      <c r="G786" s="201"/>
      <c r="H786" s="202" t="s">
        <v>19</v>
      </c>
      <c r="I786" s="204"/>
      <c r="J786" s="201"/>
      <c r="K786" s="201"/>
      <c r="L786" s="205"/>
      <c r="M786" s="206"/>
      <c r="N786" s="207"/>
      <c r="O786" s="207"/>
      <c r="P786" s="207"/>
      <c r="Q786" s="207"/>
      <c r="R786" s="207"/>
      <c r="S786" s="207"/>
      <c r="T786" s="208"/>
      <c r="AT786" s="209" t="s">
        <v>164</v>
      </c>
      <c r="AU786" s="209" t="s">
        <v>82</v>
      </c>
      <c r="AV786" s="13" t="s">
        <v>80</v>
      </c>
      <c r="AW786" s="13" t="s">
        <v>35</v>
      </c>
      <c r="AX786" s="13" t="s">
        <v>73</v>
      </c>
      <c r="AY786" s="209" t="s">
        <v>151</v>
      </c>
    </row>
    <row r="787" spans="2:51" s="14" customFormat="1" ht="11.25">
      <c r="B787" s="210"/>
      <c r="C787" s="211"/>
      <c r="D787" s="193" t="s">
        <v>164</v>
      </c>
      <c r="E787" s="212" t="s">
        <v>19</v>
      </c>
      <c r="F787" s="213" t="s">
        <v>1208</v>
      </c>
      <c r="G787" s="211"/>
      <c r="H787" s="214">
        <v>6.5259999999999998</v>
      </c>
      <c r="I787" s="215"/>
      <c r="J787" s="211"/>
      <c r="K787" s="211"/>
      <c r="L787" s="216"/>
      <c r="M787" s="217"/>
      <c r="N787" s="218"/>
      <c r="O787" s="218"/>
      <c r="P787" s="218"/>
      <c r="Q787" s="218"/>
      <c r="R787" s="218"/>
      <c r="S787" s="218"/>
      <c r="T787" s="219"/>
      <c r="AT787" s="220" t="s">
        <v>164</v>
      </c>
      <c r="AU787" s="220" t="s">
        <v>82</v>
      </c>
      <c r="AV787" s="14" t="s">
        <v>82</v>
      </c>
      <c r="AW787" s="14" t="s">
        <v>35</v>
      </c>
      <c r="AX787" s="14" t="s">
        <v>73</v>
      </c>
      <c r="AY787" s="220" t="s">
        <v>151</v>
      </c>
    </row>
    <row r="788" spans="2:51" s="16" customFormat="1" ht="11.25">
      <c r="B788" s="246"/>
      <c r="C788" s="247"/>
      <c r="D788" s="193" t="s">
        <v>164</v>
      </c>
      <c r="E788" s="248" t="s">
        <v>19</v>
      </c>
      <c r="F788" s="249" t="s">
        <v>371</v>
      </c>
      <c r="G788" s="247"/>
      <c r="H788" s="250">
        <v>136.50300000000001</v>
      </c>
      <c r="I788" s="251"/>
      <c r="J788" s="247"/>
      <c r="K788" s="247"/>
      <c r="L788" s="252"/>
      <c r="M788" s="253"/>
      <c r="N788" s="254"/>
      <c r="O788" s="254"/>
      <c r="P788" s="254"/>
      <c r="Q788" s="254"/>
      <c r="R788" s="254"/>
      <c r="S788" s="254"/>
      <c r="T788" s="255"/>
      <c r="AT788" s="256" t="s">
        <v>164</v>
      </c>
      <c r="AU788" s="256" t="s">
        <v>82</v>
      </c>
      <c r="AV788" s="16" t="s">
        <v>175</v>
      </c>
      <c r="AW788" s="16" t="s">
        <v>35</v>
      </c>
      <c r="AX788" s="16" t="s">
        <v>73</v>
      </c>
      <c r="AY788" s="256" t="s">
        <v>151</v>
      </c>
    </row>
    <row r="789" spans="2:51" s="13" customFormat="1" ht="22.5">
      <c r="B789" s="200"/>
      <c r="C789" s="201"/>
      <c r="D789" s="193" t="s">
        <v>164</v>
      </c>
      <c r="E789" s="202" t="s">
        <v>19</v>
      </c>
      <c r="F789" s="203" t="s">
        <v>1209</v>
      </c>
      <c r="G789" s="201"/>
      <c r="H789" s="202" t="s">
        <v>19</v>
      </c>
      <c r="I789" s="204"/>
      <c r="J789" s="201"/>
      <c r="K789" s="201"/>
      <c r="L789" s="205"/>
      <c r="M789" s="206"/>
      <c r="N789" s="207"/>
      <c r="O789" s="207"/>
      <c r="P789" s="207"/>
      <c r="Q789" s="207"/>
      <c r="R789" s="207"/>
      <c r="S789" s="207"/>
      <c r="T789" s="208"/>
      <c r="AT789" s="209" t="s">
        <v>164</v>
      </c>
      <c r="AU789" s="209" t="s">
        <v>82</v>
      </c>
      <c r="AV789" s="13" t="s">
        <v>80</v>
      </c>
      <c r="AW789" s="13" t="s">
        <v>35</v>
      </c>
      <c r="AX789" s="13" t="s">
        <v>73</v>
      </c>
      <c r="AY789" s="209" t="s">
        <v>151</v>
      </c>
    </row>
    <row r="790" spans="2:51" s="14" customFormat="1" ht="11.25">
      <c r="B790" s="210"/>
      <c r="C790" s="211"/>
      <c r="D790" s="193" t="s">
        <v>164</v>
      </c>
      <c r="E790" s="212" t="s">
        <v>19</v>
      </c>
      <c r="F790" s="213" t="s">
        <v>1210</v>
      </c>
      <c r="G790" s="211"/>
      <c r="H790" s="214">
        <v>1.982</v>
      </c>
      <c r="I790" s="215"/>
      <c r="J790" s="211"/>
      <c r="K790" s="211"/>
      <c r="L790" s="216"/>
      <c r="M790" s="217"/>
      <c r="N790" s="218"/>
      <c r="O790" s="218"/>
      <c r="P790" s="218"/>
      <c r="Q790" s="218"/>
      <c r="R790" s="218"/>
      <c r="S790" s="218"/>
      <c r="T790" s="219"/>
      <c r="AT790" s="220" t="s">
        <v>164</v>
      </c>
      <c r="AU790" s="220" t="s">
        <v>82</v>
      </c>
      <c r="AV790" s="14" t="s">
        <v>82</v>
      </c>
      <c r="AW790" s="14" t="s">
        <v>35</v>
      </c>
      <c r="AX790" s="14" t="s">
        <v>73</v>
      </c>
      <c r="AY790" s="220" t="s">
        <v>151</v>
      </c>
    </row>
    <row r="791" spans="2:51" s="14" customFormat="1" ht="11.25">
      <c r="B791" s="210"/>
      <c r="C791" s="211"/>
      <c r="D791" s="193" t="s">
        <v>164</v>
      </c>
      <c r="E791" s="212" t="s">
        <v>19</v>
      </c>
      <c r="F791" s="213" t="s">
        <v>1211</v>
      </c>
      <c r="G791" s="211"/>
      <c r="H791" s="214">
        <v>4.67</v>
      </c>
      <c r="I791" s="215"/>
      <c r="J791" s="211"/>
      <c r="K791" s="211"/>
      <c r="L791" s="216"/>
      <c r="M791" s="217"/>
      <c r="N791" s="218"/>
      <c r="O791" s="218"/>
      <c r="P791" s="218"/>
      <c r="Q791" s="218"/>
      <c r="R791" s="218"/>
      <c r="S791" s="218"/>
      <c r="T791" s="219"/>
      <c r="AT791" s="220" t="s">
        <v>164</v>
      </c>
      <c r="AU791" s="220" t="s">
        <v>82</v>
      </c>
      <c r="AV791" s="14" t="s">
        <v>82</v>
      </c>
      <c r="AW791" s="14" t="s">
        <v>35</v>
      </c>
      <c r="AX791" s="14" t="s">
        <v>73</v>
      </c>
      <c r="AY791" s="220" t="s">
        <v>151</v>
      </c>
    </row>
    <row r="792" spans="2:51" s="14" customFormat="1" ht="11.25">
      <c r="B792" s="210"/>
      <c r="C792" s="211"/>
      <c r="D792" s="193" t="s">
        <v>164</v>
      </c>
      <c r="E792" s="212" t="s">
        <v>19</v>
      </c>
      <c r="F792" s="213" t="s">
        <v>1212</v>
      </c>
      <c r="G792" s="211"/>
      <c r="H792" s="214">
        <v>4.0460000000000003</v>
      </c>
      <c r="I792" s="215"/>
      <c r="J792" s="211"/>
      <c r="K792" s="211"/>
      <c r="L792" s="216"/>
      <c r="M792" s="217"/>
      <c r="N792" s="218"/>
      <c r="O792" s="218"/>
      <c r="P792" s="218"/>
      <c r="Q792" s="218"/>
      <c r="R792" s="218"/>
      <c r="S792" s="218"/>
      <c r="T792" s="219"/>
      <c r="AT792" s="220" t="s">
        <v>164</v>
      </c>
      <c r="AU792" s="220" t="s">
        <v>82</v>
      </c>
      <c r="AV792" s="14" t="s">
        <v>82</v>
      </c>
      <c r="AW792" s="14" t="s">
        <v>35</v>
      </c>
      <c r="AX792" s="14" t="s">
        <v>73</v>
      </c>
      <c r="AY792" s="220" t="s">
        <v>151</v>
      </c>
    </row>
    <row r="793" spans="2:51" s="14" customFormat="1" ht="11.25">
      <c r="B793" s="210"/>
      <c r="C793" s="211"/>
      <c r="D793" s="193" t="s">
        <v>164</v>
      </c>
      <c r="E793" s="212" t="s">
        <v>19</v>
      </c>
      <c r="F793" s="213" t="s">
        <v>1213</v>
      </c>
      <c r="G793" s="211"/>
      <c r="H793" s="214">
        <v>6.9119999999999999</v>
      </c>
      <c r="I793" s="215"/>
      <c r="J793" s="211"/>
      <c r="K793" s="211"/>
      <c r="L793" s="216"/>
      <c r="M793" s="217"/>
      <c r="N793" s="218"/>
      <c r="O793" s="218"/>
      <c r="P793" s="218"/>
      <c r="Q793" s="218"/>
      <c r="R793" s="218"/>
      <c r="S793" s="218"/>
      <c r="T793" s="219"/>
      <c r="AT793" s="220" t="s">
        <v>164</v>
      </c>
      <c r="AU793" s="220" t="s">
        <v>82</v>
      </c>
      <c r="AV793" s="14" t="s">
        <v>82</v>
      </c>
      <c r="AW793" s="14" t="s">
        <v>35</v>
      </c>
      <c r="AX793" s="14" t="s">
        <v>73</v>
      </c>
      <c r="AY793" s="220" t="s">
        <v>151</v>
      </c>
    </row>
    <row r="794" spans="2:51" s="14" customFormat="1" ht="11.25">
      <c r="B794" s="210"/>
      <c r="C794" s="211"/>
      <c r="D794" s="193" t="s">
        <v>164</v>
      </c>
      <c r="E794" s="212" t="s">
        <v>19</v>
      </c>
      <c r="F794" s="213" t="s">
        <v>1214</v>
      </c>
      <c r="G794" s="211"/>
      <c r="H794" s="214">
        <v>4.2359999999999998</v>
      </c>
      <c r="I794" s="215"/>
      <c r="J794" s="211"/>
      <c r="K794" s="211"/>
      <c r="L794" s="216"/>
      <c r="M794" s="217"/>
      <c r="N794" s="218"/>
      <c r="O794" s="218"/>
      <c r="P794" s="218"/>
      <c r="Q794" s="218"/>
      <c r="R794" s="218"/>
      <c r="S794" s="218"/>
      <c r="T794" s="219"/>
      <c r="AT794" s="220" t="s">
        <v>164</v>
      </c>
      <c r="AU794" s="220" t="s">
        <v>82</v>
      </c>
      <c r="AV794" s="14" t="s">
        <v>82</v>
      </c>
      <c r="AW794" s="14" t="s">
        <v>35</v>
      </c>
      <c r="AX794" s="14" t="s">
        <v>73</v>
      </c>
      <c r="AY794" s="220" t="s">
        <v>151</v>
      </c>
    </row>
    <row r="795" spans="2:51" s="16" customFormat="1" ht="11.25">
      <c r="B795" s="246"/>
      <c r="C795" s="247"/>
      <c r="D795" s="193" t="s">
        <v>164</v>
      </c>
      <c r="E795" s="248" t="s">
        <v>19</v>
      </c>
      <c r="F795" s="249" t="s">
        <v>371</v>
      </c>
      <c r="G795" s="247"/>
      <c r="H795" s="250">
        <v>21.846</v>
      </c>
      <c r="I795" s="251"/>
      <c r="J795" s="247"/>
      <c r="K795" s="247"/>
      <c r="L795" s="252"/>
      <c r="M795" s="253"/>
      <c r="N795" s="254"/>
      <c r="O795" s="254"/>
      <c r="P795" s="254"/>
      <c r="Q795" s="254"/>
      <c r="R795" s="254"/>
      <c r="S795" s="254"/>
      <c r="T795" s="255"/>
      <c r="AT795" s="256" t="s">
        <v>164</v>
      </c>
      <c r="AU795" s="256" t="s">
        <v>82</v>
      </c>
      <c r="AV795" s="16" t="s">
        <v>175</v>
      </c>
      <c r="AW795" s="16" t="s">
        <v>35</v>
      </c>
      <c r="AX795" s="16" t="s">
        <v>73</v>
      </c>
      <c r="AY795" s="256" t="s">
        <v>151</v>
      </c>
    </row>
    <row r="796" spans="2:51" s="13" customFormat="1" ht="11.25">
      <c r="B796" s="200"/>
      <c r="C796" s="201"/>
      <c r="D796" s="193" t="s">
        <v>164</v>
      </c>
      <c r="E796" s="202" t="s">
        <v>19</v>
      </c>
      <c r="F796" s="203" t="s">
        <v>1215</v>
      </c>
      <c r="G796" s="201"/>
      <c r="H796" s="202" t="s">
        <v>19</v>
      </c>
      <c r="I796" s="204"/>
      <c r="J796" s="201"/>
      <c r="K796" s="201"/>
      <c r="L796" s="205"/>
      <c r="M796" s="206"/>
      <c r="N796" s="207"/>
      <c r="O796" s="207"/>
      <c r="P796" s="207"/>
      <c r="Q796" s="207"/>
      <c r="R796" s="207"/>
      <c r="S796" s="207"/>
      <c r="T796" s="208"/>
      <c r="AT796" s="209" t="s">
        <v>164</v>
      </c>
      <c r="AU796" s="209" t="s">
        <v>82</v>
      </c>
      <c r="AV796" s="13" t="s">
        <v>80</v>
      </c>
      <c r="AW796" s="13" t="s">
        <v>35</v>
      </c>
      <c r="AX796" s="13" t="s">
        <v>73</v>
      </c>
      <c r="AY796" s="209" t="s">
        <v>151</v>
      </c>
    </row>
    <row r="797" spans="2:51" s="14" customFormat="1" ht="11.25">
      <c r="B797" s="210"/>
      <c r="C797" s="211"/>
      <c r="D797" s="193" t="s">
        <v>164</v>
      </c>
      <c r="E797" s="212" t="s">
        <v>19</v>
      </c>
      <c r="F797" s="213" t="s">
        <v>1216</v>
      </c>
      <c r="G797" s="211"/>
      <c r="H797" s="214">
        <v>7.2560000000000002</v>
      </c>
      <c r="I797" s="215"/>
      <c r="J797" s="211"/>
      <c r="K797" s="211"/>
      <c r="L797" s="216"/>
      <c r="M797" s="217"/>
      <c r="N797" s="218"/>
      <c r="O797" s="218"/>
      <c r="P797" s="218"/>
      <c r="Q797" s="218"/>
      <c r="R797" s="218"/>
      <c r="S797" s="218"/>
      <c r="T797" s="219"/>
      <c r="AT797" s="220" t="s">
        <v>164</v>
      </c>
      <c r="AU797" s="220" t="s">
        <v>82</v>
      </c>
      <c r="AV797" s="14" t="s">
        <v>82</v>
      </c>
      <c r="AW797" s="14" t="s">
        <v>35</v>
      </c>
      <c r="AX797" s="14" t="s">
        <v>73</v>
      </c>
      <c r="AY797" s="220" t="s">
        <v>151</v>
      </c>
    </row>
    <row r="798" spans="2:51" s="13" customFormat="1" ht="22.5">
      <c r="B798" s="200"/>
      <c r="C798" s="201"/>
      <c r="D798" s="193" t="s">
        <v>164</v>
      </c>
      <c r="E798" s="202" t="s">
        <v>19</v>
      </c>
      <c r="F798" s="203" t="s">
        <v>1217</v>
      </c>
      <c r="G798" s="201"/>
      <c r="H798" s="202" t="s">
        <v>19</v>
      </c>
      <c r="I798" s="204"/>
      <c r="J798" s="201"/>
      <c r="K798" s="201"/>
      <c r="L798" s="205"/>
      <c r="M798" s="206"/>
      <c r="N798" s="207"/>
      <c r="O798" s="207"/>
      <c r="P798" s="207"/>
      <c r="Q798" s="207"/>
      <c r="R798" s="207"/>
      <c r="S798" s="207"/>
      <c r="T798" s="208"/>
      <c r="AT798" s="209" t="s">
        <v>164</v>
      </c>
      <c r="AU798" s="209" t="s">
        <v>82</v>
      </c>
      <c r="AV798" s="13" t="s">
        <v>80</v>
      </c>
      <c r="AW798" s="13" t="s">
        <v>35</v>
      </c>
      <c r="AX798" s="13" t="s">
        <v>73</v>
      </c>
      <c r="AY798" s="209" t="s">
        <v>151</v>
      </c>
    </row>
    <row r="799" spans="2:51" s="14" customFormat="1" ht="11.25">
      <c r="B799" s="210"/>
      <c r="C799" s="211"/>
      <c r="D799" s="193" t="s">
        <v>164</v>
      </c>
      <c r="E799" s="212" t="s">
        <v>19</v>
      </c>
      <c r="F799" s="213" t="s">
        <v>1218</v>
      </c>
      <c r="G799" s="211"/>
      <c r="H799" s="214">
        <v>14.512</v>
      </c>
      <c r="I799" s="215"/>
      <c r="J799" s="211"/>
      <c r="K799" s="211"/>
      <c r="L799" s="216"/>
      <c r="M799" s="217"/>
      <c r="N799" s="218"/>
      <c r="O799" s="218"/>
      <c r="P799" s="218"/>
      <c r="Q799" s="218"/>
      <c r="R799" s="218"/>
      <c r="S799" s="218"/>
      <c r="T799" s="219"/>
      <c r="AT799" s="220" t="s">
        <v>164</v>
      </c>
      <c r="AU799" s="220" t="s">
        <v>82</v>
      </c>
      <c r="AV799" s="14" t="s">
        <v>82</v>
      </c>
      <c r="AW799" s="14" t="s">
        <v>35</v>
      </c>
      <c r="AX799" s="14" t="s">
        <v>73</v>
      </c>
      <c r="AY799" s="220" t="s">
        <v>151</v>
      </c>
    </row>
    <row r="800" spans="2:51" s="16" customFormat="1" ht="11.25">
      <c r="B800" s="246"/>
      <c r="C800" s="247"/>
      <c r="D800" s="193" t="s">
        <v>164</v>
      </c>
      <c r="E800" s="248" t="s">
        <v>19</v>
      </c>
      <c r="F800" s="249" t="s">
        <v>371</v>
      </c>
      <c r="G800" s="247"/>
      <c r="H800" s="250">
        <v>21.768000000000001</v>
      </c>
      <c r="I800" s="251"/>
      <c r="J800" s="247"/>
      <c r="K800" s="247"/>
      <c r="L800" s="252"/>
      <c r="M800" s="253"/>
      <c r="N800" s="254"/>
      <c r="O800" s="254"/>
      <c r="P800" s="254"/>
      <c r="Q800" s="254"/>
      <c r="R800" s="254"/>
      <c r="S800" s="254"/>
      <c r="T800" s="255"/>
      <c r="AT800" s="256" t="s">
        <v>164</v>
      </c>
      <c r="AU800" s="256" t="s">
        <v>82</v>
      </c>
      <c r="AV800" s="16" t="s">
        <v>175</v>
      </c>
      <c r="AW800" s="16" t="s">
        <v>35</v>
      </c>
      <c r="AX800" s="16" t="s">
        <v>73</v>
      </c>
      <c r="AY800" s="256" t="s">
        <v>151</v>
      </c>
    </row>
    <row r="801" spans="1:65" s="13" customFormat="1" ht="11.25">
      <c r="B801" s="200"/>
      <c r="C801" s="201"/>
      <c r="D801" s="193" t="s">
        <v>164</v>
      </c>
      <c r="E801" s="202" t="s">
        <v>19</v>
      </c>
      <c r="F801" s="203" t="s">
        <v>1236</v>
      </c>
      <c r="G801" s="201"/>
      <c r="H801" s="202" t="s">
        <v>19</v>
      </c>
      <c r="I801" s="204"/>
      <c r="J801" s="201"/>
      <c r="K801" s="201"/>
      <c r="L801" s="205"/>
      <c r="M801" s="206"/>
      <c r="N801" s="207"/>
      <c r="O801" s="207"/>
      <c r="P801" s="207"/>
      <c r="Q801" s="207"/>
      <c r="R801" s="207"/>
      <c r="S801" s="207"/>
      <c r="T801" s="208"/>
      <c r="AT801" s="209" t="s">
        <v>164</v>
      </c>
      <c r="AU801" s="209" t="s">
        <v>82</v>
      </c>
      <c r="AV801" s="13" t="s">
        <v>80</v>
      </c>
      <c r="AW801" s="13" t="s">
        <v>35</v>
      </c>
      <c r="AX801" s="13" t="s">
        <v>73</v>
      </c>
      <c r="AY801" s="209" t="s">
        <v>151</v>
      </c>
    </row>
    <row r="802" spans="1:65" s="14" customFormat="1" ht="11.25">
      <c r="B802" s="210"/>
      <c r="C802" s="211"/>
      <c r="D802" s="193" t="s">
        <v>164</v>
      </c>
      <c r="E802" s="212" t="s">
        <v>19</v>
      </c>
      <c r="F802" s="213" t="s">
        <v>1257</v>
      </c>
      <c r="G802" s="211"/>
      <c r="H802" s="214">
        <v>17.614999999999998</v>
      </c>
      <c r="I802" s="215"/>
      <c r="J802" s="211"/>
      <c r="K802" s="211"/>
      <c r="L802" s="216"/>
      <c r="M802" s="217"/>
      <c r="N802" s="218"/>
      <c r="O802" s="218"/>
      <c r="P802" s="218"/>
      <c r="Q802" s="218"/>
      <c r="R802" s="218"/>
      <c r="S802" s="218"/>
      <c r="T802" s="219"/>
      <c r="AT802" s="220" t="s">
        <v>164</v>
      </c>
      <c r="AU802" s="220" t="s">
        <v>82</v>
      </c>
      <c r="AV802" s="14" t="s">
        <v>82</v>
      </c>
      <c r="AW802" s="14" t="s">
        <v>35</v>
      </c>
      <c r="AX802" s="14" t="s">
        <v>73</v>
      </c>
      <c r="AY802" s="220" t="s">
        <v>151</v>
      </c>
    </row>
    <row r="803" spans="1:65" s="13" customFormat="1" ht="11.25">
      <c r="B803" s="200"/>
      <c r="C803" s="201"/>
      <c r="D803" s="193" t="s">
        <v>164</v>
      </c>
      <c r="E803" s="202" t="s">
        <v>19</v>
      </c>
      <c r="F803" s="203" t="s">
        <v>1238</v>
      </c>
      <c r="G803" s="201"/>
      <c r="H803" s="202" t="s">
        <v>19</v>
      </c>
      <c r="I803" s="204"/>
      <c r="J803" s="201"/>
      <c r="K803" s="201"/>
      <c r="L803" s="205"/>
      <c r="M803" s="206"/>
      <c r="N803" s="207"/>
      <c r="O803" s="207"/>
      <c r="P803" s="207"/>
      <c r="Q803" s="207"/>
      <c r="R803" s="207"/>
      <c r="S803" s="207"/>
      <c r="T803" s="208"/>
      <c r="AT803" s="209" t="s">
        <v>164</v>
      </c>
      <c r="AU803" s="209" t="s">
        <v>82</v>
      </c>
      <c r="AV803" s="13" t="s">
        <v>80</v>
      </c>
      <c r="AW803" s="13" t="s">
        <v>35</v>
      </c>
      <c r="AX803" s="13" t="s">
        <v>73</v>
      </c>
      <c r="AY803" s="209" t="s">
        <v>151</v>
      </c>
    </row>
    <row r="804" spans="1:65" s="14" customFormat="1" ht="11.25">
      <c r="B804" s="210"/>
      <c r="C804" s="211"/>
      <c r="D804" s="193" t="s">
        <v>164</v>
      </c>
      <c r="E804" s="212" t="s">
        <v>19</v>
      </c>
      <c r="F804" s="213" t="s">
        <v>1258</v>
      </c>
      <c r="G804" s="211"/>
      <c r="H804" s="214">
        <v>18.36</v>
      </c>
      <c r="I804" s="215"/>
      <c r="J804" s="211"/>
      <c r="K804" s="211"/>
      <c r="L804" s="216"/>
      <c r="M804" s="217"/>
      <c r="N804" s="218"/>
      <c r="O804" s="218"/>
      <c r="P804" s="218"/>
      <c r="Q804" s="218"/>
      <c r="R804" s="218"/>
      <c r="S804" s="218"/>
      <c r="T804" s="219"/>
      <c r="AT804" s="220" t="s">
        <v>164</v>
      </c>
      <c r="AU804" s="220" t="s">
        <v>82</v>
      </c>
      <c r="AV804" s="14" t="s">
        <v>82</v>
      </c>
      <c r="AW804" s="14" t="s">
        <v>35</v>
      </c>
      <c r="AX804" s="14" t="s">
        <v>73</v>
      </c>
      <c r="AY804" s="220" t="s">
        <v>151</v>
      </c>
    </row>
    <row r="805" spans="1:65" s="13" customFormat="1" ht="11.25">
      <c r="B805" s="200"/>
      <c r="C805" s="201"/>
      <c r="D805" s="193" t="s">
        <v>164</v>
      </c>
      <c r="E805" s="202" t="s">
        <v>19</v>
      </c>
      <c r="F805" s="203" t="s">
        <v>562</v>
      </c>
      <c r="G805" s="201"/>
      <c r="H805" s="202" t="s">
        <v>19</v>
      </c>
      <c r="I805" s="204"/>
      <c r="J805" s="201"/>
      <c r="K805" s="201"/>
      <c r="L805" s="205"/>
      <c r="M805" s="206"/>
      <c r="N805" s="207"/>
      <c r="O805" s="207"/>
      <c r="P805" s="207"/>
      <c r="Q805" s="207"/>
      <c r="R805" s="207"/>
      <c r="S805" s="207"/>
      <c r="T805" s="208"/>
      <c r="AT805" s="209" t="s">
        <v>164</v>
      </c>
      <c r="AU805" s="209" t="s">
        <v>82</v>
      </c>
      <c r="AV805" s="13" t="s">
        <v>80</v>
      </c>
      <c r="AW805" s="13" t="s">
        <v>35</v>
      </c>
      <c r="AX805" s="13" t="s">
        <v>73</v>
      </c>
      <c r="AY805" s="209" t="s">
        <v>151</v>
      </c>
    </row>
    <row r="806" spans="1:65" s="14" customFormat="1" ht="11.25">
      <c r="B806" s="210"/>
      <c r="C806" s="211"/>
      <c r="D806" s="193" t="s">
        <v>164</v>
      </c>
      <c r="E806" s="212" t="s">
        <v>19</v>
      </c>
      <c r="F806" s="213" t="s">
        <v>1240</v>
      </c>
      <c r="G806" s="211"/>
      <c r="H806" s="214">
        <v>16.856000000000002</v>
      </c>
      <c r="I806" s="215"/>
      <c r="J806" s="211"/>
      <c r="K806" s="211"/>
      <c r="L806" s="216"/>
      <c r="M806" s="217"/>
      <c r="N806" s="218"/>
      <c r="O806" s="218"/>
      <c r="P806" s="218"/>
      <c r="Q806" s="218"/>
      <c r="R806" s="218"/>
      <c r="S806" s="218"/>
      <c r="T806" s="219"/>
      <c r="AT806" s="220" t="s">
        <v>164</v>
      </c>
      <c r="AU806" s="220" t="s">
        <v>82</v>
      </c>
      <c r="AV806" s="14" t="s">
        <v>82</v>
      </c>
      <c r="AW806" s="14" t="s">
        <v>35</v>
      </c>
      <c r="AX806" s="14" t="s">
        <v>73</v>
      </c>
      <c r="AY806" s="220" t="s">
        <v>151</v>
      </c>
    </row>
    <row r="807" spans="1:65" s="13" customFormat="1" ht="11.25">
      <c r="B807" s="200"/>
      <c r="C807" s="201"/>
      <c r="D807" s="193" t="s">
        <v>164</v>
      </c>
      <c r="E807" s="202" t="s">
        <v>19</v>
      </c>
      <c r="F807" s="203" t="s">
        <v>1241</v>
      </c>
      <c r="G807" s="201"/>
      <c r="H807" s="202" t="s">
        <v>19</v>
      </c>
      <c r="I807" s="204"/>
      <c r="J807" s="201"/>
      <c r="K807" s="201"/>
      <c r="L807" s="205"/>
      <c r="M807" s="206"/>
      <c r="N807" s="207"/>
      <c r="O807" s="207"/>
      <c r="P807" s="207"/>
      <c r="Q807" s="207"/>
      <c r="R807" s="207"/>
      <c r="S807" s="207"/>
      <c r="T807" s="208"/>
      <c r="AT807" s="209" t="s">
        <v>164</v>
      </c>
      <c r="AU807" s="209" t="s">
        <v>82</v>
      </c>
      <c r="AV807" s="13" t="s">
        <v>80</v>
      </c>
      <c r="AW807" s="13" t="s">
        <v>35</v>
      </c>
      <c r="AX807" s="13" t="s">
        <v>73</v>
      </c>
      <c r="AY807" s="209" t="s">
        <v>151</v>
      </c>
    </row>
    <row r="808" spans="1:65" s="14" customFormat="1" ht="11.25">
      <c r="B808" s="210"/>
      <c r="C808" s="211"/>
      <c r="D808" s="193" t="s">
        <v>164</v>
      </c>
      <c r="E808" s="212" t="s">
        <v>19</v>
      </c>
      <c r="F808" s="213" t="s">
        <v>1242</v>
      </c>
      <c r="G808" s="211"/>
      <c r="H808" s="214">
        <v>14.4</v>
      </c>
      <c r="I808" s="215"/>
      <c r="J808" s="211"/>
      <c r="K808" s="211"/>
      <c r="L808" s="216"/>
      <c r="M808" s="217"/>
      <c r="N808" s="218"/>
      <c r="O808" s="218"/>
      <c r="P808" s="218"/>
      <c r="Q808" s="218"/>
      <c r="R808" s="218"/>
      <c r="S808" s="218"/>
      <c r="T808" s="219"/>
      <c r="AT808" s="220" t="s">
        <v>164</v>
      </c>
      <c r="AU808" s="220" t="s">
        <v>82</v>
      </c>
      <c r="AV808" s="14" t="s">
        <v>82</v>
      </c>
      <c r="AW808" s="14" t="s">
        <v>35</v>
      </c>
      <c r="AX808" s="14" t="s">
        <v>73</v>
      </c>
      <c r="AY808" s="220" t="s">
        <v>151</v>
      </c>
    </row>
    <row r="809" spans="1:65" s="15" customFormat="1" ht="11.25">
      <c r="B809" s="221"/>
      <c r="C809" s="222"/>
      <c r="D809" s="193" t="s">
        <v>164</v>
      </c>
      <c r="E809" s="223" t="s">
        <v>19</v>
      </c>
      <c r="F809" s="224" t="s">
        <v>167</v>
      </c>
      <c r="G809" s="222"/>
      <c r="H809" s="225">
        <v>247.34799999999998</v>
      </c>
      <c r="I809" s="226"/>
      <c r="J809" s="222"/>
      <c r="K809" s="222"/>
      <c r="L809" s="227"/>
      <c r="M809" s="228"/>
      <c r="N809" s="229"/>
      <c r="O809" s="229"/>
      <c r="P809" s="229"/>
      <c r="Q809" s="229"/>
      <c r="R809" s="229"/>
      <c r="S809" s="229"/>
      <c r="T809" s="230"/>
      <c r="AT809" s="231" t="s">
        <v>164</v>
      </c>
      <c r="AU809" s="231" t="s">
        <v>82</v>
      </c>
      <c r="AV809" s="15" t="s">
        <v>158</v>
      </c>
      <c r="AW809" s="15" t="s">
        <v>35</v>
      </c>
      <c r="AX809" s="15" t="s">
        <v>80</v>
      </c>
      <c r="AY809" s="231" t="s">
        <v>151</v>
      </c>
    </row>
    <row r="810" spans="1:65" s="2" customFormat="1" ht="24.2" customHeight="1">
      <c r="A810" s="36"/>
      <c r="B810" s="37"/>
      <c r="C810" s="232" t="s">
        <v>1268</v>
      </c>
      <c r="D810" s="232" t="s">
        <v>324</v>
      </c>
      <c r="E810" s="233" t="s">
        <v>1269</v>
      </c>
      <c r="F810" s="234" t="s">
        <v>1270</v>
      </c>
      <c r="G810" s="235" t="s">
        <v>279</v>
      </c>
      <c r="H810" s="236">
        <v>2.3639999999999999</v>
      </c>
      <c r="I810" s="237"/>
      <c r="J810" s="238">
        <f>ROUND(I810*H810,2)</f>
        <v>0</v>
      </c>
      <c r="K810" s="234" t="s">
        <v>19</v>
      </c>
      <c r="L810" s="239"/>
      <c r="M810" s="240" t="s">
        <v>19</v>
      </c>
      <c r="N810" s="241" t="s">
        <v>44</v>
      </c>
      <c r="O810" s="66"/>
      <c r="P810" s="189">
        <f>O810*H810</f>
        <v>0</v>
      </c>
      <c r="Q810" s="189">
        <v>1</v>
      </c>
      <c r="R810" s="189">
        <f>Q810*H810</f>
        <v>2.3639999999999999</v>
      </c>
      <c r="S810" s="189">
        <v>0</v>
      </c>
      <c r="T810" s="190">
        <f>S810*H810</f>
        <v>0</v>
      </c>
      <c r="U810" s="36"/>
      <c r="V810" s="36"/>
      <c r="W810" s="36"/>
      <c r="X810" s="36"/>
      <c r="Y810" s="36"/>
      <c r="Z810" s="36"/>
      <c r="AA810" s="36"/>
      <c r="AB810" s="36"/>
      <c r="AC810" s="36"/>
      <c r="AD810" s="36"/>
      <c r="AE810" s="36"/>
      <c r="AR810" s="191" t="s">
        <v>327</v>
      </c>
      <c r="AT810" s="191" t="s">
        <v>324</v>
      </c>
      <c r="AU810" s="191" t="s">
        <v>82</v>
      </c>
      <c r="AY810" s="19" t="s">
        <v>151</v>
      </c>
      <c r="BE810" s="192">
        <f>IF(N810="základní",J810,0)</f>
        <v>0</v>
      </c>
      <c r="BF810" s="192">
        <f>IF(N810="snížená",J810,0)</f>
        <v>0</v>
      </c>
      <c r="BG810" s="192">
        <f>IF(N810="zákl. přenesená",J810,0)</f>
        <v>0</v>
      </c>
      <c r="BH810" s="192">
        <f>IF(N810="sníž. přenesená",J810,0)</f>
        <v>0</v>
      </c>
      <c r="BI810" s="192">
        <f>IF(N810="nulová",J810,0)</f>
        <v>0</v>
      </c>
      <c r="BJ810" s="19" t="s">
        <v>80</v>
      </c>
      <c r="BK810" s="192">
        <f>ROUND(I810*H810,2)</f>
        <v>0</v>
      </c>
      <c r="BL810" s="19" t="s">
        <v>276</v>
      </c>
      <c r="BM810" s="191" t="s">
        <v>1271</v>
      </c>
    </row>
    <row r="811" spans="1:65" s="2" customFormat="1" ht="19.5">
      <c r="A811" s="36"/>
      <c r="B811" s="37"/>
      <c r="C811" s="38"/>
      <c r="D811" s="193" t="s">
        <v>160</v>
      </c>
      <c r="E811" s="38"/>
      <c r="F811" s="194" t="s">
        <v>1272</v>
      </c>
      <c r="G811" s="38"/>
      <c r="H811" s="38"/>
      <c r="I811" s="195"/>
      <c r="J811" s="38"/>
      <c r="K811" s="38"/>
      <c r="L811" s="41"/>
      <c r="M811" s="196"/>
      <c r="N811" s="197"/>
      <c r="O811" s="66"/>
      <c r="P811" s="66"/>
      <c r="Q811" s="66"/>
      <c r="R811" s="66"/>
      <c r="S811" s="66"/>
      <c r="T811" s="67"/>
      <c r="U811" s="36"/>
      <c r="V811" s="36"/>
      <c r="W811" s="36"/>
      <c r="X811" s="36"/>
      <c r="Y811" s="36"/>
      <c r="Z811" s="36"/>
      <c r="AA811" s="36"/>
      <c r="AB811" s="36"/>
      <c r="AC811" s="36"/>
      <c r="AD811" s="36"/>
      <c r="AE811" s="36"/>
      <c r="AT811" s="19" t="s">
        <v>160</v>
      </c>
      <c r="AU811" s="19" t="s">
        <v>82</v>
      </c>
    </row>
    <row r="812" spans="1:65" s="13" customFormat="1" ht="11.25">
      <c r="B812" s="200"/>
      <c r="C812" s="201"/>
      <c r="D812" s="193" t="s">
        <v>164</v>
      </c>
      <c r="E812" s="202" t="s">
        <v>19</v>
      </c>
      <c r="F812" s="203" t="s">
        <v>1273</v>
      </c>
      <c r="G812" s="201"/>
      <c r="H812" s="202" t="s">
        <v>19</v>
      </c>
      <c r="I812" s="204"/>
      <c r="J812" s="201"/>
      <c r="K812" s="201"/>
      <c r="L812" s="205"/>
      <c r="M812" s="206"/>
      <c r="N812" s="207"/>
      <c r="O812" s="207"/>
      <c r="P812" s="207"/>
      <c r="Q812" s="207"/>
      <c r="R812" s="207"/>
      <c r="S812" s="207"/>
      <c r="T812" s="208"/>
      <c r="AT812" s="209" t="s">
        <v>164</v>
      </c>
      <c r="AU812" s="209" t="s">
        <v>82</v>
      </c>
      <c r="AV812" s="13" t="s">
        <v>80</v>
      </c>
      <c r="AW812" s="13" t="s">
        <v>35</v>
      </c>
      <c r="AX812" s="13" t="s">
        <v>73</v>
      </c>
      <c r="AY812" s="209" t="s">
        <v>151</v>
      </c>
    </row>
    <row r="813" spans="1:65" s="14" customFormat="1" ht="11.25">
      <c r="B813" s="210"/>
      <c r="C813" s="211"/>
      <c r="D813" s="193" t="s">
        <v>164</v>
      </c>
      <c r="E813" s="212" t="s">
        <v>19</v>
      </c>
      <c r="F813" s="213" t="s">
        <v>1274</v>
      </c>
      <c r="G813" s="211"/>
      <c r="H813" s="214">
        <v>2.3639999999999999</v>
      </c>
      <c r="I813" s="215"/>
      <c r="J813" s="211"/>
      <c r="K813" s="211"/>
      <c r="L813" s="216"/>
      <c r="M813" s="217"/>
      <c r="N813" s="218"/>
      <c r="O813" s="218"/>
      <c r="P813" s="218"/>
      <c r="Q813" s="218"/>
      <c r="R813" s="218"/>
      <c r="S813" s="218"/>
      <c r="T813" s="219"/>
      <c r="AT813" s="220" t="s">
        <v>164</v>
      </c>
      <c r="AU813" s="220" t="s">
        <v>82</v>
      </c>
      <c r="AV813" s="14" t="s">
        <v>82</v>
      </c>
      <c r="AW813" s="14" t="s">
        <v>35</v>
      </c>
      <c r="AX813" s="14" t="s">
        <v>73</v>
      </c>
      <c r="AY813" s="220" t="s">
        <v>151</v>
      </c>
    </row>
    <row r="814" spans="1:65" s="15" customFormat="1" ht="11.25">
      <c r="B814" s="221"/>
      <c r="C814" s="222"/>
      <c r="D814" s="193" t="s">
        <v>164</v>
      </c>
      <c r="E814" s="223" t="s">
        <v>19</v>
      </c>
      <c r="F814" s="224" t="s">
        <v>167</v>
      </c>
      <c r="G814" s="222"/>
      <c r="H814" s="225">
        <v>2.3639999999999999</v>
      </c>
      <c r="I814" s="226"/>
      <c r="J814" s="222"/>
      <c r="K814" s="222"/>
      <c r="L814" s="227"/>
      <c r="M814" s="228"/>
      <c r="N814" s="229"/>
      <c r="O814" s="229"/>
      <c r="P814" s="229"/>
      <c r="Q814" s="229"/>
      <c r="R814" s="229"/>
      <c r="S814" s="229"/>
      <c r="T814" s="230"/>
      <c r="AT814" s="231" t="s">
        <v>164</v>
      </c>
      <c r="AU814" s="231" t="s">
        <v>82</v>
      </c>
      <c r="AV814" s="15" t="s">
        <v>158</v>
      </c>
      <c r="AW814" s="15" t="s">
        <v>35</v>
      </c>
      <c r="AX814" s="15" t="s">
        <v>80</v>
      </c>
      <c r="AY814" s="231" t="s">
        <v>151</v>
      </c>
    </row>
    <row r="815" spans="1:65" s="2" customFormat="1" ht="24.2" customHeight="1">
      <c r="A815" s="36"/>
      <c r="B815" s="37"/>
      <c r="C815" s="232" t="s">
        <v>1275</v>
      </c>
      <c r="D815" s="232" t="s">
        <v>324</v>
      </c>
      <c r="E815" s="233" t="s">
        <v>1276</v>
      </c>
      <c r="F815" s="234" t="s">
        <v>1277</v>
      </c>
      <c r="G815" s="235" t="s">
        <v>551</v>
      </c>
      <c r="H815" s="236">
        <v>89.543000000000006</v>
      </c>
      <c r="I815" s="237"/>
      <c r="J815" s="238">
        <f>ROUND(I815*H815,2)</f>
        <v>0</v>
      </c>
      <c r="K815" s="234" t="s">
        <v>19</v>
      </c>
      <c r="L815" s="239"/>
      <c r="M815" s="240" t="s">
        <v>19</v>
      </c>
      <c r="N815" s="241" t="s">
        <v>44</v>
      </c>
      <c r="O815" s="66"/>
      <c r="P815" s="189">
        <f>O815*H815</f>
        <v>0</v>
      </c>
      <c r="Q815" s="189">
        <v>1E-3</v>
      </c>
      <c r="R815" s="189">
        <f>Q815*H815</f>
        <v>8.9543000000000011E-2</v>
      </c>
      <c r="S815" s="189">
        <v>0</v>
      </c>
      <c r="T815" s="190">
        <f>S815*H815</f>
        <v>0</v>
      </c>
      <c r="U815" s="36"/>
      <c r="V815" s="36"/>
      <c r="W815" s="36"/>
      <c r="X815" s="36"/>
      <c r="Y815" s="36"/>
      <c r="Z815" s="36"/>
      <c r="AA815" s="36"/>
      <c r="AB815" s="36"/>
      <c r="AC815" s="36"/>
      <c r="AD815" s="36"/>
      <c r="AE815" s="36"/>
      <c r="AR815" s="191" t="s">
        <v>327</v>
      </c>
      <c r="AT815" s="191" t="s">
        <v>324</v>
      </c>
      <c r="AU815" s="191" t="s">
        <v>82</v>
      </c>
      <c r="AY815" s="19" t="s">
        <v>151</v>
      </c>
      <c r="BE815" s="192">
        <f>IF(N815="základní",J815,0)</f>
        <v>0</v>
      </c>
      <c r="BF815" s="192">
        <f>IF(N815="snížená",J815,0)</f>
        <v>0</v>
      </c>
      <c r="BG815" s="192">
        <f>IF(N815="zákl. přenesená",J815,0)</f>
        <v>0</v>
      </c>
      <c r="BH815" s="192">
        <f>IF(N815="sníž. přenesená",J815,0)</f>
        <v>0</v>
      </c>
      <c r="BI815" s="192">
        <f>IF(N815="nulová",J815,0)</f>
        <v>0</v>
      </c>
      <c r="BJ815" s="19" t="s">
        <v>80</v>
      </c>
      <c r="BK815" s="192">
        <f>ROUND(I815*H815,2)</f>
        <v>0</v>
      </c>
      <c r="BL815" s="19" t="s">
        <v>276</v>
      </c>
      <c r="BM815" s="191" t="s">
        <v>1278</v>
      </c>
    </row>
    <row r="816" spans="1:65" s="2" customFormat="1" ht="11.25">
      <c r="A816" s="36"/>
      <c r="B816" s="37"/>
      <c r="C816" s="38"/>
      <c r="D816" s="193" t="s">
        <v>160</v>
      </c>
      <c r="E816" s="38"/>
      <c r="F816" s="194" t="s">
        <v>1277</v>
      </c>
      <c r="G816" s="38"/>
      <c r="H816" s="38"/>
      <c r="I816" s="195"/>
      <c r="J816" s="38"/>
      <c r="K816" s="38"/>
      <c r="L816" s="41"/>
      <c r="M816" s="196"/>
      <c r="N816" s="197"/>
      <c r="O816" s="66"/>
      <c r="P816" s="66"/>
      <c r="Q816" s="66"/>
      <c r="R816" s="66"/>
      <c r="S816" s="66"/>
      <c r="T816" s="67"/>
      <c r="U816" s="36"/>
      <c r="V816" s="36"/>
      <c r="W816" s="36"/>
      <c r="X816" s="36"/>
      <c r="Y816" s="36"/>
      <c r="Z816" s="36"/>
      <c r="AA816" s="36"/>
      <c r="AB816" s="36"/>
      <c r="AC816" s="36"/>
      <c r="AD816" s="36"/>
      <c r="AE816" s="36"/>
      <c r="AT816" s="19" t="s">
        <v>160</v>
      </c>
      <c r="AU816" s="19" t="s">
        <v>82</v>
      </c>
    </row>
    <row r="817" spans="1:65" s="13" customFormat="1" ht="11.25">
      <c r="B817" s="200"/>
      <c r="C817" s="201"/>
      <c r="D817" s="193" t="s">
        <v>164</v>
      </c>
      <c r="E817" s="202" t="s">
        <v>19</v>
      </c>
      <c r="F817" s="203" t="s">
        <v>1279</v>
      </c>
      <c r="G817" s="201"/>
      <c r="H817" s="202" t="s">
        <v>19</v>
      </c>
      <c r="I817" s="204"/>
      <c r="J817" s="201"/>
      <c r="K817" s="201"/>
      <c r="L817" s="205"/>
      <c r="M817" s="206"/>
      <c r="N817" s="207"/>
      <c r="O817" s="207"/>
      <c r="P817" s="207"/>
      <c r="Q817" s="207"/>
      <c r="R817" s="207"/>
      <c r="S817" s="207"/>
      <c r="T817" s="208"/>
      <c r="AT817" s="209" t="s">
        <v>164</v>
      </c>
      <c r="AU817" s="209" t="s">
        <v>82</v>
      </c>
      <c r="AV817" s="13" t="s">
        <v>80</v>
      </c>
      <c r="AW817" s="13" t="s">
        <v>35</v>
      </c>
      <c r="AX817" s="13" t="s">
        <v>73</v>
      </c>
      <c r="AY817" s="209" t="s">
        <v>151</v>
      </c>
    </row>
    <row r="818" spans="1:65" s="14" customFormat="1" ht="11.25">
      <c r="B818" s="210"/>
      <c r="C818" s="211"/>
      <c r="D818" s="193" t="s">
        <v>164</v>
      </c>
      <c r="E818" s="212" t="s">
        <v>19</v>
      </c>
      <c r="F818" s="213" t="s">
        <v>1280</v>
      </c>
      <c r="G818" s="211"/>
      <c r="H818" s="214">
        <v>89.543000000000006</v>
      </c>
      <c r="I818" s="215"/>
      <c r="J818" s="211"/>
      <c r="K818" s="211"/>
      <c r="L818" s="216"/>
      <c r="M818" s="217"/>
      <c r="N818" s="218"/>
      <c r="O818" s="218"/>
      <c r="P818" s="218"/>
      <c r="Q818" s="218"/>
      <c r="R818" s="218"/>
      <c r="S818" s="218"/>
      <c r="T818" s="219"/>
      <c r="AT818" s="220" t="s">
        <v>164</v>
      </c>
      <c r="AU818" s="220" t="s">
        <v>82</v>
      </c>
      <c r="AV818" s="14" t="s">
        <v>82</v>
      </c>
      <c r="AW818" s="14" t="s">
        <v>35</v>
      </c>
      <c r="AX818" s="14" t="s">
        <v>73</v>
      </c>
      <c r="AY818" s="220" t="s">
        <v>151</v>
      </c>
    </row>
    <row r="819" spans="1:65" s="15" customFormat="1" ht="11.25">
      <c r="B819" s="221"/>
      <c r="C819" s="222"/>
      <c r="D819" s="193" t="s">
        <v>164</v>
      </c>
      <c r="E819" s="223" t="s">
        <v>19</v>
      </c>
      <c r="F819" s="224" t="s">
        <v>167</v>
      </c>
      <c r="G819" s="222"/>
      <c r="H819" s="225">
        <v>89.543000000000006</v>
      </c>
      <c r="I819" s="226"/>
      <c r="J819" s="222"/>
      <c r="K819" s="222"/>
      <c r="L819" s="227"/>
      <c r="M819" s="228"/>
      <c r="N819" s="229"/>
      <c r="O819" s="229"/>
      <c r="P819" s="229"/>
      <c r="Q819" s="229"/>
      <c r="R819" s="229"/>
      <c r="S819" s="229"/>
      <c r="T819" s="230"/>
      <c r="AT819" s="231" t="s">
        <v>164</v>
      </c>
      <c r="AU819" s="231" t="s">
        <v>82</v>
      </c>
      <c r="AV819" s="15" t="s">
        <v>158</v>
      </c>
      <c r="AW819" s="15" t="s">
        <v>35</v>
      </c>
      <c r="AX819" s="15" t="s">
        <v>80</v>
      </c>
      <c r="AY819" s="231" t="s">
        <v>151</v>
      </c>
    </row>
    <row r="820" spans="1:65" s="2" customFormat="1" ht="24.2" customHeight="1">
      <c r="A820" s="36"/>
      <c r="B820" s="37"/>
      <c r="C820" s="232" t="s">
        <v>1281</v>
      </c>
      <c r="D820" s="232" t="s">
        <v>324</v>
      </c>
      <c r="E820" s="233" t="s">
        <v>1282</v>
      </c>
      <c r="F820" s="234" t="s">
        <v>1283</v>
      </c>
      <c r="G820" s="235" t="s">
        <v>551</v>
      </c>
      <c r="H820" s="236">
        <v>108.47</v>
      </c>
      <c r="I820" s="237"/>
      <c r="J820" s="238">
        <f>ROUND(I820*H820,2)</f>
        <v>0</v>
      </c>
      <c r="K820" s="234" t="s">
        <v>19</v>
      </c>
      <c r="L820" s="239"/>
      <c r="M820" s="240" t="s">
        <v>19</v>
      </c>
      <c r="N820" s="241" t="s">
        <v>44</v>
      </c>
      <c r="O820" s="66"/>
      <c r="P820" s="189">
        <f>O820*H820</f>
        <v>0</v>
      </c>
      <c r="Q820" s="189">
        <v>1E-3</v>
      </c>
      <c r="R820" s="189">
        <f>Q820*H820</f>
        <v>0.10847</v>
      </c>
      <c r="S820" s="189">
        <v>0</v>
      </c>
      <c r="T820" s="190">
        <f>S820*H820</f>
        <v>0</v>
      </c>
      <c r="U820" s="36"/>
      <c r="V820" s="36"/>
      <c r="W820" s="36"/>
      <c r="X820" s="36"/>
      <c r="Y820" s="36"/>
      <c r="Z820" s="36"/>
      <c r="AA820" s="36"/>
      <c r="AB820" s="36"/>
      <c r="AC820" s="36"/>
      <c r="AD820" s="36"/>
      <c r="AE820" s="36"/>
      <c r="AR820" s="191" t="s">
        <v>327</v>
      </c>
      <c r="AT820" s="191" t="s">
        <v>324</v>
      </c>
      <c r="AU820" s="191" t="s">
        <v>82</v>
      </c>
      <c r="AY820" s="19" t="s">
        <v>151</v>
      </c>
      <c r="BE820" s="192">
        <f>IF(N820="základní",J820,0)</f>
        <v>0</v>
      </c>
      <c r="BF820" s="192">
        <f>IF(N820="snížená",J820,0)</f>
        <v>0</v>
      </c>
      <c r="BG820" s="192">
        <f>IF(N820="zákl. přenesená",J820,0)</f>
        <v>0</v>
      </c>
      <c r="BH820" s="192">
        <f>IF(N820="sníž. přenesená",J820,0)</f>
        <v>0</v>
      </c>
      <c r="BI820" s="192">
        <f>IF(N820="nulová",J820,0)</f>
        <v>0</v>
      </c>
      <c r="BJ820" s="19" t="s">
        <v>80</v>
      </c>
      <c r="BK820" s="192">
        <f>ROUND(I820*H820,2)</f>
        <v>0</v>
      </c>
      <c r="BL820" s="19" t="s">
        <v>276</v>
      </c>
      <c r="BM820" s="191" t="s">
        <v>1284</v>
      </c>
    </row>
    <row r="821" spans="1:65" s="2" customFormat="1" ht="11.25">
      <c r="A821" s="36"/>
      <c r="B821" s="37"/>
      <c r="C821" s="38"/>
      <c r="D821" s="193" t="s">
        <v>160</v>
      </c>
      <c r="E821" s="38"/>
      <c r="F821" s="194" t="s">
        <v>1283</v>
      </c>
      <c r="G821" s="38"/>
      <c r="H821" s="38"/>
      <c r="I821" s="195"/>
      <c r="J821" s="38"/>
      <c r="K821" s="38"/>
      <c r="L821" s="41"/>
      <c r="M821" s="196"/>
      <c r="N821" s="197"/>
      <c r="O821" s="66"/>
      <c r="P821" s="66"/>
      <c r="Q821" s="66"/>
      <c r="R821" s="66"/>
      <c r="S821" s="66"/>
      <c r="T821" s="67"/>
      <c r="U821" s="36"/>
      <c r="V821" s="36"/>
      <c r="W821" s="36"/>
      <c r="X821" s="36"/>
      <c r="Y821" s="36"/>
      <c r="Z821" s="36"/>
      <c r="AA821" s="36"/>
      <c r="AB821" s="36"/>
      <c r="AC821" s="36"/>
      <c r="AD821" s="36"/>
      <c r="AE821" s="36"/>
      <c r="AT821" s="19" t="s">
        <v>160</v>
      </c>
      <c r="AU821" s="19" t="s">
        <v>82</v>
      </c>
    </row>
    <row r="822" spans="1:65" s="13" customFormat="1" ht="22.5">
      <c r="B822" s="200"/>
      <c r="C822" s="201"/>
      <c r="D822" s="193" t="s">
        <v>164</v>
      </c>
      <c r="E822" s="202" t="s">
        <v>19</v>
      </c>
      <c r="F822" s="203" t="s">
        <v>1285</v>
      </c>
      <c r="G822" s="201"/>
      <c r="H822" s="202" t="s">
        <v>19</v>
      </c>
      <c r="I822" s="204"/>
      <c r="J822" s="201"/>
      <c r="K822" s="201"/>
      <c r="L822" s="205"/>
      <c r="M822" s="206"/>
      <c r="N822" s="207"/>
      <c r="O822" s="207"/>
      <c r="P822" s="207"/>
      <c r="Q822" s="207"/>
      <c r="R822" s="207"/>
      <c r="S822" s="207"/>
      <c r="T822" s="208"/>
      <c r="AT822" s="209" t="s">
        <v>164</v>
      </c>
      <c r="AU822" s="209" t="s">
        <v>82</v>
      </c>
      <c r="AV822" s="13" t="s">
        <v>80</v>
      </c>
      <c r="AW822" s="13" t="s">
        <v>35</v>
      </c>
      <c r="AX822" s="13" t="s">
        <v>73</v>
      </c>
      <c r="AY822" s="209" t="s">
        <v>151</v>
      </c>
    </row>
    <row r="823" spans="1:65" s="14" customFormat="1" ht="11.25">
      <c r="B823" s="210"/>
      <c r="C823" s="211"/>
      <c r="D823" s="193" t="s">
        <v>164</v>
      </c>
      <c r="E823" s="212" t="s">
        <v>19</v>
      </c>
      <c r="F823" s="213" t="s">
        <v>1286</v>
      </c>
      <c r="G823" s="211"/>
      <c r="H823" s="214">
        <v>108.47</v>
      </c>
      <c r="I823" s="215"/>
      <c r="J823" s="211"/>
      <c r="K823" s="211"/>
      <c r="L823" s="216"/>
      <c r="M823" s="217"/>
      <c r="N823" s="218"/>
      <c r="O823" s="218"/>
      <c r="P823" s="218"/>
      <c r="Q823" s="218"/>
      <c r="R823" s="218"/>
      <c r="S823" s="218"/>
      <c r="T823" s="219"/>
      <c r="AT823" s="220" t="s">
        <v>164</v>
      </c>
      <c r="AU823" s="220" t="s">
        <v>82</v>
      </c>
      <c r="AV823" s="14" t="s">
        <v>82</v>
      </c>
      <c r="AW823" s="14" t="s">
        <v>35</v>
      </c>
      <c r="AX823" s="14" t="s">
        <v>73</v>
      </c>
      <c r="AY823" s="220" t="s">
        <v>151</v>
      </c>
    </row>
    <row r="824" spans="1:65" s="15" customFormat="1" ht="11.25">
      <c r="B824" s="221"/>
      <c r="C824" s="222"/>
      <c r="D824" s="193" t="s">
        <v>164</v>
      </c>
      <c r="E824" s="223" t="s">
        <v>19</v>
      </c>
      <c r="F824" s="224" t="s">
        <v>167</v>
      </c>
      <c r="G824" s="222"/>
      <c r="H824" s="225">
        <v>108.47</v>
      </c>
      <c r="I824" s="226"/>
      <c r="J824" s="222"/>
      <c r="K824" s="222"/>
      <c r="L824" s="227"/>
      <c r="M824" s="228"/>
      <c r="N824" s="229"/>
      <c r="O824" s="229"/>
      <c r="P824" s="229"/>
      <c r="Q824" s="229"/>
      <c r="R824" s="229"/>
      <c r="S824" s="229"/>
      <c r="T824" s="230"/>
      <c r="AT824" s="231" t="s">
        <v>164</v>
      </c>
      <c r="AU824" s="231" t="s">
        <v>82</v>
      </c>
      <c r="AV824" s="15" t="s">
        <v>158</v>
      </c>
      <c r="AW824" s="15" t="s">
        <v>35</v>
      </c>
      <c r="AX824" s="15" t="s">
        <v>80</v>
      </c>
      <c r="AY824" s="231" t="s">
        <v>151</v>
      </c>
    </row>
    <row r="825" spans="1:65" s="2" customFormat="1" ht="24.2" customHeight="1">
      <c r="A825" s="36"/>
      <c r="B825" s="37"/>
      <c r="C825" s="180" t="s">
        <v>1287</v>
      </c>
      <c r="D825" s="180" t="s">
        <v>153</v>
      </c>
      <c r="E825" s="181" t="s">
        <v>1288</v>
      </c>
      <c r="F825" s="182" t="s">
        <v>1289</v>
      </c>
      <c r="G825" s="183" t="s">
        <v>178</v>
      </c>
      <c r="H825" s="184">
        <v>74.203999999999994</v>
      </c>
      <c r="I825" s="185"/>
      <c r="J825" s="186">
        <f>ROUND(I825*H825,2)</f>
        <v>0</v>
      </c>
      <c r="K825" s="182" t="s">
        <v>157</v>
      </c>
      <c r="L825" s="41"/>
      <c r="M825" s="187" t="s">
        <v>19</v>
      </c>
      <c r="N825" s="188" t="s">
        <v>44</v>
      </c>
      <c r="O825" s="66"/>
      <c r="P825" s="189">
        <f>O825*H825</f>
        <v>0</v>
      </c>
      <c r="Q825" s="189">
        <v>0</v>
      </c>
      <c r="R825" s="189">
        <f>Q825*H825</f>
        <v>0</v>
      </c>
      <c r="S825" s="189">
        <v>0</v>
      </c>
      <c r="T825" s="190">
        <f>S825*H825</f>
        <v>0</v>
      </c>
      <c r="U825" s="36"/>
      <c r="V825" s="36"/>
      <c r="W825" s="36"/>
      <c r="X825" s="36"/>
      <c r="Y825" s="36"/>
      <c r="Z825" s="36"/>
      <c r="AA825" s="36"/>
      <c r="AB825" s="36"/>
      <c r="AC825" s="36"/>
      <c r="AD825" s="36"/>
      <c r="AE825" s="36"/>
      <c r="AR825" s="191" t="s">
        <v>276</v>
      </c>
      <c r="AT825" s="191" t="s">
        <v>153</v>
      </c>
      <c r="AU825" s="191" t="s">
        <v>82</v>
      </c>
      <c r="AY825" s="19" t="s">
        <v>151</v>
      </c>
      <c r="BE825" s="192">
        <f>IF(N825="základní",J825,0)</f>
        <v>0</v>
      </c>
      <c r="BF825" s="192">
        <f>IF(N825="snížená",J825,0)</f>
        <v>0</v>
      </c>
      <c r="BG825" s="192">
        <f>IF(N825="zákl. přenesená",J825,0)</f>
        <v>0</v>
      </c>
      <c r="BH825" s="192">
        <f>IF(N825="sníž. přenesená",J825,0)</f>
        <v>0</v>
      </c>
      <c r="BI825" s="192">
        <f>IF(N825="nulová",J825,0)</f>
        <v>0</v>
      </c>
      <c r="BJ825" s="19" t="s">
        <v>80</v>
      </c>
      <c r="BK825" s="192">
        <f>ROUND(I825*H825,2)</f>
        <v>0</v>
      </c>
      <c r="BL825" s="19" t="s">
        <v>276</v>
      </c>
      <c r="BM825" s="191" t="s">
        <v>1290</v>
      </c>
    </row>
    <row r="826" spans="1:65" s="2" customFormat="1" ht="29.25">
      <c r="A826" s="36"/>
      <c r="B826" s="37"/>
      <c r="C826" s="38"/>
      <c r="D826" s="193" t="s">
        <v>160</v>
      </c>
      <c r="E826" s="38"/>
      <c r="F826" s="194" t="s">
        <v>1291</v>
      </c>
      <c r="G826" s="38"/>
      <c r="H826" s="38"/>
      <c r="I826" s="195"/>
      <c r="J826" s="38"/>
      <c r="K826" s="38"/>
      <c r="L826" s="41"/>
      <c r="M826" s="196"/>
      <c r="N826" s="197"/>
      <c r="O826" s="66"/>
      <c r="P826" s="66"/>
      <c r="Q826" s="66"/>
      <c r="R826" s="66"/>
      <c r="S826" s="66"/>
      <c r="T826" s="67"/>
      <c r="U826" s="36"/>
      <c r="V826" s="36"/>
      <c r="W826" s="36"/>
      <c r="X826" s="36"/>
      <c r="Y826" s="36"/>
      <c r="Z826" s="36"/>
      <c r="AA826" s="36"/>
      <c r="AB826" s="36"/>
      <c r="AC826" s="36"/>
      <c r="AD826" s="36"/>
      <c r="AE826" s="36"/>
      <c r="AT826" s="19" t="s">
        <v>160</v>
      </c>
      <c r="AU826" s="19" t="s">
        <v>82</v>
      </c>
    </row>
    <row r="827" spans="1:65" s="2" customFormat="1" ht="11.25">
      <c r="A827" s="36"/>
      <c r="B827" s="37"/>
      <c r="C827" s="38"/>
      <c r="D827" s="198" t="s">
        <v>162</v>
      </c>
      <c r="E827" s="38"/>
      <c r="F827" s="199" t="s">
        <v>1292</v>
      </c>
      <c r="G827" s="38"/>
      <c r="H827" s="38"/>
      <c r="I827" s="195"/>
      <c r="J827" s="38"/>
      <c r="K827" s="38"/>
      <c r="L827" s="41"/>
      <c r="M827" s="196"/>
      <c r="N827" s="197"/>
      <c r="O827" s="66"/>
      <c r="P827" s="66"/>
      <c r="Q827" s="66"/>
      <c r="R827" s="66"/>
      <c r="S827" s="66"/>
      <c r="T827" s="67"/>
      <c r="U827" s="36"/>
      <c r="V827" s="36"/>
      <c r="W827" s="36"/>
      <c r="X827" s="36"/>
      <c r="Y827" s="36"/>
      <c r="Z827" s="36"/>
      <c r="AA827" s="36"/>
      <c r="AB827" s="36"/>
      <c r="AC827" s="36"/>
      <c r="AD827" s="36"/>
      <c r="AE827" s="36"/>
      <c r="AT827" s="19" t="s">
        <v>162</v>
      </c>
      <c r="AU827" s="19" t="s">
        <v>82</v>
      </c>
    </row>
    <row r="828" spans="1:65" s="13" customFormat="1" ht="11.25">
      <c r="B828" s="200"/>
      <c r="C828" s="201"/>
      <c r="D828" s="193" t="s">
        <v>164</v>
      </c>
      <c r="E828" s="202" t="s">
        <v>19</v>
      </c>
      <c r="F828" s="203" t="s">
        <v>1293</v>
      </c>
      <c r="G828" s="201"/>
      <c r="H828" s="202" t="s">
        <v>19</v>
      </c>
      <c r="I828" s="204"/>
      <c r="J828" s="201"/>
      <c r="K828" s="201"/>
      <c r="L828" s="205"/>
      <c r="M828" s="206"/>
      <c r="N828" s="207"/>
      <c r="O828" s="207"/>
      <c r="P828" s="207"/>
      <c r="Q828" s="207"/>
      <c r="R828" s="207"/>
      <c r="S828" s="207"/>
      <c r="T828" s="208"/>
      <c r="AT828" s="209" t="s">
        <v>164</v>
      </c>
      <c r="AU828" s="209" t="s">
        <v>82</v>
      </c>
      <c r="AV828" s="13" t="s">
        <v>80</v>
      </c>
      <c r="AW828" s="13" t="s">
        <v>35</v>
      </c>
      <c r="AX828" s="13" t="s">
        <v>73</v>
      </c>
      <c r="AY828" s="209" t="s">
        <v>151</v>
      </c>
    </row>
    <row r="829" spans="1:65" s="14" customFormat="1" ht="11.25">
      <c r="B829" s="210"/>
      <c r="C829" s="211"/>
      <c r="D829" s="193" t="s">
        <v>164</v>
      </c>
      <c r="E829" s="212" t="s">
        <v>19</v>
      </c>
      <c r="F829" s="213" t="s">
        <v>1294</v>
      </c>
      <c r="G829" s="211"/>
      <c r="H829" s="214">
        <v>74.203999999999994</v>
      </c>
      <c r="I829" s="215"/>
      <c r="J829" s="211"/>
      <c r="K829" s="211"/>
      <c r="L829" s="216"/>
      <c r="M829" s="217"/>
      <c r="N829" s="218"/>
      <c r="O829" s="218"/>
      <c r="P829" s="218"/>
      <c r="Q829" s="218"/>
      <c r="R829" s="218"/>
      <c r="S829" s="218"/>
      <c r="T829" s="219"/>
      <c r="AT829" s="220" t="s">
        <v>164</v>
      </c>
      <c r="AU829" s="220" t="s">
        <v>82</v>
      </c>
      <c r="AV829" s="14" t="s">
        <v>82</v>
      </c>
      <c r="AW829" s="14" t="s">
        <v>35</v>
      </c>
      <c r="AX829" s="14" t="s">
        <v>73</v>
      </c>
      <c r="AY829" s="220" t="s">
        <v>151</v>
      </c>
    </row>
    <row r="830" spans="1:65" s="15" customFormat="1" ht="11.25">
      <c r="B830" s="221"/>
      <c r="C830" s="222"/>
      <c r="D830" s="193" t="s">
        <v>164</v>
      </c>
      <c r="E830" s="223" t="s">
        <v>19</v>
      </c>
      <c r="F830" s="224" t="s">
        <v>167</v>
      </c>
      <c r="G830" s="222"/>
      <c r="H830" s="225">
        <v>74.203999999999994</v>
      </c>
      <c r="I830" s="226"/>
      <c r="J830" s="222"/>
      <c r="K830" s="222"/>
      <c r="L830" s="227"/>
      <c r="M830" s="228"/>
      <c r="N830" s="229"/>
      <c r="O830" s="229"/>
      <c r="P830" s="229"/>
      <c r="Q830" s="229"/>
      <c r="R830" s="229"/>
      <c r="S830" s="229"/>
      <c r="T830" s="230"/>
      <c r="AT830" s="231" t="s">
        <v>164</v>
      </c>
      <c r="AU830" s="231" t="s">
        <v>82</v>
      </c>
      <c r="AV830" s="15" t="s">
        <v>158</v>
      </c>
      <c r="AW830" s="15" t="s">
        <v>35</v>
      </c>
      <c r="AX830" s="15" t="s">
        <v>80</v>
      </c>
      <c r="AY830" s="231" t="s">
        <v>151</v>
      </c>
    </row>
    <row r="831" spans="1:65" s="2" customFormat="1" ht="24.2" customHeight="1">
      <c r="A831" s="36"/>
      <c r="B831" s="37"/>
      <c r="C831" s="180" t="s">
        <v>1295</v>
      </c>
      <c r="D831" s="180" t="s">
        <v>153</v>
      </c>
      <c r="E831" s="181" t="s">
        <v>1296</v>
      </c>
      <c r="F831" s="182" t="s">
        <v>1297</v>
      </c>
      <c r="G831" s="183" t="s">
        <v>279</v>
      </c>
      <c r="H831" s="184">
        <v>2.593</v>
      </c>
      <c r="I831" s="185"/>
      <c r="J831" s="186">
        <f>ROUND(I831*H831,2)</f>
        <v>0</v>
      </c>
      <c r="K831" s="182" t="s">
        <v>157</v>
      </c>
      <c r="L831" s="41"/>
      <c r="M831" s="187" t="s">
        <v>19</v>
      </c>
      <c r="N831" s="188" t="s">
        <v>44</v>
      </c>
      <c r="O831" s="66"/>
      <c r="P831" s="189">
        <f>O831*H831</f>
        <v>0</v>
      </c>
      <c r="Q831" s="189">
        <v>0</v>
      </c>
      <c r="R831" s="189">
        <f>Q831*H831</f>
        <v>0</v>
      </c>
      <c r="S831" s="189">
        <v>0</v>
      </c>
      <c r="T831" s="190">
        <f>S831*H831</f>
        <v>0</v>
      </c>
      <c r="U831" s="36"/>
      <c r="V831" s="36"/>
      <c r="W831" s="36"/>
      <c r="X831" s="36"/>
      <c r="Y831" s="36"/>
      <c r="Z831" s="36"/>
      <c r="AA831" s="36"/>
      <c r="AB831" s="36"/>
      <c r="AC831" s="36"/>
      <c r="AD831" s="36"/>
      <c r="AE831" s="36"/>
      <c r="AR831" s="191" t="s">
        <v>276</v>
      </c>
      <c r="AT831" s="191" t="s">
        <v>153</v>
      </c>
      <c r="AU831" s="191" t="s">
        <v>82</v>
      </c>
      <c r="AY831" s="19" t="s">
        <v>151</v>
      </c>
      <c r="BE831" s="192">
        <f>IF(N831="základní",J831,0)</f>
        <v>0</v>
      </c>
      <c r="BF831" s="192">
        <f>IF(N831="snížená",J831,0)</f>
        <v>0</v>
      </c>
      <c r="BG831" s="192">
        <f>IF(N831="zákl. přenesená",J831,0)</f>
        <v>0</v>
      </c>
      <c r="BH831" s="192">
        <f>IF(N831="sníž. přenesená",J831,0)</f>
        <v>0</v>
      </c>
      <c r="BI831" s="192">
        <f>IF(N831="nulová",J831,0)</f>
        <v>0</v>
      </c>
      <c r="BJ831" s="19" t="s">
        <v>80</v>
      </c>
      <c r="BK831" s="192">
        <f>ROUND(I831*H831,2)</f>
        <v>0</v>
      </c>
      <c r="BL831" s="19" t="s">
        <v>276</v>
      </c>
      <c r="BM831" s="191" t="s">
        <v>1298</v>
      </c>
    </row>
    <row r="832" spans="1:65" s="2" customFormat="1" ht="29.25">
      <c r="A832" s="36"/>
      <c r="B832" s="37"/>
      <c r="C832" s="38"/>
      <c r="D832" s="193" t="s">
        <v>160</v>
      </c>
      <c r="E832" s="38"/>
      <c r="F832" s="194" t="s">
        <v>1299</v>
      </c>
      <c r="G832" s="38"/>
      <c r="H832" s="38"/>
      <c r="I832" s="195"/>
      <c r="J832" s="38"/>
      <c r="K832" s="38"/>
      <c r="L832" s="41"/>
      <c r="M832" s="196"/>
      <c r="N832" s="197"/>
      <c r="O832" s="66"/>
      <c r="P832" s="66"/>
      <c r="Q832" s="66"/>
      <c r="R832" s="66"/>
      <c r="S832" s="66"/>
      <c r="T832" s="67"/>
      <c r="U832" s="36"/>
      <c r="V832" s="36"/>
      <c r="W832" s="36"/>
      <c r="X832" s="36"/>
      <c r="Y832" s="36"/>
      <c r="Z832" s="36"/>
      <c r="AA832" s="36"/>
      <c r="AB832" s="36"/>
      <c r="AC832" s="36"/>
      <c r="AD832" s="36"/>
      <c r="AE832" s="36"/>
      <c r="AT832" s="19" t="s">
        <v>160</v>
      </c>
      <c r="AU832" s="19" t="s">
        <v>82</v>
      </c>
    </row>
    <row r="833" spans="1:65" s="2" customFormat="1" ht="11.25">
      <c r="A833" s="36"/>
      <c r="B833" s="37"/>
      <c r="C833" s="38"/>
      <c r="D833" s="198" t="s">
        <v>162</v>
      </c>
      <c r="E833" s="38"/>
      <c r="F833" s="199" t="s">
        <v>1300</v>
      </c>
      <c r="G833" s="38"/>
      <c r="H833" s="38"/>
      <c r="I833" s="195"/>
      <c r="J833" s="38"/>
      <c r="K833" s="38"/>
      <c r="L833" s="41"/>
      <c r="M833" s="196"/>
      <c r="N833" s="197"/>
      <c r="O833" s="66"/>
      <c r="P833" s="66"/>
      <c r="Q833" s="66"/>
      <c r="R833" s="66"/>
      <c r="S833" s="66"/>
      <c r="T833" s="67"/>
      <c r="U833" s="36"/>
      <c r="V833" s="36"/>
      <c r="W833" s="36"/>
      <c r="X833" s="36"/>
      <c r="Y833" s="36"/>
      <c r="Z833" s="36"/>
      <c r="AA833" s="36"/>
      <c r="AB833" s="36"/>
      <c r="AC833" s="36"/>
      <c r="AD833" s="36"/>
      <c r="AE833" s="36"/>
      <c r="AT833" s="19" t="s">
        <v>162</v>
      </c>
      <c r="AU833" s="19" t="s">
        <v>82</v>
      </c>
    </row>
    <row r="834" spans="1:65" s="2" customFormat="1" ht="24.2" customHeight="1">
      <c r="A834" s="36"/>
      <c r="B834" s="37"/>
      <c r="C834" s="180" t="s">
        <v>1301</v>
      </c>
      <c r="D834" s="180" t="s">
        <v>153</v>
      </c>
      <c r="E834" s="181" t="s">
        <v>1302</v>
      </c>
      <c r="F834" s="182" t="s">
        <v>1303</v>
      </c>
      <c r="G834" s="183" t="s">
        <v>279</v>
      </c>
      <c r="H834" s="184">
        <v>2.593</v>
      </c>
      <c r="I834" s="185"/>
      <c r="J834" s="186">
        <f>ROUND(I834*H834,2)</f>
        <v>0</v>
      </c>
      <c r="K834" s="182" t="s">
        <v>157</v>
      </c>
      <c r="L834" s="41"/>
      <c r="M834" s="187" t="s">
        <v>19</v>
      </c>
      <c r="N834" s="188" t="s">
        <v>44</v>
      </c>
      <c r="O834" s="66"/>
      <c r="P834" s="189">
        <f>O834*H834</f>
        <v>0</v>
      </c>
      <c r="Q834" s="189">
        <v>0</v>
      </c>
      <c r="R834" s="189">
        <f>Q834*H834</f>
        <v>0</v>
      </c>
      <c r="S834" s="189">
        <v>0</v>
      </c>
      <c r="T834" s="190">
        <f>S834*H834</f>
        <v>0</v>
      </c>
      <c r="U834" s="36"/>
      <c r="V834" s="36"/>
      <c r="W834" s="36"/>
      <c r="X834" s="36"/>
      <c r="Y834" s="36"/>
      <c r="Z834" s="36"/>
      <c r="AA834" s="36"/>
      <c r="AB834" s="36"/>
      <c r="AC834" s="36"/>
      <c r="AD834" s="36"/>
      <c r="AE834" s="36"/>
      <c r="AR834" s="191" t="s">
        <v>276</v>
      </c>
      <c r="AT834" s="191" t="s">
        <v>153</v>
      </c>
      <c r="AU834" s="191" t="s">
        <v>82</v>
      </c>
      <c r="AY834" s="19" t="s">
        <v>151</v>
      </c>
      <c r="BE834" s="192">
        <f>IF(N834="základní",J834,0)</f>
        <v>0</v>
      </c>
      <c r="BF834" s="192">
        <f>IF(N834="snížená",J834,0)</f>
        <v>0</v>
      </c>
      <c r="BG834" s="192">
        <f>IF(N834="zákl. přenesená",J834,0)</f>
        <v>0</v>
      </c>
      <c r="BH834" s="192">
        <f>IF(N834="sníž. přenesená",J834,0)</f>
        <v>0</v>
      </c>
      <c r="BI834" s="192">
        <f>IF(N834="nulová",J834,0)</f>
        <v>0</v>
      </c>
      <c r="BJ834" s="19" t="s">
        <v>80</v>
      </c>
      <c r="BK834" s="192">
        <f>ROUND(I834*H834,2)</f>
        <v>0</v>
      </c>
      <c r="BL834" s="19" t="s">
        <v>276</v>
      </c>
      <c r="BM834" s="191" t="s">
        <v>1304</v>
      </c>
    </row>
    <row r="835" spans="1:65" s="2" customFormat="1" ht="29.25">
      <c r="A835" s="36"/>
      <c r="B835" s="37"/>
      <c r="C835" s="38"/>
      <c r="D835" s="193" t="s">
        <v>160</v>
      </c>
      <c r="E835" s="38"/>
      <c r="F835" s="194" t="s">
        <v>1305</v>
      </c>
      <c r="G835" s="38"/>
      <c r="H835" s="38"/>
      <c r="I835" s="195"/>
      <c r="J835" s="38"/>
      <c r="K835" s="38"/>
      <c r="L835" s="41"/>
      <c r="M835" s="196"/>
      <c r="N835" s="197"/>
      <c r="O835" s="66"/>
      <c r="P835" s="66"/>
      <c r="Q835" s="66"/>
      <c r="R835" s="66"/>
      <c r="S835" s="66"/>
      <c r="T835" s="67"/>
      <c r="U835" s="36"/>
      <c r="V835" s="36"/>
      <c r="W835" s="36"/>
      <c r="X835" s="36"/>
      <c r="Y835" s="36"/>
      <c r="Z835" s="36"/>
      <c r="AA835" s="36"/>
      <c r="AB835" s="36"/>
      <c r="AC835" s="36"/>
      <c r="AD835" s="36"/>
      <c r="AE835" s="36"/>
      <c r="AT835" s="19" t="s">
        <v>160</v>
      </c>
      <c r="AU835" s="19" t="s">
        <v>82</v>
      </c>
    </row>
    <row r="836" spans="1:65" s="2" customFormat="1" ht="11.25">
      <c r="A836" s="36"/>
      <c r="B836" s="37"/>
      <c r="C836" s="38"/>
      <c r="D836" s="198" t="s">
        <v>162</v>
      </c>
      <c r="E836" s="38"/>
      <c r="F836" s="199" t="s">
        <v>1306</v>
      </c>
      <c r="G836" s="38"/>
      <c r="H836" s="38"/>
      <c r="I836" s="195"/>
      <c r="J836" s="38"/>
      <c r="K836" s="38"/>
      <c r="L836" s="41"/>
      <c r="M836" s="196"/>
      <c r="N836" s="197"/>
      <c r="O836" s="66"/>
      <c r="P836" s="66"/>
      <c r="Q836" s="66"/>
      <c r="R836" s="66"/>
      <c r="S836" s="66"/>
      <c r="T836" s="67"/>
      <c r="U836" s="36"/>
      <c r="V836" s="36"/>
      <c r="W836" s="36"/>
      <c r="X836" s="36"/>
      <c r="Y836" s="36"/>
      <c r="Z836" s="36"/>
      <c r="AA836" s="36"/>
      <c r="AB836" s="36"/>
      <c r="AC836" s="36"/>
      <c r="AD836" s="36"/>
      <c r="AE836" s="36"/>
      <c r="AT836" s="19" t="s">
        <v>162</v>
      </c>
      <c r="AU836" s="19" t="s">
        <v>82</v>
      </c>
    </row>
    <row r="837" spans="1:65" s="2" customFormat="1" ht="24.2" customHeight="1">
      <c r="A837" s="36"/>
      <c r="B837" s="37"/>
      <c r="C837" s="180" t="s">
        <v>1307</v>
      </c>
      <c r="D837" s="180" t="s">
        <v>153</v>
      </c>
      <c r="E837" s="181" t="s">
        <v>1308</v>
      </c>
      <c r="F837" s="182" t="s">
        <v>1309</v>
      </c>
      <c r="G837" s="183" t="s">
        <v>279</v>
      </c>
      <c r="H837" s="184">
        <v>2.593</v>
      </c>
      <c r="I837" s="185"/>
      <c r="J837" s="186">
        <f>ROUND(I837*H837,2)</f>
        <v>0</v>
      </c>
      <c r="K837" s="182" t="s">
        <v>157</v>
      </c>
      <c r="L837" s="41"/>
      <c r="M837" s="187" t="s">
        <v>19</v>
      </c>
      <c r="N837" s="188" t="s">
        <v>44</v>
      </c>
      <c r="O837" s="66"/>
      <c r="P837" s="189">
        <f>O837*H837</f>
        <v>0</v>
      </c>
      <c r="Q837" s="189">
        <v>0</v>
      </c>
      <c r="R837" s="189">
        <f>Q837*H837</f>
        <v>0</v>
      </c>
      <c r="S837" s="189">
        <v>0</v>
      </c>
      <c r="T837" s="190">
        <f>S837*H837</f>
        <v>0</v>
      </c>
      <c r="U837" s="36"/>
      <c r="V837" s="36"/>
      <c r="W837" s="36"/>
      <c r="X837" s="36"/>
      <c r="Y837" s="36"/>
      <c r="Z837" s="36"/>
      <c r="AA837" s="36"/>
      <c r="AB837" s="36"/>
      <c r="AC837" s="36"/>
      <c r="AD837" s="36"/>
      <c r="AE837" s="36"/>
      <c r="AR837" s="191" t="s">
        <v>276</v>
      </c>
      <c r="AT837" s="191" t="s">
        <v>153</v>
      </c>
      <c r="AU837" s="191" t="s">
        <v>82</v>
      </c>
      <c r="AY837" s="19" t="s">
        <v>151</v>
      </c>
      <c r="BE837" s="192">
        <f>IF(N837="základní",J837,0)</f>
        <v>0</v>
      </c>
      <c r="BF837" s="192">
        <f>IF(N837="snížená",J837,0)</f>
        <v>0</v>
      </c>
      <c r="BG837" s="192">
        <f>IF(N837="zákl. přenesená",J837,0)</f>
        <v>0</v>
      </c>
      <c r="BH837" s="192">
        <f>IF(N837="sníž. přenesená",J837,0)</f>
        <v>0</v>
      </c>
      <c r="BI837" s="192">
        <f>IF(N837="nulová",J837,0)</f>
        <v>0</v>
      </c>
      <c r="BJ837" s="19" t="s">
        <v>80</v>
      </c>
      <c r="BK837" s="192">
        <f>ROUND(I837*H837,2)</f>
        <v>0</v>
      </c>
      <c r="BL837" s="19" t="s">
        <v>276</v>
      </c>
      <c r="BM837" s="191" t="s">
        <v>1310</v>
      </c>
    </row>
    <row r="838" spans="1:65" s="2" customFormat="1" ht="29.25">
      <c r="A838" s="36"/>
      <c r="B838" s="37"/>
      <c r="C838" s="38"/>
      <c r="D838" s="193" t="s">
        <v>160</v>
      </c>
      <c r="E838" s="38"/>
      <c r="F838" s="194" t="s">
        <v>1311</v>
      </c>
      <c r="G838" s="38"/>
      <c r="H838" s="38"/>
      <c r="I838" s="195"/>
      <c r="J838" s="38"/>
      <c r="K838" s="38"/>
      <c r="L838" s="41"/>
      <c r="M838" s="196"/>
      <c r="N838" s="197"/>
      <c r="O838" s="66"/>
      <c r="P838" s="66"/>
      <c r="Q838" s="66"/>
      <c r="R838" s="66"/>
      <c r="S838" s="66"/>
      <c r="T838" s="67"/>
      <c r="U838" s="36"/>
      <c r="V838" s="36"/>
      <c r="W838" s="36"/>
      <c r="X838" s="36"/>
      <c r="Y838" s="36"/>
      <c r="Z838" s="36"/>
      <c r="AA838" s="36"/>
      <c r="AB838" s="36"/>
      <c r="AC838" s="36"/>
      <c r="AD838" s="36"/>
      <c r="AE838" s="36"/>
      <c r="AT838" s="19" t="s">
        <v>160</v>
      </c>
      <c r="AU838" s="19" t="s">
        <v>82</v>
      </c>
    </row>
    <row r="839" spans="1:65" s="2" customFormat="1" ht="11.25">
      <c r="A839" s="36"/>
      <c r="B839" s="37"/>
      <c r="C839" s="38"/>
      <c r="D839" s="198" t="s">
        <v>162</v>
      </c>
      <c r="E839" s="38"/>
      <c r="F839" s="199" t="s">
        <v>1312</v>
      </c>
      <c r="G839" s="38"/>
      <c r="H839" s="38"/>
      <c r="I839" s="195"/>
      <c r="J839" s="38"/>
      <c r="K839" s="38"/>
      <c r="L839" s="41"/>
      <c r="M839" s="196"/>
      <c r="N839" s="197"/>
      <c r="O839" s="66"/>
      <c r="P839" s="66"/>
      <c r="Q839" s="66"/>
      <c r="R839" s="66"/>
      <c r="S839" s="66"/>
      <c r="T839" s="67"/>
      <c r="U839" s="36"/>
      <c r="V839" s="36"/>
      <c r="W839" s="36"/>
      <c r="X839" s="36"/>
      <c r="Y839" s="36"/>
      <c r="Z839" s="36"/>
      <c r="AA839" s="36"/>
      <c r="AB839" s="36"/>
      <c r="AC839" s="36"/>
      <c r="AD839" s="36"/>
      <c r="AE839" s="36"/>
      <c r="AT839" s="19" t="s">
        <v>162</v>
      </c>
      <c r="AU839" s="19" t="s">
        <v>82</v>
      </c>
    </row>
    <row r="840" spans="1:65" s="12" customFormat="1" ht="25.9" customHeight="1">
      <c r="B840" s="164"/>
      <c r="C840" s="165"/>
      <c r="D840" s="166" t="s">
        <v>72</v>
      </c>
      <c r="E840" s="167" t="s">
        <v>490</v>
      </c>
      <c r="F840" s="167" t="s">
        <v>491</v>
      </c>
      <c r="G840" s="165"/>
      <c r="H840" s="165"/>
      <c r="I840" s="168"/>
      <c r="J840" s="169">
        <f>BK840</f>
        <v>0</v>
      </c>
      <c r="K840" s="165"/>
      <c r="L840" s="170"/>
      <c r="M840" s="171"/>
      <c r="N840" s="172"/>
      <c r="O840" s="172"/>
      <c r="P840" s="173">
        <f>SUM(P841:P846)</f>
        <v>0</v>
      </c>
      <c r="Q840" s="172"/>
      <c r="R840" s="173">
        <f>SUM(R841:R846)</f>
        <v>0</v>
      </c>
      <c r="S840" s="172"/>
      <c r="T840" s="174">
        <f>SUM(T841:T846)</f>
        <v>0</v>
      </c>
      <c r="AR840" s="175" t="s">
        <v>158</v>
      </c>
      <c r="AT840" s="176" t="s">
        <v>72</v>
      </c>
      <c r="AU840" s="176" t="s">
        <v>73</v>
      </c>
      <c r="AY840" s="175" t="s">
        <v>151</v>
      </c>
      <c r="BK840" s="177">
        <f>SUM(BK841:BK846)</f>
        <v>0</v>
      </c>
    </row>
    <row r="841" spans="1:65" s="2" customFormat="1" ht="16.5" customHeight="1">
      <c r="A841" s="36"/>
      <c r="B841" s="37"/>
      <c r="C841" s="180" t="s">
        <v>1313</v>
      </c>
      <c r="D841" s="180" t="s">
        <v>153</v>
      </c>
      <c r="E841" s="181" t="s">
        <v>493</v>
      </c>
      <c r="F841" s="182" t="s">
        <v>494</v>
      </c>
      <c r="G841" s="183" t="s">
        <v>495</v>
      </c>
      <c r="H841" s="184">
        <v>8</v>
      </c>
      <c r="I841" s="185"/>
      <c r="J841" s="186">
        <f>ROUND(I841*H841,2)</f>
        <v>0</v>
      </c>
      <c r="K841" s="182" t="s">
        <v>157</v>
      </c>
      <c r="L841" s="41"/>
      <c r="M841" s="187" t="s">
        <v>19</v>
      </c>
      <c r="N841" s="188" t="s">
        <v>44</v>
      </c>
      <c r="O841" s="66"/>
      <c r="P841" s="189">
        <f>O841*H841</f>
        <v>0</v>
      </c>
      <c r="Q841" s="189">
        <v>0</v>
      </c>
      <c r="R841" s="189">
        <f>Q841*H841</f>
        <v>0</v>
      </c>
      <c r="S841" s="189">
        <v>0</v>
      </c>
      <c r="T841" s="190">
        <f>S841*H841</f>
        <v>0</v>
      </c>
      <c r="U841" s="36"/>
      <c r="V841" s="36"/>
      <c r="W841" s="36"/>
      <c r="X841" s="36"/>
      <c r="Y841" s="36"/>
      <c r="Z841" s="36"/>
      <c r="AA841" s="36"/>
      <c r="AB841" s="36"/>
      <c r="AC841" s="36"/>
      <c r="AD841" s="36"/>
      <c r="AE841" s="36"/>
      <c r="AR841" s="191" t="s">
        <v>496</v>
      </c>
      <c r="AT841" s="191" t="s">
        <v>153</v>
      </c>
      <c r="AU841" s="191" t="s">
        <v>80</v>
      </c>
      <c r="AY841" s="19" t="s">
        <v>151</v>
      </c>
      <c r="BE841" s="192">
        <f>IF(N841="základní",J841,0)</f>
        <v>0</v>
      </c>
      <c r="BF841" s="192">
        <f>IF(N841="snížená",J841,0)</f>
        <v>0</v>
      </c>
      <c r="BG841" s="192">
        <f>IF(N841="zákl. přenesená",J841,0)</f>
        <v>0</v>
      </c>
      <c r="BH841" s="192">
        <f>IF(N841="sníž. přenesená",J841,0)</f>
        <v>0</v>
      </c>
      <c r="BI841" s="192">
        <f>IF(N841="nulová",J841,0)</f>
        <v>0</v>
      </c>
      <c r="BJ841" s="19" t="s">
        <v>80</v>
      </c>
      <c r="BK841" s="192">
        <f>ROUND(I841*H841,2)</f>
        <v>0</v>
      </c>
      <c r="BL841" s="19" t="s">
        <v>496</v>
      </c>
      <c r="BM841" s="191" t="s">
        <v>1314</v>
      </c>
    </row>
    <row r="842" spans="1:65" s="2" customFormat="1" ht="19.5">
      <c r="A842" s="36"/>
      <c r="B842" s="37"/>
      <c r="C842" s="38"/>
      <c r="D842" s="193" t="s">
        <v>160</v>
      </c>
      <c r="E842" s="38"/>
      <c r="F842" s="194" t="s">
        <v>498</v>
      </c>
      <c r="G842" s="38"/>
      <c r="H842" s="38"/>
      <c r="I842" s="195"/>
      <c r="J842" s="38"/>
      <c r="K842" s="38"/>
      <c r="L842" s="41"/>
      <c r="M842" s="196"/>
      <c r="N842" s="197"/>
      <c r="O842" s="66"/>
      <c r="P842" s="66"/>
      <c r="Q842" s="66"/>
      <c r="R842" s="66"/>
      <c r="S842" s="66"/>
      <c r="T842" s="67"/>
      <c r="U842" s="36"/>
      <c r="V842" s="36"/>
      <c r="W842" s="36"/>
      <c r="X842" s="36"/>
      <c r="Y842" s="36"/>
      <c r="Z842" s="36"/>
      <c r="AA842" s="36"/>
      <c r="AB842" s="36"/>
      <c r="AC842" s="36"/>
      <c r="AD842" s="36"/>
      <c r="AE842" s="36"/>
      <c r="AT842" s="19" t="s">
        <v>160</v>
      </c>
      <c r="AU842" s="19" t="s">
        <v>80</v>
      </c>
    </row>
    <row r="843" spans="1:65" s="2" customFormat="1" ht="11.25">
      <c r="A843" s="36"/>
      <c r="B843" s="37"/>
      <c r="C843" s="38"/>
      <c r="D843" s="198" t="s">
        <v>162</v>
      </c>
      <c r="E843" s="38"/>
      <c r="F843" s="199" t="s">
        <v>499</v>
      </c>
      <c r="G843" s="38"/>
      <c r="H843" s="38"/>
      <c r="I843" s="195"/>
      <c r="J843" s="38"/>
      <c r="K843" s="38"/>
      <c r="L843" s="41"/>
      <c r="M843" s="196"/>
      <c r="N843" s="197"/>
      <c r="O843" s="66"/>
      <c r="P843" s="66"/>
      <c r="Q843" s="66"/>
      <c r="R843" s="66"/>
      <c r="S843" s="66"/>
      <c r="T843" s="67"/>
      <c r="U843" s="36"/>
      <c r="V843" s="36"/>
      <c r="W843" s="36"/>
      <c r="X843" s="36"/>
      <c r="Y843" s="36"/>
      <c r="Z843" s="36"/>
      <c r="AA843" s="36"/>
      <c r="AB843" s="36"/>
      <c r="AC843" s="36"/>
      <c r="AD843" s="36"/>
      <c r="AE843" s="36"/>
      <c r="AT843" s="19" t="s">
        <v>162</v>
      </c>
      <c r="AU843" s="19" t="s">
        <v>80</v>
      </c>
    </row>
    <row r="844" spans="1:65" s="13" customFormat="1" ht="22.5">
      <c r="B844" s="200"/>
      <c r="C844" s="201"/>
      <c r="D844" s="193" t="s">
        <v>164</v>
      </c>
      <c r="E844" s="202" t="s">
        <v>19</v>
      </c>
      <c r="F844" s="203" t="s">
        <v>1315</v>
      </c>
      <c r="G844" s="201"/>
      <c r="H844" s="202" t="s">
        <v>19</v>
      </c>
      <c r="I844" s="204"/>
      <c r="J844" s="201"/>
      <c r="K844" s="201"/>
      <c r="L844" s="205"/>
      <c r="M844" s="206"/>
      <c r="N844" s="207"/>
      <c r="O844" s="207"/>
      <c r="P844" s="207"/>
      <c r="Q844" s="207"/>
      <c r="R844" s="207"/>
      <c r="S844" s="207"/>
      <c r="T844" s="208"/>
      <c r="AT844" s="209" t="s">
        <v>164</v>
      </c>
      <c r="AU844" s="209" t="s">
        <v>80</v>
      </c>
      <c r="AV844" s="13" t="s">
        <v>80</v>
      </c>
      <c r="AW844" s="13" t="s">
        <v>35</v>
      </c>
      <c r="AX844" s="13" t="s">
        <v>73</v>
      </c>
      <c r="AY844" s="209" t="s">
        <v>151</v>
      </c>
    </row>
    <row r="845" spans="1:65" s="14" customFormat="1" ht="11.25">
      <c r="B845" s="210"/>
      <c r="C845" s="211"/>
      <c r="D845" s="193" t="s">
        <v>164</v>
      </c>
      <c r="E845" s="212" t="s">
        <v>19</v>
      </c>
      <c r="F845" s="213" t="s">
        <v>1316</v>
      </c>
      <c r="G845" s="211"/>
      <c r="H845" s="214">
        <v>8</v>
      </c>
      <c r="I845" s="215"/>
      <c r="J845" s="211"/>
      <c r="K845" s="211"/>
      <c r="L845" s="216"/>
      <c r="M845" s="217"/>
      <c r="N845" s="218"/>
      <c r="O845" s="218"/>
      <c r="P845" s="218"/>
      <c r="Q845" s="218"/>
      <c r="R845" s="218"/>
      <c r="S845" s="218"/>
      <c r="T845" s="219"/>
      <c r="AT845" s="220" t="s">
        <v>164</v>
      </c>
      <c r="AU845" s="220" t="s">
        <v>80</v>
      </c>
      <c r="AV845" s="14" t="s">
        <v>82</v>
      </c>
      <c r="AW845" s="14" t="s">
        <v>35</v>
      </c>
      <c r="AX845" s="14" t="s">
        <v>73</v>
      </c>
      <c r="AY845" s="220" t="s">
        <v>151</v>
      </c>
    </row>
    <row r="846" spans="1:65" s="15" customFormat="1" ht="11.25">
      <c r="B846" s="221"/>
      <c r="C846" s="222"/>
      <c r="D846" s="193" t="s">
        <v>164</v>
      </c>
      <c r="E846" s="223" t="s">
        <v>19</v>
      </c>
      <c r="F846" s="224" t="s">
        <v>167</v>
      </c>
      <c r="G846" s="222"/>
      <c r="H846" s="225">
        <v>8</v>
      </c>
      <c r="I846" s="226"/>
      <c r="J846" s="222"/>
      <c r="K846" s="222"/>
      <c r="L846" s="227"/>
      <c r="M846" s="258"/>
      <c r="N846" s="259"/>
      <c r="O846" s="259"/>
      <c r="P846" s="259"/>
      <c r="Q846" s="259"/>
      <c r="R846" s="259"/>
      <c r="S846" s="259"/>
      <c r="T846" s="260"/>
      <c r="AT846" s="231" t="s">
        <v>164</v>
      </c>
      <c r="AU846" s="231" t="s">
        <v>80</v>
      </c>
      <c r="AV846" s="15" t="s">
        <v>158</v>
      </c>
      <c r="AW846" s="15" t="s">
        <v>35</v>
      </c>
      <c r="AX846" s="15" t="s">
        <v>80</v>
      </c>
      <c r="AY846" s="231" t="s">
        <v>151</v>
      </c>
    </row>
    <row r="847" spans="1:65" s="2" customFormat="1" ht="6.95" customHeight="1">
      <c r="A847" s="36"/>
      <c r="B847" s="49"/>
      <c r="C847" s="50"/>
      <c r="D847" s="50"/>
      <c r="E847" s="50"/>
      <c r="F847" s="50"/>
      <c r="G847" s="50"/>
      <c r="H847" s="50"/>
      <c r="I847" s="50"/>
      <c r="J847" s="50"/>
      <c r="K847" s="50"/>
      <c r="L847" s="41"/>
      <c r="M847" s="36"/>
      <c r="O847" s="36"/>
      <c r="P847" s="36"/>
      <c r="Q847" s="36"/>
      <c r="R847" s="36"/>
      <c r="S847" s="36"/>
      <c r="T847" s="36"/>
      <c r="U847" s="36"/>
      <c r="V847" s="36"/>
      <c r="W847" s="36"/>
      <c r="X847" s="36"/>
      <c r="Y847" s="36"/>
      <c r="Z847" s="36"/>
      <c r="AA847" s="36"/>
      <c r="AB847" s="36"/>
      <c r="AC847" s="36"/>
      <c r="AD847" s="36"/>
      <c r="AE847" s="36"/>
    </row>
  </sheetData>
  <sheetProtection algorithmName="SHA-512" hashValue="d3Vzfd56yQF0i7Eo/BHkyfvm29c7jliGSmRVd7EXMe0eed70gNKgwHKj7DRT5UH7Wx2e1z14PXpPhkqPDhoQJg==" saltValue="UfLcWG5YwYWc5FO9SU+/IeU0qGWYKXp4ZguG9XdmGAFyUQm44A2yZshC2AmKqQmX9QaA6/cTrjU2nXXpDKA1gA==" spinCount="100000" sheet="1" objects="1" scenarios="1" formatColumns="0" formatRows="0" autoFilter="0"/>
  <autoFilter ref="C101:K846"/>
  <mergeCells count="12">
    <mergeCell ref="E94:H94"/>
    <mergeCell ref="L2:V2"/>
    <mergeCell ref="E50:H50"/>
    <mergeCell ref="E52:H52"/>
    <mergeCell ref="E54:H54"/>
    <mergeCell ref="E90:H90"/>
    <mergeCell ref="E92:H92"/>
    <mergeCell ref="E7:H7"/>
    <mergeCell ref="E9:H9"/>
    <mergeCell ref="E11:H11"/>
    <mergeCell ref="E20:H20"/>
    <mergeCell ref="E29:H29"/>
  </mergeCells>
  <hyperlinks>
    <hyperlink ref="F107" r:id="rId1"/>
    <hyperlink ref="F117" r:id="rId2"/>
    <hyperlink ref="F132" r:id="rId3"/>
    <hyperlink ref="F138" r:id="rId4"/>
    <hyperlink ref="F141" r:id="rId5"/>
    <hyperlink ref="F144" r:id="rId6"/>
    <hyperlink ref="F179" r:id="rId7"/>
    <hyperlink ref="F208" r:id="rId8"/>
    <hyperlink ref="F214" r:id="rId9"/>
    <hyperlink ref="F257" r:id="rId10"/>
    <hyperlink ref="F274" r:id="rId11"/>
    <hyperlink ref="F280" r:id="rId12"/>
    <hyperlink ref="F286" r:id="rId13"/>
    <hyperlink ref="F296" r:id="rId14"/>
    <hyperlink ref="F302" r:id="rId15"/>
    <hyperlink ref="F305" r:id="rId16"/>
    <hyperlink ref="F311" r:id="rId17"/>
    <hyperlink ref="F317" r:id="rId18"/>
    <hyperlink ref="F320" r:id="rId19"/>
    <hyperlink ref="F326" r:id="rId20"/>
    <hyperlink ref="F329" r:id="rId21"/>
    <hyperlink ref="F341" r:id="rId22"/>
    <hyperlink ref="F353" r:id="rId23"/>
    <hyperlink ref="F360" r:id="rId24"/>
    <hyperlink ref="F363" r:id="rId25"/>
    <hyperlink ref="F367" r:id="rId26"/>
    <hyperlink ref="F370" r:id="rId27"/>
    <hyperlink ref="F378" r:id="rId28"/>
    <hyperlink ref="F384" r:id="rId29"/>
    <hyperlink ref="F387" r:id="rId30"/>
    <hyperlink ref="F390" r:id="rId31"/>
    <hyperlink ref="F396" r:id="rId32"/>
    <hyperlink ref="F403" r:id="rId33"/>
    <hyperlink ref="F409" r:id="rId34"/>
    <hyperlink ref="F412" r:id="rId35"/>
    <hyperlink ref="F417" r:id="rId36"/>
    <hyperlink ref="F423" r:id="rId37"/>
    <hyperlink ref="F434" r:id="rId38"/>
    <hyperlink ref="F437" r:id="rId39"/>
    <hyperlink ref="F445" r:id="rId40"/>
    <hyperlink ref="F448" r:id="rId41"/>
    <hyperlink ref="F458" r:id="rId42"/>
    <hyperlink ref="F461" r:id="rId43"/>
    <hyperlink ref="F467" r:id="rId44"/>
    <hyperlink ref="F473" r:id="rId45"/>
    <hyperlink ref="F476" r:id="rId46"/>
    <hyperlink ref="F557" r:id="rId47"/>
    <hyperlink ref="F560" r:id="rId48"/>
    <hyperlink ref="F563" r:id="rId49"/>
    <hyperlink ref="F567" r:id="rId50"/>
    <hyperlink ref="F573" r:id="rId51"/>
    <hyperlink ref="F579" r:id="rId52"/>
    <hyperlink ref="F582" r:id="rId53"/>
    <hyperlink ref="F585" r:id="rId54"/>
    <hyperlink ref="F589" r:id="rId55"/>
    <hyperlink ref="F597" r:id="rId56"/>
    <hyperlink ref="F603" r:id="rId57"/>
    <hyperlink ref="F618" r:id="rId58"/>
    <hyperlink ref="F621" r:id="rId59"/>
    <hyperlink ref="F624" r:id="rId60"/>
    <hyperlink ref="F664" r:id="rId61"/>
    <hyperlink ref="F667" r:id="rId62"/>
    <hyperlink ref="F670" r:id="rId63"/>
    <hyperlink ref="F674" r:id="rId64"/>
    <hyperlink ref="F715" r:id="rId65"/>
    <hyperlink ref="F721" r:id="rId66"/>
    <hyperlink ref="F733" r:id="rId67"/>
    <hyperlink ref="F754" r:id="rId68"/>
    <hyperlink ref="F767" r:id="rId69"/>
    <hyperlink ref="F827" r:id="rId70"/>
    <hyperlink ref="F833" r:id="rId71"/>
    <hyperlink ref="F836" r:id="rId72"/>
    <hyperlink ref="F839" r:id="rId73"/>
    <hyperlink ref="F843" r:id="rId74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7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662"/>
  <sheetViews>
    <sheetView showGridLines="0" topLeftCell="A67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19" t="s">
        <v>99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82</v>
      </c>
    </row>
    <row r="4" spans="1:46" s="1" customFormat="1" ht="24.95" customHeight="1">
      <c r="B4" s="22"/>
      <c r="D4" s="112" t="s">
        <v>118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7" t="str">
        <f>'Rekapitulace stavby'!K6</f>
        <v>Oprava lávek v km 0,217 a 267,240 v žst. Ostrava hl.n.</v>
      </c>
      <c r="F7" s="388"/>
      <c r="G7" s="388"/>
      <c r="H7" s="388"/>
      <c r="L7" s="22"/>
    </row>
    <row r="8" spans="1:46" s="1" customFormat="1" ht="12" customHeight="1">
      <c r="B8" s="22"/>
      <c r="D8" s="114" t="s">
        <v>119</v>
      </c>
      <c r="L8" s="22"/>
    </row>
    <row r="9" spans="1:46" s="2" customFormat="1" ht="16.5" customHeight="1">
      <c r="A9" s="36"/>
      <c r="B9" s="41"/>
      <c r="C9" s="36"/>
      <c r="D9" s="36"/>
      <c r="E9" s="387" t="s">
        <v>344</v>
      </c>
      <c r="F9" s="389"/>
      <c r="G9" s="389"/>
      <c r="H9" s="389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121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30" customHeight="1">
      <c r="A11" s="36"/>
      <c r="B11" s="41"/>
      <c r="C11" s="36"/>
      <c r="D11" s="36"/>
      <c r="E11" s="390" t="s">
        <v>1317</v>
      </c>
      <c r="F11" s="389"/>
      <c r="G11" s="389"/>
      <c r="H11" s="389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 t="str">
        <f>'Rekapitulace stavby'!AN8</f>
        <v>20. 6. 2022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25</v>
      </c>
      <c r="E16" s="36"/>
      <c r="F16" s="36"/>
      <c r="G16" s="36"/>
      <c r="H16" s="36"/>
      <c r="I16" s="114" t="s">
        <v>26</v>
      </c>
      <c r="J16" s="105" t="s">
        <v>27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28</v>
      </c>
      <c r="F17" s="36"/>
      <c r="G17" s="36"/>
      <c r="H17" s="36"/>
      <c r="I17" s="114" t="s">
        <v>29</v>
      </c>
      <c r="J17" s="105" t="s">
        <v>30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31</v>
      </c>
      <c r="E19" s="36"/>
      <c r="F19" s="36"/>
      <c r="G19" s="36"/>
      <c r="H19" s="36"/>
      <c r="I19" s="114" t="s">
        <v>26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1" t="str">
        <f>'Rekapitulace stavby'!E14</f>
        <v>Vyplň údaj</v>
      </c>
      <c r="F20" s="392"/>
      <c r="G20" s="392"/>
      <c r="H20" s="392"/>
      <c r="I20" s="114" t="s">
        <v>29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33</v>
      </c>
      <c r="E22" s="36"/>
      <c r="F22" s="36"/>
      <c r="G22" s="36"/>
      <c r="H22" s="36"/>
      <c r="I22" s="114" t="s">
        <v>26</v>
      </c>
      <c r="J22" s="105" t="str">
        <f>IF('Rekapitulace stavby'!AN16="","",'Rekapitulace stavby'!AN16)</f>
        <v/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stavby'!E17="","",'Rekapitulace stavby'!E17)</f>
        <v xml:space="preserve"> </v>
      </c>
      <c r="F23" s="36"/>
      <c r="G23" s="36"/>
      <c r="H23" s="36"/>
      <c r="I23" s="114" t="s">
        <v>29</v>
      </c>
      <c r="J23" s="105" t="str">
        <f>IF('Rekapitulace stavby'!AN17="","",'Rekapitulace stavby'!AN17)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36</v>
      </c>
      <c r="E25" s="36"/>
      <c r="F25" s="36"/>
      <c r="G25" s="36"/>
      <c r="H25" s="36"/>
      <c r="I25" s="114" t="s">
        <v>26</v>
      </c>
      <c r="J25" s="105" t="str">
        <f>IF('Rekapitulace stavby'!AN19="","",'Rekapitulace stavby'!AN19)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 xml:space="preserve"> </v>
      </c>
      <c r="F26" s="36"/>
      <c r="G26" s="36"/>
      <c r="H26" s="36"/>
      <c r="I26" s="114" t="s">
        <v>29</v>
      </c>
      <c r="J26" s="105" t="str">
        <f>IF('Rekapitulace stavby'!AN20="","",'Rekapitulace stavby'!AN20)</f>
        <v/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37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393" t="s">
        <v>19</v>
      </c>
      <c r="F29" s="393"/>
      <c r="G29" s="393"/>
      <c r="H29" s="393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39</v>
      </c>
      <c r="E32" s="36"/>
      <c r="F32" s="36"/>
      <c r="G32" s="36"/>
      <c r="H32" s="36"/>
      <c r="I32" s="36"/>
      <c r="J32" s="122">
        <f>ROUND(J100,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41</v>
      </c>
      <c r="G34" s="36"/>
      <c r="H34" s="36"/>
      <c r="I34" s="123" t="s">
        <v>40</v>
      </c>
      <c r="J34" s="123" t="s">
        <v>42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43</v>
      </c>
      <c r="E35" s="114" t="s">
        <v>44</v>
      </c>
      <c r="F35" s="125">
        <f>ROUND((SUM(BE100:BE661)),  2)</f>
        <v>0</v>
      </c>
      <c r="G35" s="36"/>
      <c r="H35" s="36"/>
      <c r="I35" s="126">
        <v>0.21</v>
      </c>
      <c r="J35" s="125">
        <f>ROUND(((SUM(BE100:BE661))*I35),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45</v>
      </c>
      <c r="F36" s="125">
        <f>ROUND((SUM(BF100:BF661)),  2)</f>
        <v>0</v>
      </c>
      <c r="G36" s="36"/>
      <c r="H36" s="36"/>
      <c r="I36" s="126">
        <v>0.15</v>
      </c>
      <c r="J36" s="125">
        <f>ROUND(((SUM(BF100:BF661))*I36),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46</v>
      </c>
      <c r="F37" s="125">
        <f>ROUND((SUM(BG100:BG661)),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47</v>
      </c>
      <c r="F38" s="125">
        <f>ROUND((SUM(BH100:BH661)),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48</v>
      </c>
      <c r="F39" s="125">
        <f>ROUND((SUM(BI100:BI661)),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49</v>
      </c>
      <c r="E41" s="129"/>
      <c r="F41" s="129"/>
      <c r="G41" s="130" t="s">
        <v>50</v>
      </c>
      <c r="H41" s="131" t="s">
        <v>51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123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94" t="str">
        <f>E7</f>
        <v>Oprava lávek v km 0,217 a 267,240 v žst. Ostrava hl.n.</v>
      </c>
      <c r="F50" s="395"/>
      <c r="G50" s="395"/>
      <c r="H50" s="395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119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94" t="s">
        <v>344</v>
      </c>
      <c r="F52" s="396"/>
      <c r="G52" s="396"/>
      <c r="H52" s="396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121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30" customHeight="1">
      <c r="A54" s="36"/>
      <c r="B54" s="37"/>
      <c r="C54" s="38"/>
      <c r="D54" s="38"/>
      <c r="E54" s="348" t="str">
        <f>E11</f>
        <v>SO 02 - 02.2 - lávka km 267,240 - schodiště Ostrava Svinov, I. nástupiště</v>
      </c>
      <c r="F54" s="396"/>
      <c r="G54" s="396"/>
      <c r="H54" s="396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>OŘ Ostrava</v>
      </c>
      <c r="G56" s="38"/>
      <c r="H56" s="38"/>
      <c r="I56" s="31" t="s">
        <v>23</v>
      </c>
      <c r="J56" s="61" t="str">
        <f>IF(J14="","",J14)</f>
        <v>20. 6. 2022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25</v>
      </c>
      <c r="D58" s="38"/>
      <c r="E58" s="38"/>
      <c r="F58" s="29" t="str">
        <f>E17</f>
        <v>Správa železnic s.o. OŘ Ostrava</v>
      </c>
      <c r="G58" s="38"/>
      <c r="H58" s="38"/>
      <c r="I58" s="31" t="s">
        <v>33</v>
      </c>
      <c r="J58" s="34" t="str">
        <f>E23</f>
        <v xml:space="preserve"> 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31</v>
      </c>
      <c r="D59" s="38"/>
      <c r="E59" s="38"/>
      <c r="F59" s="29" t="str">
        <f>IF(E20="","",E20)</f>
        <v>Vyplň údaj</v>
      </c>
      <c r="G59" s="38"/>
      <c r="H59" s="38"/>
      <c r="I59" s="31" t="s">
        <v>36</v>
      </c>
      <c r="J59" s="34" t="str">
        <f>E26</f>
        <v xml:space="preserve"> 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124</v>
      </c>
      <c r="D61" s="139"/>
      <c r="E61" s="139"/>
      <c r="F61" s="139"/>
      <c r="G61" s="139"/>
      <c r="H61" s="139"/>
      <c r="I61" s="139"/>
      <c r="J61" s="140" t="s">
        <v>125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71</v>
      </c>
      <c r="D63" s="38"/>
      <c r="E63" s="38"/>
      <c r="F63" s="38"/>
      <c r="G63" s="38"/>
      <c r="H63" s="38"/>
      <c r="I63" s="38"/>
      <c r="J63" s="79">
        <f>J100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126</v>
      </c>
    </row>
    <row r="64" spans="1:47" s="9" customFormat="1" ht="24.95" customHeight="1">
      <c r="B64" s="142"/>
      <c r="C64" s="143"/>
      <c r="D64" s="144" t="s">
        <v>127</v>
      </c>
      <c r="E64" s="145"/>
      <c r="F64" s="145"/>
      <c r="G64" s="145"/>
      <c r="H64" s="145"/>
      <c r="I64" s="145"/>
      <c r="J64" s="146">
        <f>J101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128</v>
      </c>
      <c r="E65" s="150"/>
      <c r="F65" s="150"/>
      <c r="G65" s="150"/>
      <c r="H65" s="150"/>
      <c r="I65" s="150"/>
      <c r="J65" s="151">
        <f>J102</f>
        <v>0</v>
      </c>
      <c r="K65" s="99"/>
      <c r="L65" s="152"/>
    </row>
    <row r="66" spans="1:31" s="10" customFormat="1" ht="19.899999999999999" customHeight="1">
      <c r="B66" s="148"/>
      <c r="C66" s="99"/>
      <c r="D66" s="149" t="s">
        <v>506</v>
      </c>
      <c r="E66" s="150"/>
      <c r="F66" s="150"/>
      <c r="G66" s="150"/>
      <c r="H66" s="150"/>
      <c r="I66" s="150"/>
      <c r="J66" s="151">
        <f>J118</f>
        <v>0</v>
      </c>
      <c r="K66" s="99"/>
      <c r="L66" s="152"/>
    </row>
    <row r="67" spans="1:31" s="10" customFormat="1" ht="19.899999999999999" customHeight="1">
      <c r="B67" s="148"/>
      <c r="C67" s="99"/>
      <c r="D67" s="149" t="s">
        <v>129</v>
      </c>
      <c r="E67" s="150"/>
      <c r="F67" s="150"/>
      <c r="G67" s="150"/>
      <c r="H67" s="150"/>
      <c r="I67" s="150"/>
      <c r="J67" s="151">
        <f>J142</f>
        <v>0</v>
      </c>
      <c r="K67" s="99"/>
      <c r="L67" s="152"/>
    </row>
    <row r="68" spans="1:31" s="10" customFormat="1" ht="19.899999999999999" customHeight="1">
      <c r="B68" s="148"/>
      <c r="C68" s="99"/>
      <c r="D68" s="149" t="s">
        <v>130</v>
      </c>
      <c r="E68" s="150"/>
      <c r="F68" s="150"/>
      <c r="G68" s="150"/>
      <c r="H68" s="150"/>
      <c r="I68" s="150"/>
      <c r="J68" s="151">
        <f>J173</f>
        <v>0</v>
      </c>
      <c r="K68" s="99"/>
      <c r="L68" s="152"/>
    </row>
    <row r="69" spans="1:31" s="10" customFormat="1" ht="19.899999999999999" customHeight="1">
      <c r="B69" s="148"/>
      <c r="C69" s="99"/>
      <c r="D69" s="149" t="s">
        <v>131</v>
      </c>
      <c r="E69" s="150"/>
      <c r="F69" s="150"/>
      <c r="G69" s="150"/>
      <c r="H69" s="150"/>
      <c r="I69" s="150"/>
      <c r="J69" s="151">
        <f>J240</f>
        <v>0</v>
      </c>
      <c r="K69" s="99"/>
      <c r="L69" s="152"/>
    </row>
    <row r="70" spans="1:31" s="10" customFormat="1" ht="19.899999999999999" customHeight="1">
      <c r="B70" s="148"/>
      <c r="C70" s="99"/>
      <c r="D70" s="149" t="s">
        <v>132</v>
      </c>
      <c r="E70" s="150"/>
      <c r="F70" s="150"/>
      <c r="G70" s="150"/>
      <c r="H70" s="150"/>
      <c r="I70" s="150"/>
      <c r="J70" s="151">
        <f>J284</f>
        <v>0</v>
      </c>
      <c r="K70" s="99"/>
      <c r="L70" s="152"/>
    </row>
    <row r="71" spans="1:31" s="9" customFormat="1" ht="24.95" customHeight="1">
      <c r="B71" s="142"/>
      <c r="C71" s="143"/>
      <c r="D71" s="144" t="s">
        <v>133</v>
      </c>
      <c r="E71" s="145"/>
      <c r="F71" s="145"/>
      <c r="G71" s="145"/>
      <c r="H71" s="145"/>
      <c r="I71" s="145"/>
      <c r="J71" s="146">
        <f>J291</f>
        <v>0</v>
      </c>
      <c r="K71" s="143"/>
      <c r="L71" s="147"/>
    </row>
    <row r="72" spans="1:31" s="10" customFormat="1" ht="19.899999999999999" customHeight="1">
      <c r="B72" s="148"/>
      <c r="C72" s="99"/>
      <c r="D72" s="149" t="s">
        <v>507</v>
      </c>
      <c r="E72" s="150"/>
      <c r="F72" s="150"/>
      <c r="G72" s="150"/>
      <c r="H72" s="150"/>
      <c r="I72" s="150"/>
      <c r="J72" s="151">
        <f>J292</f>
        <v>0</v>
      </c>
      <c r="K72" s="99"/>
      <c r="L72" s="152"/>
    </row>
    <row r="73" spans="1:31" s="10" customFormat="1" ht="19.899999999999999" customHeight="1">
      <c r="B73" s="148"/>
      <c r="C73" s="99"/>
      <c r="D73" s="149" t="s">
        <v>508</v>
      </c>
      <c r="E73" s="150"/>
      <c r="F73" s="150"/>
      <c r="G73" s="150"/>
      <c r="H73" s="150"/>
      <c r="I73" s="150"/>
      <c r="J73" s="151">
        <f>J315</f>
        <v>0</v>
      </c>
      <c r="K73" s="99"/>
      <c r="L73" s="152"/>
    </row>
    <row r="74" spans="1:31" s="10" customFormat="1" ht="19.899999999999999" customHeight="1">
      <c r="B74" s="148"/>
      <c r="C74" s="99"/>
      <c r="D74" s="149" t="s">
        <v>347</v>
      </c>
      <c r="E74" s="150"/>
      <c r="F74" s="150"/>
      <c r="G74" s="150"/>
      <c r="H74" s="150"/>
      <c r="I74" s="150"/>
      <c r="J74" s="151">
        <f>J321</f>
        <v>0</v>
      </c>
      <c r="K74" s="99"/>
      <c r="L74" s="152"/>
    </row>
    <row r="75" spans="1:31" s="10" customFormat="1" ht="19.899999999999999" customHeight="1">
      <c r="B75" s="148"/>
      <c r="C75" s="99"/>
      <c r="D75" s="149" t="s">
        <v>134</v>
      </c>
      <c r="E75" s="150"/>
      <c r="F75" s="150"/>
      <c r="G75" s="150"/>
      <c r="H75" s="150"/>
      <c r="I75" s="150"/>
      <c r="J75" s="151">
        <f>J412</f>
        <v>0</v>
      </c>
      <c r="K75" s="99"/>
      <c r="L75" s="152"/>
    </row>
    <row r="76" spans="1:31" s="10" customFormat="1" ht="19.899999999999999" customHeight="1">
      <c r="B76" s="148"/>
      <c r="C76" s="99"/>
      <c r="D76" s="149" t="s">
        <v>510</v>
      </c>
      <c r="E76" s="150"/>
      <c r="F76" s="150"/>
      <c r="G76" s="150"/>
      <c r="H76" s="150"/>
      <c r="I76" s="150"/>
      <c r="J76" s="151">
        <f>J434</f>
        <v>0</v>
      </c>
      <c r="K76" s="99"/>
      <c r="L76" s="152"/>
    </row>
    <row r="77" spans="1:31" s="10" customFormat="1" ht="19.899999999999999" customHeight="1">
      <c r="B77" s="148"/>
      <c r="C77" s="99"/>
      <c r="D77" s="149" t="s">
        <v>511</v>
      </c>
      <c r="E77" s="150"/>
      <c r="F77" s="150"/>
      <c r="G77" s="150"/>
      <c r="H77" s="150"/>
      <c r="I77" s="150"/>
      <c r="J77" s="151">
        <f>J508</f>
        <v>0</v>
      </c>
      <c r="K77" s="99"/>
      <c r="L77" s="152"/>
    </row>
    <row r="78" spans="1:31" s="9" customFormat="1" ht="24.95" customHeight="1">
      <c r="B78" s="142"/>
      <c r="C78" s="143"/>
      <c r="D78" s="144" t="s">
        <v>348</v>
      </c>
      <c r="E78" s="145"/>
      <c r="F78" s="145"/>
      <c r="G78" s="145"/>
      <c r="H78" s="145"/>
      <c r="I78" s="145"/>
      <c r="J78" s="146">
        <f>J655</f>
        <v>0</v>
      </c>
      <c r="K78" s="143"/>
      <c r="L78" s="147"/>
    </row>
    <row r="79" spans="1:31" s="2" customFormat="1" ht="21.7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49"/>
      <c r="C80" s="50"/>
      <c r="D80" s="50"/>
      <c r="E80" s="50"/>
      <c r="F80" s="50"/>
      <c r="G80" s="50"/>
      <c r="H80" s="50"/>
      <c r="I80" s="50"/>
      <c r="J80" s="50"/>
      <c r="K80" s="50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4" spans="1:31" s="2" customFormat="1" ht="6.95" customHeight="1">
      <c r="A84" s="36"/>
      <c r="B84" s="51"/>
      <c r="C84" s="52"/>
      <c r="D84" s="52"/>
      <c r="E84" s="52"/>
      <c r="F84" s="52"/>
      <c r="G84" s="52"/>
      <c r="H84" s="52"/>
      <c r="I84" s="52"/>
      <c r="J84" s="52"/>
      <c r="K84" s="52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31" s="2" customFormat="1" ht="24.95" customHeight="1">
      <c r="A85" s="36"/>
      <c r="B85" s="37"/>
      <c r="C85" s="25" t="s">
        <v>136</v>
      </c>
      <c r="D85" s="38"/>
      <c r="E85" s="38"/>
      <c r="F85" s="38"/>
      <c r="G85" s="38"/>
      <c r="H85" s="38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s="2" customFormat="1" ht="6.9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31" s="2" customFormat="1" ht="12" customHeight="1">
      <c r="A87" s="36"/>
      <c r="B87" s="37"/>
      <c r="C87" s="31" t="s">
        <v>16</v>
      </c>
      <c r="D87" s="38"/>
      <c r="E87" s="38"/>
      <c r="F87" s="38"/>
      <c r="G87" s="38"/>
      <c r="H87" s="38"/>
      <c r="I87" s="38"/>
      <c r="J87" s="38"/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31" s="2" customFormat="1" ht="16.5" customHeight="1">
      <c r="A88" s="36"/>
      <c r="B88" s="37"/>
      <c r="C88" s="38"/>
      <c r="D88" s="38"/>
      <c r="E88" s="394" t="str">
        <f>E7</f>
        <v>Oprava lávek v km 0,217 a 267,240 v žst. Ostrava hl.n.</v>
      </c>
      <c r="F88" s="395"/>
      <c r="G88" s="395"/>
      <c r="H88" s="395"/>
      <c r="I88" s="38"/>
      <c r="J88" s="38"/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s="1" customFormat="1" ht="12" customHeight="1">
      <c r="B89" s="23"/>
      <c r="C89" s="31" t="s">
        <v>119</v>
      </c>
      <c r="D89" s="24"/>
      <c r="E89" s="24"/>
      <c r="F89" s="24"/>
      <c r="G89" s="24"/>
      <c r="H89" s="24"/>
      <c r="I89" s="24"/>
      <c r="J89" s="24"/>
      <c r="K89" s="24"/>
      <c r="L89" s="22"/>
    </row>
    <row r="90" spans="1:31" s="2" customFormat="1" ht="16.5" customHeight="1">
      <c r="A90" s="36"/>
      <c r="B90" s="37"/>
      <c r="C90" s="38"/>
      <c r="D90" s="38"/>
      <c r="E90" s="394" t="s">
        <v>344</v>
      </c>
      <c r="F90" s="396"/>
      <c r="G90" s="396"/>
      <c r="H90" s="396"/>
      <c r="I90" s="38"/>
      <c r="J90" s="38"/>
      <c r="K90" s="38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12" customHeight="1">
      <c r="A91" s="36"/>
      <c r="B91" s="37"/>
      <c r="C91" s="31" t="s">
        <v>121</v>
      </c>
      <c r="D91" s="38"/>
      <c r="E91" s="38"/>
      <c r="F91" s="38"/>
      <c r="G91" s="38"/>
      <c r="H91" s="38"/>
      <c r="I91" s="38"/>
      <c r="J91" s="38"/>
      <c r="K91" s="38"/>
      <c r="L91" s="115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30" customHeight="1">
      <c r="A92" s="36"/>
      <c r="B92" s="37"/>
      <c r="C92" s="38"/>
      <c r="D92" s="38"/>
      <c r="E92" s="348" t="str">
        <f>E11</f>
        <v>SO 02 - 02.2 - lávka km 267,240 - schodiště Ostrava Svinov, I. nástupiště</v>
      </c>
      <c r="F92" s="396"/>
      <c r="G92" s="396"/>
      <c r="H92" s="396"/>
      <c r="I92" s="38"/>
      <c r="J92" s="38"/>
      <c r="K92" s="38"/>
      <c r="L92" s="115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6.95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115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12" customHeight="1">
      <c r="A94" s="36"/>
      <c r="B94" s="37"/>
      <c r="C94" s="31" t="s">
        <v>21</v>
      </c>
      <c r="D94" s="38"/>
      <c r="E94" s="38"/>
      <c r="F94" s="29" t="str">
        <f>F14</f>
        <v>OŘ Ostrava</v>
      </c>
      <c r="G94" s="38"/>
      <c r="H94" s="38"/>
      <c r="I94" s="31" t="s">
        <v>23</v>
      </c>
      <c r="J94" s="61" t="str">
        <f>IF(J14="","",J14)</f>
        <v>20. 6. 2022</v>
      </c>
      <c r="K94" s="38"/>
      <c r="L94" s="115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6.95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115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15.2" customHeight="1">
      <c r="A96" s="36"/>
      <c r="B96" s="37"/>
      <c r="C96" s="31" t="s">
        <v>25</v>
      </c>
      <c r="D96" s="38"/>
      <c r="E96" s="38"/>
      <c r="F96" s="29" t="str">
        <f>E17</f>
        <v>Správa železnic s.o. OŘ Ostrava</v>
      </c>
      <c r="G96" s="38"/>
      <c r="H96" s="38"/>
      <c r="I96" s="31" t="s">
        <v>33</v>
      </c>
      <c r="J96" s="34" t="str">
        <f>E23</f>
        <v xml:space="preserve"> </v>
      </c>
      <c r="K96" s="38"/>
      <c r="L96" s="115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65" s="2" customFormat="1" ht="15.2" customHeight="1">
      <c r="A97" s="36"/>
      <c r="B97" s="37"/>
      <c r="C97" s="31" t="s">
        <v>31</v>
      </c>
      <c r="D97" s="38"/>
      <c r="E97" s="38"/>
      <c r="F97" s="29" t="str">
        <f>IF(E20="","",E20)</f>
        <v>Vyplň údaj</v>
      </c>
      <c r="G97" s="38"/>
      <c r="H97" s="38"/>
      <c r="I97" s="31" t="s">
        <v>36</v>
      </c>
      <c r="J97" s="34" t="str">
        <f>E26</f>
        <v xml:space="preserve"> </v>
      </c>
      <c r="K97" s="38"/>
      <c r="L97" s="115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65" s="2" customFormat="1" ht="10.35" customHeight="1">
      <c r="A98" s="36"/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115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pans="1:65" s="11" customFormat="1" ht="29.25" customHeight="1">
      <c r="A99" s="153"/>
      <c r="B99" s="154"/>
      <c r="C99" s="155" t="s">
        <v>137</v>
      </c>
      <c r="D99" s="156" t="s">
        <v>58</v>
      </c>
      <c r="E99" s="156" t="s">
        <v>54</v>
      </c>
      <c r="F99" s="156" t="s">
        <v>55</v>
      </c>
      <c r="G99" s="156" t="s">
        <v>138</v>
      </c>
      <c r="H99" s="156" t="s">
        <v>139</v>
      </c>
      <c r="I99" s="156" t="s">
        <v>140</v>
      </c>
      <c r="J99" s="156" t="s">
        <v>125</v>
      </c>
      <c r="K99" s="157" t="s">
        <v>141</v>
      </c>
      <c r="L99" s="158"/>
      <c r="M99" s="70" t="s">
        <v>19</v>
      </c>
      <c r="N99" s="71" t="s">
        <v>43</v>
      </c>
      <c r="O99" s="71" t="s">
        <v>142</v>
      </c>
      <c r="P99" s="71" t="s">
        <v>143</v>
      </c>
      <c r="Q99" s="71" t="s">
        <v>144</v>
      </c>
      <c r="R99" s="71" t="s">
        <v>145</v>
      </c>
      <c r="S99" s="71" t="s">
        <v>146</v>
      </c>
      <c r="T99" s="72" t="s">
        <v>147</v>
      </c>
      <c r="U99" s="153"/>
      <c r="V99" s="153"/>
      <c r="W99" s="153"/>
      <c r="X99" s="153"/>
      <c r="Y99" s="153"/>
      <c r="Z99" s="153"/>
      <c r="AA99" s="153"/>
      <c r="AB99" s="153"/>
      <c r="AC99" s="153"/>
      <c r="AD99" s="153"/>
      <c r="AE99" s="153"/>
    </row>
    <row r="100" spans="1:65" s="2" customFormat="1" ht="22.9" customHeight="1">
      <c r="A100" s="36"/>
      <c r="B100" s="37"/>
      <c r="C100" s="77" t="s">
        <v>148</v>
      </c>
      <c r="D100" s="38"/>
      <c r="E100" s="38"/>
      <c r="F100" s="38"/>
      <c r="G100" s="38"/>
      <c r="H100" s="38"/>
      <c r="I100" s="38"/>
      <c r="J100" s="159">
        <f>BK100</f>
        <v>0</v>
      </c>
      <c r="K100" s="38"/>
      <c r="L100" s="41"/>
      <c r="M100" s="73"/>
      <c r="N100" s="160"/>
      <c r="O100" s="74"/>
      <c r="P100" s="161">
        <f>P101+P291+P655</f>
        <v>0</v>
      </c>
      <c r="Q100" s="74"/>
      <c r="R100" s="161">
        <f>R101+R291+R655</f>
        <v>4.0159396699999999</v>
      </c>
      <c r="S100" s="74"/>
      <c r="T100" s="162">
        <f>T101+T291+T655</f>
        <v>3.5681660000000002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72</v>
      </c>
      <c r="AU100" s="19" t="s">
        <v>126</v>
      </c>
      <c r="BK100" s="163">
        <f>BK101+BK291+BK655</f>
        <v>0</v>
      </c>
    </row>
    <row r="101" spans="1:65" s="12" customFormat="1" ht="25.9" customHeight="1">
      <c r="B101" s="164"/>
      <c r="C101" s="165"/>
      <c r="D101" s="166" t="s">
        <v>72</v>
      </c>
      <c r="E101" s="167" t="s">
        <v>149</v>
      </c>
      <c r="F101" s="167" t="s">
        <v>150</v>
      </c>
      <c r="G101" s="165"/>
      <c r="H101" s="165"/>
      <c r="I101" s="168"/>
      <c r="J101" s="169">
        <f>BK101</f>
        <v>0</v>
      </c>
      <c r="K101" s="165"/>
      <c r="L101" s="170"/>
      <c r="M101" s="171"/>
      <c r="N101" s="172"/>
      <c r="O101" s="172"/>
      <c r="P101" s="173">
        <f>P102+P118+P142+P173+P240+P284</f>
        <v>0</v>
      </c>
      <c r="Q101" s="172"/>
      <c r="R101" s="173">
        <f>R102+R118+R142+R173+R240+R284</f>
        <v>1.0647248</v>
      </c>
      <c r="S101" s="172"/>
      <c r="T101" s="174">
        <f>T102+T118+T142+T173+T240+T284</f>
        <v>0.43199999999999994</v>
      </c>
      <c r="AR101" s="175" t="s">
        <v>80</v>
      </c>
      <c r="AT101" s="176" t="s">
        <v>72</v>
      </c>
      <c r="AU101" s="176" t="s">
        <v>73</v>
      </c>
      <c r="AY101" s="175" t="s">
        <v>151</v>
      </c>
      <c r="BK101" s="177">
        <f>BK102+BK118+BK142+BK173+BK240+BK284</f>
        <v>0</v>
      </c>
    </row>
    <row r="102" spans="1:65" s="12" customFormat="1" ht="22.9" customHeight="1">
      <c r="B102" s="164"/>
      <c r="C102" s="165"/>
      <c r="D102" s="166" t="s">
        <v>72</v>
      </c>
      <c r="E102" s="178" t="s">
        <v>80</v>
      </c>
      <c r="F102" s="178" t="s">
        <v>152</v>
      </c>
      <c r="G102" s="165"/>
      <c r="H102" s="165"/>
      <c r="I102" s="168"/>
      <c r="J102" s="179">
        <f>BK102</f>
        <v>0</v>
      </c>
      <c r="K102" s="165"/>
      <c r="L102" s="170"/>
      <c r="M102" s="171"/>
      <c r="N102" s="172"/>
      <c r="O102" s="172"/>
      <c r="P102" s="173">
        <f>SUM(P103:P117)</f>
        <v>0</v>
      </c>
      <c r="Q102" s="172"/>
      <c r="R102" s="173">
        <f>SUM(R103:R117)</f>
        <v>1.7999999999999999E-2</v>
      </c>
      <c r="S102" s="172"/>
      <c r="T102" s="174">
        <f>SUM(T103:T117)</f>
        <v>0</v>
      </c>
      <c r="AR102" s="175" t="s">
        <v>80</v>
      </c>
      <c r="AT102" s="176" t="s">
        <v>72</v>
      </c>
      <c r="AU102" s="176" t="s">
        <v>80</v>
      </c>
      <c r="AY102" s="175" t="s">
        <v>151</v>
      </c>
      <c r="BK102" s="177">
        <f>SUM(BK103:BK117)</f>
        <v>0</v>
      </c>
    </row>
    <row r="103" spans="1:65" s="2" customFormat="1" ht="33" customHeight="1">
      <c r="A103" s="36"/>
      <c r="B103" s="37"/>
      <c r="C103" s="180" t="s">
        <v>80</v>
      </c>
      <c r="D103" s="180" t="s">
        <v>153</v>
      </c>
      <c r="E103" s="181" t="s">
        <v>154</v>
      </c>
      <c r="F103" s="182" t="s">
        <v>155</v>
      </c>
      <c r="G103" s="183" t="s">
        <v>156</v>
      </c>
      <c r="H103" s="184">
        <v>120</v>
      </c>
      <c r="I103" s="185"/>
      <c r="J103" s="186">
        <f>ROUND(I103*H103,2)</f>
        <v>0</v>
      </c>
      <c r="K103" s="182" t="s">
        <v>157</v>
      </c>
      <c r="L103" s="41"/>
      <c r="M103" s="187" t="s">
        <v>19</v>
      </c>
      <c r="N103" s="188" t="s">
        <v>44</v>
      </c>
      <c r="O103" s="66"/>
      <c r="P103" s="189">
        <f>O103*H103</f>
        <v>0</v>
      </c>
      <c r="Q103" s="189">
        <v>1.4999999999999999E-4</v>
      </c>
      <c r="R103" s="189">
        <f>Q103*H103</f>
        <v>1.7999999999999999E-2</v>
      </c>
      <c r="S103" s="189">
        <v>0</v>
      </c>
      <c r="T103" s="190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1" t="s">
        <v>158</v>
      </c>
      <c r="AT103" s="191" t="s">
        <v>153</v>
      </c>
      <c r="AU103" s="191" t="s">
        <v>82</v>
      </c>
      <c r="AY103" s="19" t="s">
        <v>151</v>
      </c>
      <c r="BE103" s="192">
        <f>IF(N103="základní",J103,0)</f>
        <v>0</v>
      </c>
      <c r="BF103" s="192">
        <f>IF(N103="snížená",J103,0)</f>
        <v>0</v>
      </c>
      <c r="BG103" s="192">
        <f>IF(N103="zákl. přenesená",J103,0)</f>
        <v>0</v>
      </c>
      <c r="BH103" s="192">
        <f>IF(N103="sníž. přenesená",J103,0)</f>
        <v>0</v>
      </c>
      <c r="BI103" s="192">
        <f>IF(N103="nulová",J103,0)</f>
        <v>0</v>
      </c>
      <c r="BJ103" s="19" t="s">
        <v>80</v>
      </c>
      <c r="BK103" s="192">
        <f>ROUND(I103*H103,2)</f>
        <v>0</v>
      </c>
      <c r="BL103" s="19" t="s">
        <v>158</v>
      </c>
      <c r="BM103" s="191" t="s">
        <v>1318</v>
      </c>
    </row>
    <row r="104" spans="1:65" s="2" customFormat="1" ht="19.5">
      <c r="A104" s="36"/>
      <c r="B104" s="37"/>
      <c r="C104" s="38"/>
      <c r="D104" s="193" t="s">
        <v>160</v>
      </c>
      <c r="E104" s="38"/>
      <c r="F104" s="194" t="s">
        <v>161</v>
      </c>
      <c r="G104" s="38"/>
      <c r="H104" s="38"/>
      <c r="I104" s="195"/>
      <c r="J104" s="38"/>
      <c r="K104" s="38"/>
      <c r="L104" s="41"/>
      <c r="M104" s="196"/>
      <c r="N104" s="197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160</v>
      </c>
      <c r="AU104" s="19" t="s">
        <v>82</v>
      </c>
    </row>
    <row r="105" spans="1:65" s="2" customFormat="1" ht="11.25">
      <c r="A105" s="36"/>
      <c r="B105" s="37"/>
      <c r="C105" s="38"/>
      <c r="D105" s="198" t="s">
        <v>162</v>
      </c>
      <c r="E105" s="38"/>
      <c r="F105" s="199" t="s">
        <v>163</v>
      </c>
      <c r="G105" s="38"/>
      <c r="H105" s="38"/>
      <c r="I105" s="195"/>
      <c r="J105" s="38"/>
      <c r="K105" s="38"/>
      <c r="L105" s="41"/>
      <c r="M105" s="196"/>
      <c r="N105" s="197"/>
      <c r="O105" s="66"/>
      <c r="P105" s="66"/>
      <c r="Q105" s="66"/>
      <c r="R105" s="66"/>
      <c r="S105" s="66"/>
      <c r="T105" s="67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9" t="s">
        <v>162</v>
      </c>
      <c r="AU105" s="19" t="s">
        <v>82</v>
      </c>
    </row>
    <row r="106" spans="1:65" s="13" customFormat="1" ht="22.5">
      <c r="B106" s="200"/>
      <c r="C106" s="201"/>
      <c r="D106" s="193" t="s">
        <v>164</v>
      </c>
      <c r="E106" s="202" t="s">
        <v>19</v>
      </c>
      <c r="F106" s="203" t="s">
        <v>513</v>
      </c>
      <c r="G106" s="201"/>
      <c r="H106" s="202" t="s">
        <v>19</v>
      </c>
      <c r="I106" s="204"/>
      <c r="J106" s="201"/>
      <c r="K106" s="201"/>
      <c r="L106" s="205"/>
      <c r="M106" s="206"/>
      <c r="N106" s="207"/>
      <c r="O106" s="207"/>
      <c r="P106" s="207"/>
      <c r="Q106" s="207"/>
      <c r="R106" s="207"/>
      <c r="S106" s="207"/>
      <c r="T106" s="208"/>
      <c r="AT106" s="209" t="s">
        <v>164</v>
      </c>
      <c r="AU106" s="209" t="s">
        <v>82</v>
      </c>
      <c r="AV106" s="13" t="s">
        <v>80</v>
      </c>
      <c r="AW106" s="13" t="s">
        <v>35</v>
      </c>
      <c r="AX106" s="13" t="s">
        <v>73</v>
      </c>
      <c r="AY106" s="209" t="s">
        <v>151</v>
      </c>
    </row>
    <row r="107" spans="1:65" s="14" customFormat="1" ht="11.25">
      <c r="B107" s="210"/>
      <c r="C107" s="211"/>
      <c r="D107" s="193" t="s">
        <v>164</v>
      </c>
      <c r="E107" s="212" t="s">
        <v>19</v>
      </c>
      <c r="F107" s="213" t="s">
        <v>514</v>
      </c>
      <c r="G107" s="211"/>
      <c r="H107" s="214">
        <v>18</v>
      </c>
      <c r="I107" s="215"/>
      <c r="J107" s="211"/>
      <c r="K107" s="211"/>
      <c r="L107" s="216"/>
      <c r="M107" s="217"/>
      <c r="N107" s="218"/>
      <c r="O107" s="218"/>
      <c r="P107" s="218"/>
      <c r="Q107" s="218"/>
      <c r="R107" s="218"/>
      <c r="S107" s="218"/>
      <c r="T107" s="219"/>
      <c r="AT107" s="220" t="s">
        <v>164</v>
      </c>
      <c r="AU107" s="220" t="s">
        <v>82</v>
      </c>
      <c r="AV107" s="14" t="s">
        <v>82</v>
      </c>
      <c r="AW107" s="14" t="s">
        <v>35</v>
      </c>
      <c r="AX107" s="14" t="s">
        <v>73</v>
      </c>
      <c r="AY107" s="220" t="s">
        <v>151</v>
      </c>
    </row>
    <row r="108" spans="1:65" s="13" customFormat="1" ht="22.5">
      <c r="B108" s="200"/>
      <c r="C108" s="201"/>
      <c r="D108" s="193" t="s">
        <v>164</v>
      </c>
      <c r="E108" s="202" t="s">
        <v>19</v>
      </c>
      <c r="F108" s="203" t="s">
        <v>515</v>
      </c>
      <c r="G108" s="201"/>
      <c r="H108" s="202" t="s">
        <v>19</v>
      </c>
      <c r="I108" s="204"/>
      <c r="J108" s="201"/>
      <c r="K108" s="201"/>
      <c r="L108" s="205"/>
      <c r="M108" s="206"/>
      <c r="N108" s="207"/>
      <c r="O108" s="207"/>
      <c r="P108" s="207"/>
      <c r="Q108" s="207"/>
      <c r="R108" s="207"/>
      <c r="S108" s="207"/>
      <c r="T108" s="208"/>
      <c r="AT108" s="209" t="s">
        <v>164</v>
      </c>
      <c r="AU108" s="209" t="s">
        <v>82</v>
      </c>
      <c r="AV108" s="13" t="s">
        <v>80</v>
      </c>
      <c r="AW108" s="13" t="s">
        <v>35</v>
      </c>
      <c r="AX108" s="13" t="s">
        <v>73</v>
      </c>
      <c r="AY108" s="209" t="s">
        <v>151</v>
      </c>
    </row>
    <row r="109" spans="1:65" s="14" customFormat="1" ht="11.25">
      <c r="B109" s="210"/>
      <c r="C109" s="211"/>
      <c r="D109" s="193" t="s">
        <v>164</v>
      </c>
      <c r="E109" s="212" t="s">
        <v>19</v>
      </c>
      <c r="F109" s="213" t="s">
        <v>229</v>
      </c>
      <c r="G109" s="211"/>
      <c r="H109" s="214">
        <v>20</v>
      </c>
      <c r="I109" s="215"/>
      <c r="J109" s="211"/>
      <c r="K109" s="211"/>
      <c r="L109" s="216"/>
      <c r="M109" s="217"/>
      <c r="N109" s="218"/>
      <c r="O109" s="218"/>
      <c r="P109" s="218"/>
      <c r="Q109" s="218"/>
      <c r="R109" s="218"/>
      <c r="S109" s="218"/>
      <c r="T109" s="219"/>
      <c r="AT109" s="220" t="s">
        <v>164</v>
      </c>
      <c r="AU109" s="220" t="s">
        <v>82</v>
      </c>
      <c r="AV109" s="14" t="s">
        <v>82</v>
      </c>
      <c r="AW109" s="14" t="s">
        <v>35</v>
      </c>
      <c r="AX109" s="14" t="s">
        <v>73</v>
      </c>
      <c r="AY109" s="220" t="s">
        <v>151</v>
      </c>
    </row>
    <row r="110" spans="1:65" s="13" customFormat="1" ht="22.5">
      <c r="B110" s="200"/>
      <c r="C110" s="201"/>
      <c r="D110" s="193" t="s">
        <v>164</v>
      </c>
      <c r="E110" s="202" t="s">
        <v>19</v>
      </c>
      <c r="F110" s="203" t="s">
        <v>516</v>
      </c>
      <c r="G110" s="201"/>
      <c r="H110" s="202" t="s">
        <v>19</v>
      </c>
      <c r="I110" s="204"/>
      <c r="J110" s="201"/>
      <c r="K110" s="201"/>
      <c r="L110" s="205"/>
      <c r="M110" s="206"/>
      <c r="N110" s="207"/>
      <c r="O110" s="207"/>
      <c r="P110" s="207"/>
      <c r="Q110" s="207"/>
      <c r="R110" s="207"/>
      <c r="S110" s="207"/>
      <c r="T110" s="208"/>
      <c r="AT110" s="209" t="s">
        <v>164</v>
      </c>
      <c r="AU110" s="209" t="s">
        <v>82</v>
      </c>
      <c r="AV110" s="13" t="s">
        <v>80</v>
      </c>
      <c r="AW110" s="13" t="s">
        <v>35</v>
      </c>
      <c r="AX110" s="13" t="s">
        <v>73</v>
      </c>
      <c r="AY110" s="209" t="s">
        <v>151</v>
      </c>
    </row>
    <row r="111" spans="1:65" s="14" customFormat="1" ht="11.25">
      <c r="B111" s="210"/>
      <c r="C111" s="211"/>
      <c r="D111" s="193" t="s">
        <v>164</v>
      </c>
      <c r="E111" s="212" t="s">
        <v>19</v>
      </c>
      <c r="F111" s="213" t="s">
        <v>517</v>
      </c>
      <c r="G111" s="211"/>
      <c r="H111" s="214">
        <v>56</v>
      </c>
      <c r="I111" s="215"/>
      <c r="J111" s="211"/>
      <c r="K111" s="211"/>
      <c r="L111" s="216"/>
      <c r="M111" s="217"/>
      <c r="N111" s="218"/>
      <c r="O111" s="218"/>
      <c r="P111" s="218"/>
      <c r="Q111" s="218"/>
      <c r="R111" s="218"/>
      <c r="S111" s="218"/>
      <c r="T111" s="219"/>
      <c r="AT111" s="220" t="s">
        <v>164</v>
      </c>
      <c r="AU111" s="220" t="s">
        <v>82</v>
      </c>
      <c r="AV111" s="14" t="s">
        <v>82</v>
      </c>
      <c r="AW111" s="14" t="s">
        <v>35</v>
      </c>
      <c r="AX111" s="14" t="s">
        <v>73</v>
      </c>
      <c r="AY111" s="220" t="s">
        <v>151</v>
      </c>
    </row>
    <row r="112" spans="1:65" s="13" customFormat="1" ht="22.5">
      <c r="B112" s="200"/>
      <c r="C112" s="201"/>
      <c r="D112" s="193" t="s">
        <v>164</v>
      </c>
      <c r="E112" s="202" t="s">
        <v>19</v>
      </c>
      <c r="F112" s="203" t="s">
        <v>1319</v>
      </c>
      <c r="G112" s="201"/>
      <c r="H112" s="202" t="s">
        <v>19</v>
      </c>
      <c r="I112" s="204"/>
      <c r="J112" s="201"/>
      <c r="K112" s="201"/>
      <c r="L112" s="205"/>
      <c r="M112" s="206"/>
      <c r="N112" s="207"/>
      <c r="O112" s="207"/>
      <c r="P112" s="207"/>
      <c r="Q112" s="207"/>
      <c r="R112" s="207"/>
      <c r="S112" s="207"/>
      <c r="T112" s="208"/>
      <c r="AT112" s="209" t="s">
        <v>164</v>
      </c>
      <c r="AU112" s="209" t="s">
        <v>82</v>
      </c>
      <c r="AV112" s="13" t="s">
        <v>80</v>
      </c>
      <c r="AW112" s="13" t="s">
        <v>35</v>
      </c>
      <c r="AX112" s="13" t="s">
        <v>73</v>
      </c>
      <c r="AY112" s="209" t="s">
        <v>151</v>
      </c>
    </row>
    <row r="113" spans="1:65" s="14" customFormat="1" ht="11.25">
      <c r="B113" s="210"/>
      <c r="C113" s="211"/>
      <c r="D113" s="193" t="s">
        <v>164</v>
      </c>
      <c r="E113" s="212" t="s">
        <v>19</v>
      </c>
      <c r="F113" s="213" t="s">
        <v>1320</v>
      </c>
      <c r="G113" s="211"/>
      <c r="H113" s="214">
        <v>26</v>
      </c>
      <c r="I113" s="215"/>
      <c r="J113" s="211"/>
      <c r="K113" s="211"/>
      <c r="L113" s="216"/>
      <c r="M113" s="217"/>
      <c r="N113" s="218"/>
      <c r="O113" s="218"/>
      <c r="P113" s="218"/>
      <c r="Q113" s="218"/>
      <c r="R113" s="218"/>
      <c r="S113" s="218"/>
      <c r="T113" s="219"/>
      <c r="AT113" s="220" t="s">
        <v>164</v>
      </c>
      <c r="AU113" s="220" t="s">
        <v>82</v>
      </c>
      <c r="AV113" s="14" t="s">
        <v>82</v>
      </c>
      <c r="AW113" s="14" t="s">
        <v>35</v>
      </c>
      <c r="AX113" s="14" t="s">
        <v>73</v>
      </c>
      <c r="AY113" s="220" t="s">
        <v>151</v>
      </c>
    </row>
    <row r="114" spans="1:65" s="15" customFormat="1" ht="11.25">
      <c r="B114" s="221"/>
      <c r="C114" s="222"/>
      <c r="D114" s="193" t="s">
        <v>164</v>
      </c>
      <c r="E114" s="223" t="s">
        <v>19</v>
      </c>
      <c r="F114" s="224" t="s">
        <v>167</v>
      </c>
      <c r="G114" s="222"/>
      <c r="H114" s="225">
        <v>120</v>
      </c>
      <c r="I114" s="226"/>
      <c r="J114" s="222"/>
      <c r="K114" s="222"/>
      <c r="L114" s="227"/>
      <c r="M114" s="228"/>
      <c r="N114" s="229"/>
      <c r="O114" s="229"/>
      <c r="P114" s="229"/>
      <c r="Q114" s="229"/>
      <c r="R114" s="229"/>
      <c r="S114" s="229"/>
      <c r="T114" s="230"/>
      <c r="AT114" s="231" t="s">
        <v>164</v>
      </c>
      <c r="AU114" s="231" t="s">
        <v>82</v>
      </c>
      <c r="AV114" s="15" t="s">
        <v>158</v>
      </c>
      <c r="AW114" s="15" t="s">
        <v>35</v>
      </c>
      <c r="AX114" s="15" t="s">
        <v>80</v>
      </c>
      <c r="AY114" s="231" t="s">
        <v>151</v>
      </c>
    </row>
    <row r="115" spans="1:65" s="2" customFormat="1" ht="33" customHeight="1">
      <c r="A115" s="36"/>
      <c r="B115" s="37"/>
      <c r="C115" s="180" t="s">
        <v>82</v>
      </c>
      <c r="D115" s="180" t="s">
        <v>153</v>
      </c>
      <c r="E115" s="181" t="s">
        <v>168</v>
      </c>
      <c r="F115" s="182" t="s">
        <v>169</v>
      </c>
      <c r="G115" s="183" t="s">
        <v>156</v>
      </c>
      <c r="H115" s="184">
        <v>120</v>
      </c>
      <c r="I115" s="185"/>
      <c r="J115" s="186">
        <f>ROUND(I115*H115,2)</f>
        <v>0</v>
      </c>
      <c r="K115" s="182" t="s">
        <v>157</v>
      </c>
      <c r="L115" s="41"/>
      <c r="M115" s="187" t="s">
        <v>19</v>
      </c>
      <c r="N115" s="188" t="s">
        <v>44</v>
      </c>
      <c r="O115" s="66"/>
      <c r="P115" s="189">
        <f>O115*H115</f>
        <v>0</v>
      </c>
      <c r="Q115" s="189">
        <v>0</v>
      </c>
      <c r="R115" s="189">
        <f>Q115*H115</f>
        <v>0</v>
      </c>
      <c r="S115" s="189">
        <v>0</v>
      </c>
      <c r="T115" s="190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91" t="s">
        <v>158</v>
      </c>
      <c r="AT115" s="191" t="s">
        <v>153</v>
      </c>
      <c r="AU115" s="191" t="s">
        <v>82</v>
      </c>
      <c r="AY115" s="19" t="s">
        <v>151</v>
      </c>
      <c r="BE115" s="192">
        <f>IF(N115="základní",J115,0)</f>
        <v>0</v>
      </c>
      <c r="BF115" s="192">
        <f>IF(N115="snížená",J115,0)</f>
        <v>0</v>
      </c>
      <c r="BG115" s="192">
        <f>IF(N115="zákl. přenesená",J115,0)</f>
        <v>0</v>
      </c>
      <c r="BH115" s="192">
        <f>IF(N115="sníž. přenesená",J115,0)</f>
        <v>0</v>
      </c>
      <c r="BI115" s="192">
        <f>IF(N115="nulová",J115,0)</f>
        <v>0</v>
      </c>
      <c r="BJ115" s="19" t="s">
        <v>80</v>
      </c>
      <c r="BK115" s="192">
        <f>ROUND(I115*H115,2)</f>
        <v>0</v>
      </c>
      <c r="BL115" s="19" t="s">
        <v>158</v>
      </c>
      <c r="BM115" s="191" t="s">
        <v>1321</v>
      </c>
    </row>
    <row r="116" spans="1:65" s="2" customFormat="1" ht="29.25">
      <c r="A116" s="36"/>
      <c r="B116" s="37"/>
      <c r="C116" s="38"/>
      <c r="D116" s="193" t="s">
        <v>160</v>
      </c>
      <c r="E116" s="38"/>
      <c r="F116" s="194" t="s">
        <v>171</v>
      </c>
      <c r="G116" s="38"/>
      <c r="H116" s="38"/>
      <c r="I116" s="195"/>
      <c r="J116" s="38"/>
      <c r="K116" s="38"/>
      <c r="L116" s="41"/>
      <c r="M116" s="196"/>
      <c r="N116" s="197"/>
      <c r="O116" s="66"/>
      <c r="P116" s="66"/>
      <c r="Q116" s="66"/>
      <c r="R116" s="66"/>
      <c r="S116" s="66"/>
      <c r="T116" s="67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9" t="s">
        <v>160</v>
      </c>
      <c r="AU116" s="19" t="s">
        <v>82</v>
      </c>
    </row>
    <row r="117" spans="1:65" s="2" customFormat="1" ht="11.25">
      <c r="A117" s="36"/>
      <c r="B117" s="37"/>
      <c r="C117" s="38"/>
      <c r="D117" s="198" t="s">
        <v>162</v>
      </c>
      <c r="E117" s="38"/>
      <c r="F117" s="199" t="s">
        <v>172</v>
      </c>
      <c r="G117" s="38"/>
      <c r="H117" s="38"/>
      <c r="I117" s="195"/>
      <c r="J117" s="38"/>
      <c r="K117" s="38"/>
      <c r="L117" s="41"/>
      <c r="M117" s="196"/>
      <c r="N117" s="197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162</v>
      </c>
      <c r="AU117" s="19" t="s">
        <v>82</v>
      </c>
    </row>
    <row r="118" spans="1:65" s="12" customFormat="1" ht="22.9" customHeight="1">
      <c r="B118" s="164"/>
      <c r="C118" s="165"/>
      <c r="D118" s="166" t="s">
        <v>72</v>
      </c>
      <c r="E118" s="178" t="s">
        <v>158</v>
      </c>
      <c r="F118" s="178" t="s">
        <v>531</v>
      </c>
      <c r="G118" s="165"/>
      <c r="H118" s="165"/>
      <c r="I118" s="168"/>
      <c r="J118" s="179">
        <f>BK118</f>
        <v>0</v>
      </c>
      <c r="K118" s="165"/>
      <c r="L118" s="170"/>
      <c r="M118" s="171"/>
      <c r="N118" s="172"/>
      <c r="O118" s="172"/>
      <c r="P118" s="173">
        <f>SUM(P119:P141)</f>
        <v>0</v>
      </c>
      <c r="Q118" s="172"/>
      <c r="R118" s="173">
        <f>SUM(R119:R141)</f>
        <v>0.46100000000000002</v>
      </c>
      <c r="S118" s="172"/>
      <c r="T118" s="174">
        <f>SUM(T119:T141)</f>
        <v>0</v>
      </c>
      <c r="AR118" s="175" t="s">
        <v>80</v>
      </c>
      <c r="AT118" s="176" t="s">
        <v>72</v>
      </c>
      <c r="AU118" s="176" t="s">
        <v>80</v>
      </c>
      <c r="AY118" s="175" t="s">
        <v>151</v>
      </c>
      <c r="BK118" s="177">
        <f>SUM(BK119:BK141)</f>
        <v>0</v>
      </c>
    </row>
    <row r="119" spans="1:65" s="2" customFormat="1" ht="24.2" customHeight="1">
      <c r="A119" s="36"/>
      <c r="B119" s="37"/>
      <c r="C119" s="180" t="s">
        <v>175</v>
      </c>
      <c r="D119" s="180" t="s">
        <v>153</v>
      </c>
      <c r="E119" s="181" t="s">
        <v>549</v>
      </c>
      <c r="F119" s="182" t="s">
        <v>550</v>
      </c>
      <c r="G119" s="183" t="s">
        <v>551</v>
      </c>
      <c r="H119" s="184">
        <v>446.96800000000002</v>
      </c>
      <c r="I119" s="185"/>
      <c r="J119" s="186">
        <f>ROUND(I119*H119,2)</f>
        <v>0</v>
      </c>
      <c r="K119" s="182" t="s">
        <v>157</v>
      </c>
      <c r="L119" s="41"/>
      <c r="M119" s="187" t="s">
        <v>19</v>
      </c>
      <c r="N119" s="188" t="s">
        <v>44</v>
      </c>
      <c r="O119" s="66"/>
      <c r="P119" s="189">
        <f>O119*H119</f>
        <v>0</v>
      </c>
      <c r="Q119" s="189">
        <v>0</v>
      </c>
      <c r="R119" s="189">
        <f>Q119*H119</f>
        <v>0</v>
      </c>
      <c r="S119" s="189">
        <v>0</v>
      </c>
      <c r="T119" s="19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91" t="s">
        <v>158</v>
      </c>
      <c r="AT119" s="191" t="s">
        <v>153</v>
      </c>
      <c r="AU119" s="191" t="s">
        <v>82</v>
      </c>
      <c r="AY119" s="19" t="s">
        <v>151</v>
      </c>
      <c r="BE119" s="192">
        <f>IF(N119="základní",J119,0)</f>
        <v>0</v>
      </c>
      <c r="BF119" s="192">
        <f>IF(N119="snížená",J119,0)</f>
        <v>0</v>
      </c>
      <c r="BG119" s="192">
        <f>IF(N119="zákl. přenesená",J119,0)</f>
        <v>0</v>
      </c>
      <c r="BH119" s="192">
        <f>IF(N119="sníž. přenesená",J119,0)</f>
        <v>0</v>
      </c>
      <c r="BI119" s="192">
        <f>IF(N119="nulová",J119,0)</f>
        <v>0</v>
      </c>
      <c r="BJ119" s="19" t="s">
        <v>80</v>
      </c>
      <c r="BK119" s="192">
        <f>ROUND(I119*H119,2)</f>
        <v>0</v>
      </c>
      <c r="BL119" s="19" t="s">
        <v>158</v>
      </c>
      <c r="BM119" s="191" t="s">
        <v>1322</v>
      </c>
    </row>
    <row r="120" spans="1:65" s="2" customFormat="1" ht="48.75">
      <c r="A120" s="36"/>
      <c r="B120" s="37"/>
      <c r="C120" s="38"/>
      <c r="D120" s="193" t="s">
        <v>160</v>
      </c>
      <c r="E120" s="38"/>
      <c r="F120" s="194" t="s">
        <v>553</v>
      </c>
      <c r="G120" s="38"/>
      <c r="H120" s="38"/>
      <c r="I120" s="195"/>
      <c r="J120" s="38"/>
      <c r="K120" s="38"/>
      <c r="L120" s="41"/>
      <c r="M120" s="196"/>
      <c r="N120" s="197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160</v>
      </c>
      <c r="AU120" s="19" t="s">
        <v>82</v>
      </c>
    </row>
    <row r="121" spans="1:65" s="2" customFormat="1" ht="11.25">
      <c r="A121" s="36"/>
      <c r="B121" s="37"/>
      <c r="C121" s="38"/>
      <c r="D121" s="198" t="s">
        <v>162</v>
      </c>
      <c r="E121" s="38"/>
      <c r="F121" s="199" t="s">
        <v>554</v>
      </c>
      <c r="G121" s="38"/>
      <c r="H121" s="38"/>
      <c r="I121" s="195"/>
      <c r="J121" s="38"/>
      <c r="K121" s="38"/>
      <c r="L121" s="41"/>
      <c r="M121" s="196"/>
      <c r="N121" s="197"/>
      <c r="O121" s="66"/>
      <c r="P121" s="66"/>
      <c r="Q121" s="66"/>
      <c r="R121" s="66"/>
      <c r="S121" s="66"/>
      <c r="T121" s="67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9" t="s">
        <v>162</v>
      </c>
      <c r="AU121" s="19" t="s">
        <v>82</v>
      </c>
    </row>
    <row r="122" spans="1:65" s="13" customFormat="1" ht="22.5">
      <c r="B122" s="200"/>
      <c r="C122" s="201"/>
      <c r="D122" s="193" t="s">
        <v>164</v>
      </c>
      <c r="E122" s="202" t="s">
        <v>19</v>
      </c>
      <c r="F122" s="203" t="s">
        <v>1323</v>
      </c>
      <c r="G122" s="201"/>
      <c r="H122" s="202" t="s">
        <v>19</v>
      </c>
      <c r="I122" s="204"/>
      <c r="J122" s="201"/>
      <c r="K122" s="201"/>
      <c r="L122" s="205"/>
      <c r="M122" s="206"/>
      <c r="N122" s="207"/>
      <c r="O122" s="207"/>
      <c r="P122" s="207"/>
      <c r="Q122" s="207"/>
      <c r="R122" s="207"/>
      <c r="S122" s="207"/>
      <c r="T122" s="208"/>
      <c r="AT122" s="209" t="s">
        <v>164</v>
      </c>
      <c r="AU122" s="209" t="s">
        <v>82</v>
      </c>
      <c r="AV122" s="13" t="s">
        <v>80</v>
      </c>
      <c r="AW122" s="13" t="s">
        <v>35</v>
      </c>
      <c r="AX122" s="13" t="s">
        <v>73</v>
      </c>
      <c r="AY122" s="209" t="s">
        <v>151</v>
      </c>
    </row>
    <row r="123" spans="1:65" s="13" customFormat="1" ht="11.25">
      <c r="B123" s="200"/>
      <c r="C123" s="201"/>
      <c r="D123" s="193" t="s">
        <v>164</v>
      </c>
      <c r="E123" s="202" t="s">
        <v>19</v>
      </c>
      <c r="F123" s="203" t="s">
        <v>1324</v>
      </c>
      <c r="G123" s="201"/>
      <c r="H123" s="202" t="s">
        <v>19</v>
      </c>
      <c r="I123" s="204"/>
      <c r="J123" s="201"/>
      <c r="K123" s="201"/>
      <c r="L123" s="205"/>
      <c r="M123" s="206"/>
      <c r="N123" s="207"/>
      <c r="O123" s="207"/>
      <c r="P123" s="207"/>
      <c r="Q123" s="207"/>
      <c r="R123" s="207"/>
      <c r="S123" s="207"/>
      <c r="T123" s="208"/>
      <c r="AT123" s="209" t="s">
        <v>164</v>
      </c>
      <c r="AU123" s="209" t="s">
        <v>82</v>
      </c>
      <c r="AV123" s="13" t="s">
        <v>80</v>
      </c>
      <c r="AW123" s="13" t="s">
        <v>35</v>
      </c>
      <c r="AX123" s="13" t="s">
        <v>73</v>
      </c>
      <c r="AY123" s="209" t="s">
        <v>151</v>
      </c>
    </row>
    <row r="124" spans="1:65" s="14" customFormat="1" ht="11.25">
      <c r="B124" s="210"/>
      <c r="C124" s="211"/>
      <c r="D124" s="193" t="s">
        <v>164</v>
      </c>
      <c r="E124" s="212" t="s">
        <v>19</v>
      </c>
      <c r="F124" s="213" t="s">
        <v>1325</v>
      </c>
      <c r="G124" s="211"/>
      <c r="H124" s="214">
        <v>223.48400000000001</v>
      </c>
      <c r="I124" s="215"/>
      <c r="J124" s="211"/>
      <c r="K124" s="211"/>
      <c r="L124" s="216"/>
      <c r="M124" s="217"/>
      <c r="N124" s="218"/>
      <c r="O124" s="218"/>
      <c r="P124" s="218"/>
      <c r="Q124" s="218"/>
      <c r="R124" s="218"/>
      <c r="S124" s="218"/>
      <c r="T124" s="219"/>
      <c r="AT124" s="220" t="s">
        <v>164</v>
      </c>
      <c r="AU124" s="220" t="s">
        <v>82</v>
      </c>
      <c r="AV124" s="14" t="s">
        <v>82</v>
      </c>
      <c r="AW124" s="14" t="s">
        <v>35</v>
      </c>
      <c r="AX124" s="14" t="s">
        <v>73</v>
      </c>
      <c r="AY124" s="220" t="s">
        <v>151</v>
      </c>
    </row>
    <row r="125" spans="1:65" s="13" customFormat="1" ht="11.25">
      <c r="B125" s="200"/>
      <c r="C125" s="201"/>
      <c r="D125" s="193" t="s">
        <v>164</v>
      </c>
      <c r="E125" s="202" t="s">
        <v>19</v>
      </c>
      <c r="F125" s="203" t="s">
        <v>1326</v>
      </c>
      <c r="G125" s="201"/>
      <c r="H125" s="202" t="s">
        <v>19</v>
      </c>
      <c r="I125" s="204"/>
      <c r="J125" s="201"/>
      <c r="K125" s="201"/>
      <c r="L125" s="205"/>
      <c r="M125" s="206"/>
      <c r="N125" s="207"/>
      <c r="O125" s="207"/>
      <c r="P125" s="207"/>
      <c r="Q125" s="207"/>
      <c r="R125" s="207"/>
      <c r="S125" s="207"/>
      <c r="T125" s="208"/>
      <c r="AT125" s="209" t="s">
        <v>164</v>
      </c>
      <c r="AU125" s="209" t="s">
        <v>82</v>
      </c>
      <c r="AV125" s="13" t="s">
        <v>80</v>
      </c>
      <c r="AW125" s="13" t="s">
        <v>35</v>
      </c>
      <c r="AX125" s="13" t="s">
        <v>73</v>
      </c>
      <c r="AY125" s="209" t="s">
        <v>151</v>
      </c>
    </row>
    <row r="126" spans="1:65" s="14" customFormat="1" ht="11.25">
      <c r="B126" s="210"/>
      <c r="C126" s="211"/>
      <c r="D126" s="193" t="s">
        <v>164</v>
      </c>
      <c r="E126" s="212" t="s">
        <v>19</v>
      </c>
      <c r="F126" s="213" t="s">
        <v>1325</v>
      </c>
      <c r="G126" s="211"/>
      <c r="H126" s="214">
        <v>223.48400000000001</v>
      </c>
      <c r="I126" s="215"/>
      <c r="J126" s="211"/>
      <c r="K126" s="211"/>
      <c r="L126" s="216"/>
      <c r="M126" s="217"/>
      <c r="N126" s="218"/>
      <c r="O126" s="218"/>
      <c r="P126" s="218"/>
      <c r="Q126" s="218"/>
      <c r="R126" s="218"/>
      <c r="S126" s="218"/>
      <c r="T126" s="219"/>
      <c r="AT126" s="220" t="s">
        <v>164</v>
      </c>
      <c r="AU126" s="220" t="s">
        <v>82</v>
      </c>
      <c r="AV126" s="14" t="s">
        <v>82</v>
      </c>
      <c r="AW126" s="14" t="s">
        <v>35</v>
      </c>
      <c r="AX126" s="14" t="s">
        <v>73</v>
      </c>
      <c r="AY126" s="220" t="s">
        <v>151</v>
      </c>
    </row>
    <row r="127" spans="1:65" s="15" customFormat="1" ht="11.25">
      <c r="B127" s="221"/>
      <c r="C127" s="222"/>
      <c r="D127" s="193" t="s">
        <v>164</v>
      </c>
      <c r="E127" s="223" t="s">
        <v>19</v>
      </c>
      <c r="F127" s="224" t="s">
        <v>167</v>
      </c>
      <c r="G127" s="222"/>
      <c r="H127" s="225">
        <v>446.96800000000002</v>
      </c>
      <c r="I127" s="226"/>
      <c r="J127" s="222"/>
      <c r="K127" s="222"/>
      <c r="L127" s="227"/>
      <c r="M127" s="228"/>
      <c r="N127" s="229"/>
      <c r="O127" s="229"/>
      <c r="P127" s="229"/>
      <c r="Q127" s="229"/>
      <c r="R127" s="229"/>
      <c r="S127" s="229"/>
      <c r="T127" s="230"/>
      <c r="AT127" s="231" t="s">
        <v>164</v>
      </c>
      <c r="AU127" s="231" t="s">
        <v>82</v>
      </c>
      <c r="AV127" s="15" t="s">
        <v>158</v>
      </c>
      <c r="AW127" s="15" t="s">
        <v>35</v>
      </c>
      <c r="AX127" s="15" t="s">
        <v>80</v>
      </c>
      <c r="AY127" s="231" t="s">
        <v>151</v>
      </c>
    </row>
    <row r="128" spans="1:65" s="2" customFormat="1" ht="24.2" customHeight="1">
      <c r="A128" s="36"/>
      <c r="B128" s="37"/>
      <c r="C128" s="232" t="s">
        <v>158</v>
      </c>
      <c r="D128" s="232" t="s">
        <v>324</v>
      </c>
      <c r="E128" s="233" t="s">
        <v>566</v>
      </c>
      <c r="F128" s="234" t="s">
        <v>567</v>
      </c>
      <c r="G128" s="235" t="s">
        <v>279</v>
      </c>
      <c r="H128" s="236">
        <v>0.46100000000000002</v>
      </c>
      <c r="I128" s="237"/>
      <c r="J128" s="238">
        <f>ROUND(I128*H128,2)</f>
        <v>0</v>
      </c>
      <c r="K128" s="234" t="s">
        <v>19</v>
      </c>
      <c r="L128" s="239"/>
      <c r="M128" s="240" t="s">
        <v>19</v>
      </c>
      <c r="N128" s="241" t="s">
        <v>44</v>
      </c>
      <c r="O128" s="66"/>
      <c r="P128" s="189">
        <f>O128*H128</f>
        <v>0</v>
      </c>
      <c r="Q128" s="189">
        <v>1</v>
      </c>
      <c r="R128" s="189">
        <f>Q128*H128</f>
        <v>0.46100000000000002</v>
      </c>
      <c r="S128" s="189">
        <v>0</v>
      </c>
      <c r="T128" s="190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1" t="s">
        <v>214</v>
      </c>
      <c r="AT128" s="191" t="s">
        <v>324</v>
      </c>
      <c r="AU128" s="191" t="s">
        <v>82</v>
      </c>
      <c r="AY128" s="19" t="s">
        <v>151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9" t="s">
        <v>80</v>
      </c>
      <c r="BK128" s="192">
        <f>ROUND(I128*H128,2)</f>
        <v>0</v>
      </c>
      <c r="BL128" s="19" t="s">
        <v>158</v>
      </c>
      <c r="BM128" s="191" t="s">
        <v>1327</v>
      </c>
    </row>
    <row r="129" spans="1:65" s="2" customFormat="1" ht="19.5">
      <c r="A129" s="36"/>
      <c r="B129" s="37"/>
      <c r="C129" s="38"/>
      <c r="D129" s="193" t="s">
        <v>160</v>
      </c>
      <c r="E129" s="38"/>
      <c r="F129" s="194" t="s">
        <v>569</v>
      </c>
      <c r="G129" s="38"/>
      <c r="H129" s="38"/>
      <c r="I129" s="195"/>
      <c r="J129" s="38"/>
      <c r="K129" s="38"/>
      <c r="L129" s="41"/>
      <c r="M129" s="196"/>
      <c r="N129" s="197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9" t="s">
        <v>160</v>
      </c>
      <c r="AU129" s="19" t="s">
        <v>82</v>
      </c>
    </row>
    <row r="130" spans="1:65" s="13" customFormat="1" ht="11.25">
      <c r="B130" s="200"/>
      <c r="C130" s="201"/>
      <c r="D130" s="193" t="s">
        <v>164</v>
      </c>
      <c r="E130" s="202" t="s">
        <v>19</v>
      </c>
      <c r="F130" s="203" t="s">
        <v>1236</v>
      </c>
      <c r="G130" s="201"/>
      <c r="H130" s="202" t="s">
        <v>19</v>
      </c>
      <c r="I130" s="204"/>
      <c r="J130" s="201"/>
      <c r="K130" s="201"/>
      <c r="L130" s="205"/>
      <c r="M130" s="206"/>
      <c r="N130" s="207"/>
      <c r="O130" s="207"/>
      <c r="P130" s="207"/>
      <c r="Q130" s="207"/>
      <c r="R130" s="207"/>
      <c r="S130" s="207"/>
      <c r="T130" s="208"/>
      <c r="AT130" s="209" t="s">
        <v>164</v>
      </c>
      <c r="AU130" s="209" t="s">
        <v>82</v>
      </c>
      <c r="AV130" s="13" t="s">
        <v>80</v>
      </c>
      <c r="AW130" s="13" t="s">
        <v>35</v>
      </c>
      <c r="AX130" s="13" t="s">
        <v>73</v>
      </c>
      <c r="AY130" s="209" t="s">
        <v>151</v>
      </c>
    </row>
    <row r="131" spans="1:65" s="14" customFormat="1" ht="11.25">
      <c r="B131" s="210"/>
      <c r="C131" s="211"/>
      <c r="D131" s="193" t="s">
        <v>164</v>
      </c>
      <c r="E131" s="212" t="s">
        <v>19</v>
      </c>
      <c r="F131" s="213" t="s">
        <v>1328</v>
      </c>
      <c r="G131" s="211"/>
      <c r="H131" s="214">
        <v>0.46100000000000002</v>
      </c>
      <c r="I131" s="215"/>
      <c r="J131" s="211"/>
      <c r="K131" s="211"/>
      <c r="L131" s="216"/>
      <c r="M131" s="217"/>
      <c r="N131" s="218"/>
      <c r="O131" s="218"/>
      <c r="P131" s="218"/>
      <c r="Q131" s="218"/>
      <c r="R131" s="218"/>
      <c r="S131" s="218"/>
      <c r="T131" s="219"/>
      <c r="AT131" s="220" t="s">
        <v>164</v>
      </c>
      <c r="AU131" s="220" t="s">
        <v>82</v>
      </c>
      <c r="AV131" s="14" t="s">
        <v>82</v>
      </c>
      <c r="AW131" s="14" t="s">
        <v>35</v>
      </c>
      <c r="AX131" s="14" t="s">
        <v>73</v>
      </c>
      <c r="AY131" s="220" t="s">
        <v>151</v>
      </c>
    </row>
    <row r="132" spans="1:65" s="15" customFormat="1" ht="11.25">
      <c r="B132" s="221"/>
      <c r="C132" s="222"/>
      <c r="D132" s="193" t="s">
        <v>164</v>
      </c>
      <c r="E132" s="223" t="s">
        <v>19</v>
      </c>
      <c r="F132" s="224" t="s">
        <v>167</v>
      </c>
      <c r="G132" s="222"/>
      <c r="H132" s="225">
        <v>0.46100000000000002</v>
      </c>
      <c r="I132" s="226"/>
      <c r="J132" s="222"/>
      <c r="K132" s="222"/>
      <c r="L132" s="227"/>
      <c r="M132" s="228"/>
      <c r="N132" s="229"/>
      <c r="O132" s="229"/>
      <c r="P132" s="229"/>
      <c r="Q132" s="229"/>
      <c r="R132" s="229"/>
      <c r="S132" s="229"/>
      <c r="T132" s="230"/>
      <c r="AT132" s="231" t="s">
        <v>164</v>
      </c>
      <c r="AU132" s="231" t="s">
        <v>82</v>
      </c>
      <c r="AV132" s="15" t="s">
        <v>158</v>
      </c>
      <c r="AW132" s="15" t="s">
        <v>35</v>
      </c>
      <c r="AX132" s="15" t="s">
        <v>80</v>
      </c>
      <c r="AY132" s="231" t="s">
        <v>151</v>
      </c>
    </row>
    <row r="133" spans="1:65" s="2" customFormat="1" ht="24.2" customHeight="1">
      <c r="A133" s="36"/>
      <c r="B133" s="37"/>
      <c r="C133" s="180" t="s">
        <v>191</v>
      </c>
      <c r="D133" s="180" t="s">
        <v>153</v>
      </c>
      <c r="E133" s="181" t="s">
        <v>583</v>
      </c>
      <c r="F133" s="182" t="s">
        <v>584</v>
      </c>
      <c r="G133" s="183" t="s">
        <v>551</v>
      </c>
      <c r="H133" s="184">
        <v>446.96800000000002</v>
      </c>
      <c r="I133" s="185"/>
      <c r="J133" s="186">
        <f>ROUND(I133*H133,2)</f>
        <v>0</v>
      </c>
      <c r="K133" s="182" t="s">
        <v>157</v>
      </c>
      <c r="L133" s="41"/>
      <c r="M133" s="187" t="s">
        <v>19</v>
      </c>
      <c r="N133" s="188" t="s">
        <v>44</v>
      </c>
      <c r="O133" s="66"/>
      <c r="P133" s="189">
        <f>O133*H133</f>
        <v>0</v>
      </c>
      <c r="Q133" s="189">
        <v>0</v>
      </c>
      <c r="R133" s="189">
        <f>Q133*H133</f>
        <v>0</v>
      </c>
      <c r="S133" s="189">
        <v>0</v>
      </c>
      <c r="T133" s="190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1" t="s">
        <v>158</v>
      </c>
      <c r="AT133" s="191" t="s">
        <v>153</v>
      </c>
      <c r="AU133" s="191" t="s">
        <v>82</v>
      </c>
      <c r="AY133" s="19" t="s">
        <v>151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9" t="s">
        <v>80</v>
      </c>
      <c r="BK133" s="192">
        <f>ROUND(I133*H133,2)</f>
        <v>0</v>
      </c>
      <c r="BL133" s="19" t="s">
        <v>158</v>
      </c>
      <c r="BM133" s="191" t="s">
        <v>1329</v>
      </c>
    </row>
    <row r="134" spans="1:65" s="2" customFormat="1" ht="48.75">
      <c r="A134" s="36"/>
      <c r="B134" s="37"/>
      <c r="C134" s="38"/>
      <c r="D134" s="193" t="s">
        <v>160</v>
      </c>
      <c r="E134" s="38"/>
      <c r="F134" s="194" t="s">
        <v>586</v>
      </c>
      <c r="G134" s="38"/>
      <c r="H134" s="38"/>
      <c r="I134" s="195"/>
      <c r="J134" s="38"/>
      <c r="K134" s="38"/>
      <c r="L134" s="41"/>
      <c r="M134" s="196"/>
      <c r="N134" s="197"/>
      <c r="O134" s="66"/>
      <c r="P134" s="66"/>
      <c r="Q134" s="66"/>
      <c r="R134" s="66"/>
      <c r="S134" s="66"/>
      <c r="T134" s="67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9" t="s">
        <v>160</v>
      </c>
      <c r="AU134" s="19" t="s">
        <v>82</v>
      </c>
    </row>
    <row r="135" spans="1:65" s="2" customFormat="1" ht="11.25">
      <c r="A135" s="36"/>
      <c r="B135" s="37"/>
      <c r="C135" s="38"/>
      <c r="D135" s="198" t="s">
        <v>162</v>
      </c>
      <c r="E135" s="38"/>
      <c r="F135" s="199" t="s">
        <v>587</v>
      </c>
      <c r="G135" s="38"/>
      <c r="H135" s="38"/>
      <c r="I135" s="195"/>
      <c r="J135" s="38"/>
      <c r="K135" s="38"/>
      <c r="L135" s="41"/>
      <c r="M135" s="196"/>
      <c r="N135" s="197"/>
      <c r="O135" s="66"/>
      <c r="P135" s="66"/>
      <c r="Q135" s="66"/>
      <c r="R135" s="66"/>
      <c r="S135" s="66"/>
      <c r="T135" s="67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9" t="s">
        <v>162</v>
      </c>
      <c r="AU135" s="19" t="s">
        <v>82</v>
      </c>
    </row>
    <row r="136" spans="1:65" s="13" customFormat="1" ht="22.5">
      <c r="B136" s="200"/>
      <c r="C136" s="201"/>
      <c r="D136" s="193" t="s">
        <v>164</v>
      </c>
      <c r="E136" s="202" t="s">
        <v>19</v>
      </c>
      <c r="F136" s="203" t="s">
        <v>1330</v>
      </c>
      <c r="G136" s="201"/>
      <c r="H136" s="202" t="s">
        <v>19</v>
      </c>
      <c r="I136" s="204"/>
      <c r="J136" s="201"/>
      <c r="K136" s="201"/>
      <c r="L136" s="205"/>
      <c r="M136" s="206"/>
      <c r="N136" s="207"/>
      <c r="O136" s="207"/>
      <c r="P136" s="207"/>
      <c r="Q136" s="207"/>
      <c r="R136" s="207"/>
      <c r="S136" s="207"/>
      <c r="T136" s="208"/>
      <c r="AT136" s="209" t="s">
        <v>164</v>
      </c>
      <c r="AU136" s="209" t="s">
        <v>82</v>
      </c>
      <c r="AV136" s="13" t="s">
        <v>80</v>
      </c>
      <c r="AW136" s="13" t="s">
        <v>35</v>
      </c>
      <c r="AX136" s="13" t="s">
        <v>73</v>
      </c>
      <c r="AY136" s="209" t="s">
        <v>151</v>
      </c>
    </row>
    <row r="137" spans="1:65" s="13" customFormat="1" ht="11.25">
      <c r="B137" s="200"/>
      <c r="C137" s="201"/>
      <c r="D137" s="193" t="s">
        <v>164</v>
      </c>
      <c r="E137" s="202" t="s">
        <v>19</v>
      </c>
      <c r="F137" s="203" t="s">
        <v>1324</v>
      </c>
      <c r="G137" s="201"/>
      <c r="H137" s="202" t="s">
        <v>19</v>
      </c>
      <c r="I137" s="204"/>
      <c r="J137" s="201"/>
      <c r="K137" s="201"/>
      <c r="L137" s="205"/>
      <c r="M137" s="206"/>
      <c r="N137" s="207"/>
      <c r="O137" s="207"/>
      <c r="P137" s="207"/>
      <c r="Q137" s="207"/>
      <c r="R137" s="207"/>
      <c r="S137" s="207"/>
      <c r="T137" s="208"/>
      <c r="AT137" s="209" t="s">
        <v>164</v>
      </c>
      <c r="AU137" s="209" t="s">
        <v>82</v>
      </c>
      <c r="AV137" s="13" t="s">
        <v>80</v>
      </c>
      <c r="AW137" s="13" t="s">
        <v>35</v>
      </c>
      <c r="AX137" s="13" t="s">
        <v>73</v>
      </c>
      <c r="AY137" s="209" t="s">
        <v>151</v>
      </c>
    </row>
    <row r="138" spans="1:65" s="14" customFormat="1" ht="11.25">
      <c r="B138" s="210"/>
      <c r="C138" s="211"/>
      <c r="D138" s="193" t="s">
        <v>164</v>
      </c>
      <c r="E138" s="212" t="s">
        <v>19</v>
      </c>
      <c r="F138" s="213" t="s">
        <v>1325</v>
      </c>
      <c r="G138" s="211"/>
      <c r="H138" s="214">
        <v>223.48400000000001</v>
      </c>
      <c r="I138" s="215"/>
      <c r="J138" s="211"/>
      <c r="K138" s="211"/>
      <c r="L138" s="216"/>
      <c r="M138" s="217"/>
      <c r="N138" s="218"/>
      <c r="O138" s="218"/>
      <c r="P138" s="218"/>
      <c r="Q138" s="218"/>
      <c r="R138" s="218"/>
      <c r="S138" s="218"/>
      <c r="T138" s="219"/>
      <c r="AT138" s="220" t="s">
        <v>164</v>
      </c>
      <c r="AU138" s="220" t="s">
        <v>82</v>
      </c>
      <c r="AV138" s="14" t="s">
        <v>82</v>
      </c>
      <c r="AW138" s="14" t="s">
        <v>35</v>
      </c>
      <c r="AX138" s="14" t="s">
        <v>73</v>
      </c>
      <c r="AY138" s="220" t="s">
        <v>151</v>
      </c>
    </row>
    <row r="139" spans="1:65" s="13" customFormat="1" ht="11.25">
      <c r="B139" s="200"/>
      <c r="C139" s="201"/>
      <c r="D139" s="193" t="s">
        <v>164</v>
      </c>
      <c r="E139" s="202" t="s">
        <v>19</v>
      </c>
      <c r="F139" s="203" t="s">
        <v>1326</v>
      </c>
      <c r="G139" s="201"/>
      <c r="H139" s="202" t="s">
        <v>19</v>
      </c>
      <c r="I139" s="204"/>
      <c r="J139" s="201"/>
      <c r="K139" s="201"/>
      <c r="L139" s="205"/>
      <c r="M139" s="206"/>
      <c r="N139" s="207"/>
      <c r="O139" s="207"/>
      <c r="P139" s="207"/>
      <c r="Q139" s="207"/>
      <c r="R139" s="207"/>
      <c r="S139" s="207"/>
      <c r="T139" s="208"/>
      <c r="AT139" s="209" t="s">
        <v>164</v>
      </c>
      <c r="AU139" s="209" t="s">
        <v>82</v>
      </c>
      <c r="AV139" s="13" t="s">
        <v>80</v>
      </c>
      <c r="AW139" s="13" t="s">
        <v>35</v>
      </c>
      <c r="AX139" s="13" t="s">
        <v>73</v>
      </c>
      <c r="AY139" s="209" t="s">
        <v>151</v>
      </c>
    </row>
    <row r="140" spans="1:65" s="14" customFormat="1" ht="11.25">
      <c r="B140" s="210"/>
      <c r="C140" s="211"/>
      <c r="D140" s="193" t="s">
        <v>164</v>
      </c>
      <c r="E140" s="212" t="s">
        <v>19</v>
      </c>
      <c r="F140" s="213" t="s">
        <v>1325</v>
      </c>
      <c r="G140" s="211"/>
      <c r="H140" s="214">
        <v>223.48400000000001</v>
      </c>
      <c r="I140" s="215"/>
      <c r="J140" s="211"/>
      <c r="K140" s="211"/>
      <c r="L140" s="216"/>
      <c r="M140" s="217"/>
      <c r="N140" s="218"/>
      <c r="O140" s="218"/>
      <c r="P140" s="218"/>
      <c r="Q140" s="218"/>
      <c r="R140" s="218"/>
      <c r="S140" s="218"/>
      <c r="T140" s="219"/>
      <c r="AT140" s="220" t="s">
        <v>164</v>
      </c>
      <c r="AU140" s="220" t="s">
        <v>82</v>
      </c>
      <c r="AV140" s="14" t="s">
        <v>82</v>
      </c>
      <c r="AW140" s="14" t="s">
        <v>35</v>
      </c>
      <c r="AX140" s="14" t="s">
        <v>73</v>
      </c>
      <c r="AY140" s="220" t="s">
        <v>151</v>
      </c>
    </row>
    <row r="141" spans="1:65" s="15" customFormat="1" ht="11.25">
      <c r="B141" s="221"/>
      <c r="C141" s="222"/>
      <c r="D141" s="193" t="s">
        <v>164</v>
      </c>
      <c r="E141" s="223" t="s">
        <v>19</v>
      </c>
      <c r="F141" s="224" t="s">
        <v>167</v>
      </c>
      <c r="G141" s="222"/>
      <c r="H141" s="225">
        <v>446.96800000000002</v>
      </c>
      <c r="I141" s="226"/>
      <c r="J141" s="222"/>
      <c r="K141" s="222"/>
      <c r="L141" s="227"/>
      <c r="M141" s="228"/>
      <c r="N141" s="229"/>
      <c r="O141" s="229"/>
      <c r="P141" s="229"/>
      <c r="Q141" s="229"/>
      <c r="R141" s="229"/>
      <c r="S141" s="229"/>
      <c r="T141" s="230"/>
      <c r="AT141" s="231" t="s">
        <v>164</v>
      </c>
      <c r="AU141" s="231" t="s">
        <v>82</v>
      </c>
      <c r="AV141" s="15" t="s">
        <v>158</v>
      </c>
      <c r="AW141" s="15" t="s">
        <v>35</v>
      </c>
      <c r="AX141" s="15" t="s">
        <v>80</v>
      </c>
      <c r="AY141" s="231" t="s">
        <v>151</v>
      </c>
    </row>
    <row r="142" spans="1:65" s="12" customFormat="1" ht="22.9" customHeight="1">
      <c r="B142" s="164"/>
      <c r="C142" s="165"/>
      <c r="D142" s="166" t="s">
        <v>72</v>
      </c>
      <c r="E142" s="178" t="s">
        <v>173</v>
      </c>
      <c r="F142" s="178" t="s">
        <v>174</v>
      </c>
      <c r="G142" s="165"/>
      <c r="H142" s="165"/>
      <c r="I142" s="168"/>
      <c r="J142" s="179">
        <f>BK142</f>
        <v>0</v>
      </c>
      <c r="K142" s="165"/>
      <c r="L142" s="170"/>
      <c r="M142" s="171"/>
      <c r="N142" s="172"/>
      <c r="O142" s="172"/>
      <c r="P142" s="173">
        <f>SUM(P143:P172)</f>
        <v>0</v>
      </c>
      <c r="Q142" s="172"/>
      <c r="R142" s="173">
        <f>SUM(R143:R172)</f>
        <v>0.13697280000000001</v>
      </c>
      <c r="S142" s="172"/>
      <c r="T142" s="174">
        <f>SUM(T143:T172)</f>
        <v>0</v>
      </c>
      <c r="AR142" s="175" t="s">
        <v>80</v>
      </c>
      <c r="AT142" s="176" t="s">
        <v>72</v>
      </c>
      <c r="AU142" s="176" t="s">
        <v>80</v>
      </c>
      <c r="AY142" s="175" t="s">
        <v>151</v>
      </c>
      <c r="BK142" s="177">
        <f>SUM(BK143:BK172)</f>
        <v>0</v>
      </c>
    </row>
    <row r="143" spans="1:65" s="2" customFormat="1" ht="21.75" customHeight="1">
      <c r="A143" s="36"/>
      <c r="B143" s="37"/>
      <c r="C143" s="180" t="s">
        <v>173</v>
      </c>
      <c r="D143" s="180" t="s">
        <v>153</v>
      </c>
      <c r="E143" s="181" t="s">
        <v>200</v>
      </c>
      <c r="F143" s="182" t="s">
        <v>201</v>
      </c>
      <c r="G143" s="183" t="s">
        <v>156</v>
      </c>
      <c r="H143" s="184">
        <v>760.96</v>
      </c>
      <c r="I143" s="185"/>
      <c r="J143" s="186">
        <f>ROUND(I143*H143,2)</f>
        <v>0</v>
      </c>
      <c r="K143" s="182" t="s">
        <v>157</v>
      </c>
      <c r="L143" s="41"/>
      <c r="M143" s="187" t="s">
        <v>19</v>
      </c>
      <c r="N143" s="188" t="s">
        <v>44</v>
      </c>
      <c r="O143" s="66"/>
      <c r="P143" s="189">
        <f>O143*H143</f>
        <v>0</v>
      </c>
      <c r="Q143" s="189">
        <v>0</v>
      </c>
      <c r="R143" s="189">
        <f>Q143*H143</f>
        <v>0</v>
      </c>
      <c r="S143" s="189">
        <v>0</v>
      </c>
      <c r="T143" s="190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91" t="s">
        <v>158</v>
      </c>
      <c r="AT143" s="191" t="s">
        <v>153</v>
      </c>
      <c r="AU143" s="191" t="s">
        <v>82</v>
      </c>
      <c r="AY143" s="19" t="s">
        <v>151</v>
      </c>
      <c r="BE143" s="192">
        <f>IF(N143="základní",J143,0)</f>
        <v>0</v>
      </c>
      <c r="BF143" s="192">
        <f>IF(N143="snížená",J143,0)</f>
        <v>0</v>
      </c>
      <c r="BG143" s="192">
        <f>IF(N143="zákl. přenesená",J143,0)</f>
        <v>0</v>
      </c>
      <c r="BH143" s="192">
        <f>IF(N143="sníž. přenesená",J143,0)</f>
        <v>0</v>
      </c>
      <c r="BI143" s="192">
        <f>IF(N143="nulová",J143,0)</f>
        <v>0</v>
      </c>
      <c r="BJ143" s="19" t="s">
        <v>80</v>
      </c>
      <c r="BK143" s="192">
        <f>ROUND(I143*H143,2)</f>
        <v>0</v>
      </c>
      <c r="BL143" s="19" t="s">
        <v>158</v>
      </c>
      <c r="BM143" s="191" t="s">
        <v>1331</v>
      </c>
    </row>
    <row r="144" spans="1:65" s="2" customFormat="1" ht="19.5">
      <c r="A144" s="36"/>
      <c r="B144" s="37"/>
      <c r="C144" s="38"/>
      <c r="D144" s="193" t="s">
        <v>160</v>
      </c>
      <c r="E144" s="38"/>
      <c r="F144" s="194" t="s">
        <v>203</v>
      </c>
      <c r="G144" s="38"/>
      <c r="H144" s="38"/>
      <c r="I144" s="195"/>
      <c r="J144" s="38"/>
      <c r="K144" s="38"/>
      <c r="L144" s="41"/>
      <c r="M144" s="196"/>
      <c r="N144" s="197"/>
      <c r="O144" s="66"/>
      <c r="P144" s="66"/>
      <c r="Q144" s="66"/>
      <c r="R144" s="66"/>
      <c r="S144" s="66"/>
      <c r="T144" s="67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9" t="s">
        <v>160</v>
      </c>
      <c r="AU144" s="19" t="s">
        <v>82</v>
      </c>
    </row>
    <row r="145" spans="1:65" s="2" customFormat="1" ht="11.25">
      <c r="A145" s="36"/>
      <c r="B145" s="37"/>
      <c r="C145" s="38"/>
      <c r="D145" s="198" t="s">
        <v>162</v>
      </c>
      <c r="E145" s="38"/>
      <c r="F145" s="199" t="s">
        <v>204</v>
      </c>
      <c r="G145" s="38"/>
      <c r="H145" s="38"/>
      <c r="I145" s="195"/>
      <c r="J145" s="38"/>
      <c r="K145" s="38"/>
      <c r="L145" s="41"/>
      <c r="M145" s="196"/>
      <c r="N145" s="197"/>
      <c r="O145" s="66"/>
      <c r="P145" s="66"/>
      <c r="Q145" s="66"/>
      <c r="R145" s="66"/>
      <c r="S145" s="66"/>
      <c r="T145" s="67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9" t="s">
        <v>162</v>
      </c>
      <c r="AU145" s="19" t="s">
        <v>82</v>
      </c>
    </row>
    <row r="146" spans="1:65" s="14" customFormat="1" ht="11.25">
      <c r="B146" s="210"/>
      <c r="C146" s="211"/>
      <c r="D146" s="193" t="s">
        <v>164</v>
      </c>
      <c r="E146" s="212" t="s">
        <v>19</v>
      </c>
      <c r="F146" s="213" t="s">
        <v>1332</v>
      </c>
      <c r="G146" s="211"/>
      <c r="H146" s="214">
        <v>760.96</v>
      </c>
      <c r="I146" s="215"/>
      <c r="J146" s="211"/>
      <c r="K146" s="211"/>
      <c r="L146" s="216"/>
      <c r="M146" s="217"/>
      <c r="N146" s="218"/>
      <c r="O146" s="218"/>
      <c r="P146" s="218"/>
      <c r="Q146" s="218"/>
      <c r="R146" s="218"/>
      <c r="S146" s="218"/>
      <c r="T146" s="219"/>
      <c r="AT146" s="220" t="s">
        <v>164</v>
      </c>
      <c r="AU146" s="220" t="s">
        <v>82</v>
      </c>
      <c r="AV146" s="14" t="s">
        <v>82</v>
      </c>
      <c r="AW146" s="14" t="s">
        <v>35</v>
      </c>
      <c r="AX146" s="14" t="s">
        <v>73</v>
      </c>
      <c r="AY146" s="220" t="s">
        <v>151</v>
      </c>
    </row>
    <row r="147" spans="1:65" s="15" customFormat="1" ht="11.25">
      <c r="B147" s="221"/>
      <c r="C147" s="222"/>
      <c r="D147" s="193" t="s">
        <v>164</v>
      </c>
      <c r="E147" s="223" t="s">
        <v>19</v>
      </c>
      <c r="F147" s="224" t="s">
        <v>167</v>
      </c>
      <c r="G147" s="222"/>
      <c r="H147" s="225">
        <v>760.96</v>
      </c>
      <c r="I147" s="226"/>
      <c r="J147" s="222"/>
      <c r="K147" s="222"/>
      <c r="L147" s="227"/>
      <c r="M147" s="228"/>
      <c r="N147" s="229"/>
      <c r="O147" s="229"/>
      <c r="P147" s="229"/>
      <c r="Q147" s="229"/>
      <c r="R147" s="229"/>
      <c r="S147" s="229"/>
      <c r="T147" s="230"/>
      <c r="AT147" s="231" t="s">
        <v>164</v>
      </c>
      <c r="AU147" s="231" t="s">
        <v>82</v>
      </c>
      <c r="AV147" s="15" t="s">
        <v>158</v>
      </c>
      <c r="AW147" s="15" t="s">
        <v>35</v>
      </c>
      <c r="AX147" s="15" t="s">
        <v>80</v>
      </c>
      <c r="AY147" s="231" t="s">
        <v>151</v>
      </c>
    </row>
    <row r="148" spans="1:65" s="2" customFormat="1" ht="33" customHeight="1">
      <c r="A148" s="36"/>
      <c r="B148" s="37"/>
      <c r="C148" s="180" t="s">
        <v>207</v>
      </c>
      <c r="D148" s="180" t="s">
        <v>153</v>
      </c>
      <c r="E148" s="181" t="s">
        <v>603</v>
      </c>
      <c r="F148" s="182" t="s">
        <v>604</v>
      </c>
      <c r="G148" s="183" t="s">
        <v>156</v>
      </c>
      <c r="H148" s="184">
        <v>380.48</v>
      </c>
      <c r="I148" s="185"/>
      <c r="J148" s="186">
        <f>ROUND(I148*H148,2)</f>
        <v>0</v>
      </c>
      <c r="K148" s="182" t="s">
        <v>157</v>
      </c>
      <c r="L148" s="41"/>
      <c r="M148" s="187" t="s">
        <v>19</v>
      </c>
      <c r="N148" s="188" t="s">
        <v>44</v>
      </c>
      <c r="O148" s="66"/>
      <c r="P148" s="189">
        <f>O148*H148</f>
        <v>0</v>
      </c>
      <c r="Q148" s="189">
        <v>3.6000000000000002E-4</v>
      </c>
      <c r="R148" s="189">
        <f>Q148*H148</f>
        <v>0.13697280000000001</v>
      </c>
      <c r="S148" s="189">
        <v>0</v>
      </c>
      <c r="T148" s="190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1" t="s">
        <v>158</v>
      </c>
      <c r="AT148" s="191" t="s">
        <v>153</v>
      </c>
      <c r="AU148" s="191" t="s">
        <v>82</v>
      </c>
      <c r="AY148" s="19" t="s">
        <v>151</v>
      </c>
      <c r="BE148" s="192">
        <f>IF(N148="základní",J148,0)</f>
        <v>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19" t="s">
        <v>80</v>
      </c>
      <c r="BK148" s="192">
        <f>ROUND(I148*H148,2)</f>
        <v>0</v>
      </c>
      <c r="BL148" s="19" t="s">
        <v>158</v>
      </c>
      <c r="BM148" s="191" t="s">
        <v>1333</v>
      </c>
    </row>
    <row r="149" spans="1:65" s="2" customFormat="1" ht="29.25">
      <c r="A149" s="36"/>
      <c r="B149" s="37"/>
      <c r="C149" s="38"/>
      <c r="D149" s="193" t="s">
        <v>160</v>
      </c>
      <c r="E149" s="38"/>
      <c r="F149" s="194" t="s">
        <v>606</v>
      </c>
      <c r="G149" s="38"/>
      <c r="H149" s="38"/>
      <c r="I149" s="195"/>
      <c r="J149" s="38"/>
      <c r="K149" s="38"/>
      <c r="L149" s="41"/>
      <c r="M149" s="196"/>
      <c r="N149" s="197"/>
      <c r="O149" s="66"/>
      <c r="P149" s="66"/>
      <c r="Q149" s="66"/>
      <c r="R149" s="66"/>
      <c r="S149" s="66"/>
      <c r="T149" s="67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9" t="s">
        <v>160</v>
      </c>
      <c r="AU149" s="19" t="s">
        <v>82</v>
      </c>
    </row>
    <row r="150" spans="1:65" s="2" customFormat="1" ht="11.25">
      <c r="A150" s="36"/>
      <c r="B150" s="37"/>
      <c r="C150" s="38"/>
      <c r="D150" s="198" t="s">
        <v>162</v>
      </c>
      <c r="E150" s="38"/>
      <c r="F150" s="199" t="s">
        <v>607</v>
      </c>
      <c r="G150" s="38"/>
      <c r="H150" s="38"/>
      <c r="I150" s="195"/>
      <c r="J150" s="38"/>
      <c r="K150" s="38"/>
      <c r="L150" s="41"/>
      <c r="M150" s="196"/>
      <c r="N150" s="197"/>
      <c r="O150" s="66"/>
      <c r="P150" s="66"/>
      <c r="Q150" s="66"/>
      <c r="R150" s="66"/>
      <c r="S150" s="66"/>
      <c r="T150" s="67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9" t="s">
        <v>162</v>
      </c>
      <c r="AU150" s="19" t="s">
        <v>82</v>
      </c>
    </row>
    <row r="151" spans="1:65" s="13" customFormat="1" ht="22.5">
      <c r="B151" s="200"/>
      <c r="C151" s="201"/>
      <c r="D151" s="193" t="s">
        <v>164</v>
      </c>
      <c r="E151" s="202" t="s">
        <v>19</v>
      </c>
      <c r="F151" s="203" t="s">
        <v>608</v>
      </c>
      <c r="G151" s="201"/>
      <c r="H151" s="202" t="s">
        <v>19</v>
      </c>
      <c r="I151" s="204"/>
      <c r="J151" s="201"/>
      <c r="K151" s="201"/>
      <c r="L151" s="205"/>
      <c r="M151" s="206"/>
      <c r="N151" s="207"/>
      <c r="O151" s="207"/>
      <c r="P151" s="207"/>
      <c r="Q151" s="207"/>
      <c r="R151" s="207"/>
      <c r="S151" s="207"/>
      <c r="T151" s="208"/>
      <c r="AT151" s="209" t="s">
        <v>164</v>
      </c>
      <c r="AU151" s="209" t="s">
        <v>82</v>
      </c>
      <c r="AV151" s="13" t="s">
        <v>80</v>
      </c>
      <c r="AW151" s="13" t="s">
        <v>35</v>
      </c>
      <c r="AX151" s="13" t="s">
        <v>73</v>
      </c>
      <c r="AY151" s="209" t="s">
        <v>151</v>
      </c>
    </row>
    <row r="152" spans="1:65" s="14" customFormat="1" ht="11.25">
      <c r="B152" s="210"/>
      <c r="C152" s="211"/>
      <c r="D152" s="193" t="s">
        <v>164</v>
      </c>
      <c r="E152" s="212" t="s">
        <v>19</v>
      </c>
      <c r="F152" s="213" t="s">
        <v>1334</v>
      </c>
      <c r="G152" s="211"/>
      <c r="H152" s="214">
        <v>17.84</v>
      </c>
      <c r="I152" s="215"/>
      <c r="J152" s="211"/>
      <c r="K152" s="211"/>
      <c r="L152" s="216"/>
      <c r="M152" s="217"/>
      <c r="N152" s="218"/>
      <c r="O152" s="218"/>
      <c r="P152" s="218"/>
      <c r="Q152" s="218"/>
      <c r="R152" s="218"/>
      <c r="S152" s="218"/>
      <c r="T152" s="219"/>
      <c r="AT152" s="220" t="s">
        <v>164</v>
      </c>
      <c r="AU152" s="220" t="s">
        <v>82</v>
      </c>
      <c r="AV152" s="14" t="s">
        <v>82</v>
      </c>
      <c r="AW152" s="14" t="s">
        <v>35</v>
      </c>
      <c r="AX152" s="14" t="s">
        <v>73</v>
      </c>
      <c r="AY152" s="220" t="s">
        <v>151</v>
      </c>
    </row>
    <row r="153" spans="1:65" s="14" customFormat="1" ht="11.25">
      <c r="B153" s="210"/>
      <c r="C153" s="211"/>
      <c r="D153" s="193" t="s">
        <v>164</v>
      </c>
      <c r="E153" s="212" t="s">
        <v>19</v>
      </c>
      <c r="F153" s="213" t="s">
        <v>1335</v>
      </c>
      <c r="G153" s="211"/>
      <c r="H153" s="214">
        <v>35.74</v>
      </c>
      <c r="I153" s="215"/>
      <c r="J153" s="211"/>
      <c r="K153" s="211"/>
      <c r="L153" s="216"/>
      <c r="M153" s="217"/>
      <c r="N153" s="218"/>
      <c r="O153" s="218"/>
      <c r="P153" s="218"/>
      <c r="Q153" s="218"/>
      <c r="R153" s="218"/>
      <c r="S153" s="218"/>
      <c r="T153" s="219"/>
      <c r="AT153" s="220" t="s">
        <v>164</v>
      </c>
      <c r="AU153" s="220" t="s">
        <v>82</v>
      </c>
      <c r="AV153" s="14" t="s">
        <v>82</v>
      </c>
      <c r="AW153" s="14" t="s">
        <v>35</v>
      </c>
      <c r="AX153" s="14" t="s">
        <v>73</v>
      </c>
      <c r="AY153" s="220" t="s">
        <v>151</v>
      </c>
    </row>
    <row r="154" spans="1:65" s="14" customFormat="1" ht="11.25">
      <c r="B154" s="210"/>
      <c r="C154" s="211"/>
      <c r="D154" s="193" t="s">
        <v>164</v>
      </c>
      <c r="E154" s="212" t="s">
        <v>19</v>
      </c>
      <c r="F154" s="213" t="s">
        <v>1336</v>
      </c>
      <c r="G154" s="211"/>
      <c r="H154" s="214">
        <v>23.3</v>
      </c>
      <c r="I154" s="215"/>
      <c r="J154" s="211"/>
      <c r="K154" s="211"/>
      <c r="L154" s="216"/>
      <c r="M154" s="217"/>
      <c r="N154" s="218"/>
      <c r="O154" s="218"/>
      <c r="P154" s="218"/>
      <c r="Q154" s="218"/>
      <c r="R154" s="218"/>
      <c r="S154" s="218"/>
      <c r="T154" s="219"/>
      <c r="AT154" s="220" t="s">
        <v>164</v>
      </c>
      <c r="AU154" s="220" t="s">
        <v>82</v>
      </c>
      <c r="AV154" s="14" t="s">
        <v>82</v>
      </c>
      <c r="AW154" s="14" t="s">
        <v>35</v>
      </c>
      <c r="AX154" s="14" t="s">
        <v>73</v>
      </c>
      <c r="AY154" s="220" t="s">
        <v>151</v>
      </c>
    </row>
    <row r="155" spans="1:65" s="14" customFormat="1" ht="11.25">
      <c r="B155" s="210"/>
      <c r="C155" s="211"/>
      <c r="D155" s="193" t="s">
        <v>164</v>
      </c>
      <c r="E155" s="212" t="s">
        <v>19</v>
      </c>
      <c r="F155" s="213" t="s">
        <v>1337</v>
      </c>
      <c r="G155" s="211"/>
      <c r="H155" s="214">
        <v>19.239999999999998</v>
      </c>
      <c r="I155" s="215"/>
      <c r="J155" s="211"/>
      <c r="K155" s="211"/>
      <c r="L155" s="216"/>
      <c r="M155" s="217"/>
      <c r="N155" s="218"/>
      <c r="O155" s="218"/>
      <c r="P155" s="218"/>
      <c r="Q155" s="218"/>
      <c r="R155" s="218"/>
      <c r="S155" s="218"/>
      <c r="T155" s="219"/>
      <c r="AT155" s="220" t="s">
        <v>164</v>
      </c>
      <c r="AU155" s="220" t="s">
        <v>82</v>
      </c>
      <c r="AV155" s="14" t="s">
        <v>82</v>
      </c>
      <c r="AW155" s="14" t="s">
        <v>35</v>
      </c>
      <c r="AX155" s="14" t="s">
        <v>73</v>
      </c>
      <c r="AY155" s="220" t="s">
        <v>151</v>
      </c>
    </row>
    <row r="156" spans="1:65" s="14" customFormat="1" ht="11.25">
      <c r="B156" s="210"/>
      <c r="C156" s="211"/>
      <c r="D156" s="193" t="s">
        <v>164</v>
      </c>
      <c r="E156" s="212" t="s">
        <v>19</v>
      </c>
      <c r="F156" s="213" t="s">
        <v>1338</v>
      </c>
      <c r="G156" s="211"/>
      <c r="H156" s="214">
        <v>19.239999999999998</v>
      </c>
      <c r="I156" s="215"/>
      <c r="J156" s="211"/>
      <c r="K156" s="211"/>
      <c r="L156" s="216"/>
      <c r="M156" s="217"/>
      <c r="N156" s="218"/>
      <c r="O156" s="218"/>
      <c r="P156" s="218"/>
      <c r="Q156" s="218"/>
      <c r="R156" s="218"/>
      <c r="S156" s="218"/>
      <c r="T156" s="219"/>
      <c r="AT156" s="220" t="s">
        <v>164</v>
      </c>
      <c r="AU156" s="220" t="s">
        <v>82</v>
      </c>
      <c r="AV156" s="14" t="s">
        <v>82</v>
      </c>
      <c r="AW156" s="14" t="s">
        <v>35</v>
      </c>
      <c r="AX156" s="14" t="s">
        <v>73</v>
      </c>
      <c r="AY156" s="220" t="s">
        <v>151</v>
      </c>
    </row>
    <row r="157" spans="1:65" s="14" customFormat="1" ht="11.25">
      <c r="B157" s="210"/>
      <c r="C157" s="211"/>
      <c r="D157" s="193" t="s">
        <v>164</v>
      </c>
      <c r="E157" s="212" t="s">
        <v>19</v>
      </c>
      <c r="F157" s="213" t="s">
        <v>1339</v>
      </c>
      <c r="G157" s="211"/>
      <c r="H157" s="214">
        <v>19.239999999999998</v>
      </c>
      <c r="I157" s="215"/>
      <c r="J157" s="211"/>
      <c r="K157" s="211"/>
      <c r="L157" s="216"/>
      <c r="M157" s="217"/>
      <c r="N157" s="218"/>
      <c r="O157" s="218"/>
      <c r="P157" s="218"/>
      <c r="Q157" s="218"/>
      <c r="R157" s="218"/>
      <c r="S157" s="218"/>
      <c r="T157" s="219"/>
      <c r="AT157" s="220" t="s">
        <v>164</v>
      </c>
      <c r="AU157" s="220" t="s">
        <v>82</v>
      </c>
      <c r="AV157" s="14" t="s">
        <v>82</v>
      </c>
      <c r="AW157" s="14" t="s">
        <v>35</v>
      </c>
      <c r="AX157" s="14" t="s">
        <v>73</v>
      </c>
      <c r="AY157" s="220" t="s">
        <v>151</v>
      </c>
    </row>
    <row r="158" spans="1:65" s="14" customFormat="1" ht="11.25">
      <c r="B158" s="210"/>
      <c r="C158" s="211"/>
      <c r="D158" s="193" t="s">
        <v>164</v>
      </c>
      <c r="E158" s="212" t="s">
        <v>19</v>
      </c>
      <c r="F158" s="213" t="s">
        <v>1340</v>
      </c>
      <c r="G158" s="211"/>
      <c r="H158" s="214">
        <v>19.239999999999998</v>
      </c>
      <c r="I158" s="215"/>
      <c r="J158" s="211"/>
      <c r="K158" s="211"/>
      <c r="L158" s="216"/>
      <c r="M158" s="217"/>
      <c r="N158" s="218"/>
      <c r="O158" s="218"/>
      <c r="P158" s="218"/>
      <c r="Q158" s="218"/>
      <c r="R158" s="218"/>
      <c r="S158" s="218"/>
      <c r="T158" s="219"/>
      <c r="AT158" s="220" t="s">
        <v>164</v>
      </c>
      <c r="AU158" s="220" t="s">
        <v>82</v>
      </c>
      <c r="AV158" s="14" t="s">
        <v>82</v>
      </c>
      <c r="AW158" s="14" t="s">
        <v>35</v>
      </c>
      <c r="AX158" s="14" t="s">
        <v>73</v>
      </c>
      <c r="AY158" s="220" t="s">
        <v>151</v>
      </c>
    </row>
    <row r="159" spans="1:65" s="14" customFormat="1" ht="11.25">
      <c r="B159" s="210"/>
      <c r="C159" s="211"/>
      <c r="D159" s="193" t="s">
        <v>164</v>
      </c>
      <c r="E159" s="212" t="s">
        <v>19</v>
      </c>
      <c r="F159" s="213" t="s">
        <v>1341</v>
      </c>
      <c r="G159" s="211"/>
      <c r="H159" s="214">
        <v>18.2</v>
      </c>
      <c r="I159" s="215"/>
      <c r="J159" s="211"/>
      <c r="K159" s="211"/>
      <c r="L159" s="216"/>
      <c r="M159" s="217"/>
      <c r="N159" s="218"/>
      <c r="O159" s="218"/>
      <c r="P159" s="218"/>
      <c r="Q159" s="218"/>
      <c r="R159" s="218"/>
      <c r="S159" s="218"/>
      <c r="T159" s="219"/>
      <c r="AT159" s="220" t="s">
        <v>164</v>
      </c>
      <c r="AU159" s="220" t="s">
        <v>82</v>
      </c>
      <c r="AV159" s="14" t="s">
        <v>82</v>
      </c>
      <c r="AW159" s="14" t="s">
        <v>35</v>
      </c>
      <c r="AX159" s="14" t="s">
        <v>73</v>
      </c>
      <c r="AY159" s="220" t="s">
        <v>151</v>
      </c>
    </row>
    <row r="160" spans="1:65" s="14" customFormat="1" ht="11.25">
      <c r="B160" s="210"/>
      <c r="C160" s="211"/>
      <c r="D160" s="193" t="s">
        <v>164</v>
      </c>
      <c r="E160" s="212" t="s">
        <v>19</v>
      </c>
      <c r="F160" s="213" t="s">
        <v>1341</v>
      </c>
      <c r="G160" s="211"/>
      <c r="H160" s="214">
        <v>18.2</v>
      </c>
      <c r="I160" s="215"/>
      <c r="J160" s="211"/>
      <c r="K160" s="211"/>
      <c r="L160" s="216"/>
      <c r="M160" s="217"/>
      <c r="N160" s="218"/>
      <c r="O160" s="218"/>
      <c r="P160" s="218"/>
      <c r="Q160" s="218"/>
      <c r="R160" s="218"/>
      <c r="S160" s="218"/>
      <c r="T160" s="219"/>
      <c r="AT160" s="220" t="s">
        <v>164</v>
      </c>
      <c r="AU160" s="220" t="s">
        <v>82</v>
      </c>
      <c r="AV160" s="14" t="s">
        <v>82</v>
      </c>
      <c r="AW160" s="14" t="s">
        <v>35</v>
      </c>
      <c r="AX160" s="14" t="s">
        <v>73</v>
      </c>
      <c r="AY160" s="220" t="s">
        <v>151</v>
      </c>
    </row>
    <row r="161" spans="1:65" s="16" customFormat="1" ht="11.25">
      <c r="B161" s="246"/>
      <c r="C161" s="247"/>
      <c r="D161" s="193" t="s">
        <v>164</v>
      </c>
      <c r="E161" s="248" t="s">
        <v>19</v>
      </c>
      <c r="F161" s="249" t="s">
        <v>371</v>
      </c>
      <c r="G161" s="247"/>
      <c r="H161" s="250">
        <v>190.23999999999998</v>
      </c>
      <c r="I161" s="251"/>
      <c r="J161" s="247"/>
      <c r="K161" s="247"/>
      <c r="L161" s="252"/>
      <c r="M161" s="253"/>
      <c r="N161" s="254"/>
      <c r="O161" s="254"/>
      <c r="P161" s="254"/>
      <c r="Q161" s="254"/>
      <c r="R161" s="254"/>
      <c r="S161" s="254"/>
      <c r="T161" s="255"/>
      <c r="AT161" s="256" t="s">
        <v>164</v>
      </c>
      <c r="AU161" s="256" t="s">
        <v>82</v>
      </c>
      <c r="AV161" s="16" t="s">
        <v>175</v>
      </c>
      <c r="AW161" s="16" t="s">
        <v>35</v>
      </c>
      <c r="AX161" s="16" t="s">
        <v>73</v>
      </c>
      <c r="AY161" s="256" t="s">
        <v>151</v>
      </c>
    </row>
    <row r="162" spans="1:65" s="13" customFormat="1" ht="22.5">
      <c r="B162" s="200"/>
      <c r="C162" s="201"/>
      <c r="D162" s="193" t="s">
        <v>164</v>
      </c>
      <c r="E162" s="202" t="s">
        <v>19</v>
      </c>
      <c r="F162" s="203" t="s">
        <v>620</v>
      </c>
      <c r="G162" s="201"/>
      <c r="H162" s="202" t="s">
        <v>19</v>
      </c>
      <c r="I162" s="204"/>
      <c r="J162" s="201"/>
      <c r="K162" s="201"/>
      <c r="L162" s="205"/>
      <c r="M162" s="206"/>
      <c r="N162" s="207"/>
      <c r="O162" s="207"/>
      <c r="P162" s="207"/>
      <c r="Q162" s="207"/>
      <c r="R162" s="207"/>
      <c r="S162" s="207"/>
      <c r="T162" s="208"/>
      <c r="AT162" s="209" t="s">
        <v>164</v>
      </c>
      <c r="AU162" s="209" t="s">
        <v>82</v>
      </c>
      <c r="AV162" s="13" t="s">
        <v>80</v>
      </c>
      <c r="AW162" s="13" t="s">
        <v>35</v>
      </c>
      <c r="AX162" s="13" t="s">
        <v>73</v>
      </c>
      <c r="AY162" s="209" t="s">
        <v>151</v>
      </c>
    </row>
    <row r="163" spans="1:65" s="14" customFormat="1" ht="11.25">
      <c r="B163" s="210"/>
      <c r="C163" s="211"/>
      <c r="D163" s="193" t="s">
        <v>164</v>
      </c>
      <c r="E163" s="212" t="s">
        <v>19</v>
      </c>
      <c r="F163" s="213" t="s">
        <v>1334</v>
      </c>
      <c r="G163" s="211"/>
      <c r="H163" s="214">
        <v>17.84</v>
      </c>
      <c r="I163" s="215"/>
      <c r="J163" s="211"/>
      <c r="K163" s="211"/>
      <c r="L163" s="216"/>
      <c r="M163" s="217"/>
      <c r="N163" s="218"/>
      <c r="O163" s="218"/>
      <c r="P163" s="218"/>
      <c r="Q163" s="218"/>
      <c r="R163" s="218"/>
      <c r="S163" s="218"/>
      <c r="T163" s="219"/>
      <c r="AT163" s="220" t="s">
        <v>164</v>
      </c>
      <c r="AU163" s="220" t="s">
        <v>82</v>
      </c>
      <c r="AV163" s="14" t="s">
        <v>82</v>
      </c>
      <c r="AW163" s="14" t="s">
        <v>35</v>
      </c>
      <c r="AX163" s="14" t="s">
        <v>73</v>
      </c>
      <c r="AY163" s="220" t="s">
        <v>151</v>
      </c>
    </row>
    <row r="164" spans="1:65" s="14" customFormat="1" ht="11.25">
      <c r="B164" s="210"/>
      <c r="C164" s="211"/>
      <c r="D164" s="193" t="s">
        <v>164</v>
      </c>
      <c r="E164" s="212" t="s">
        <v>19</v>
      </c>
      <c r="F164" s="213" t="s">
        <v>1335</v>
      </c>
      <c r="G164" s="211"/>
      <c r="H164" s="214">
        <v>35.74</v>
      </c>
      <c r="I164" s="215"/>
      <c r="J164" s="211"/>
      <c r="K164" s="211"/>
      <c r="L164" s="216"/>
      <c r="M164" s="217"/>
      <c r="N164" s="218"/>
      <c r="O164" s="218"/>
      <c r="P164" s="218"/>
      <c r="Q164" s="218"/>
      <c r="R164" s="218"/>
      <c r="S164" s="218"/>
      <c r="T164" s="219"/>
      <c r="AT164" s="220" t="s">
        <v>164</v>
      </c>
      <c r="AU164" s="220" t="s">
        <v>82</v>
      </c>
      <c r="AV164" s="14" t="s">
        <v>82</v>
      </c>
      <c r="AW164" s="14" t="s">
        <v>35</v>
      </c>
      <c r="AX164" s="14" t="s">
        <v>73</v>
      </c>
      <c r="AY164" s="220" t="s">
        <v>151</v>
      </c>
    </row>
    <row r="165" spans="1:65" s="14" customFormat="1" ht="11.25">
      <c r="B165" s="210"/>
      <c r="C165" s="211"/>
      <c r="D165" s="193" t="s">
        <v>164</v>
      </c>
      <c r="E165" s="212" t="s">
        <v>19</v>
      </c>
      <c r="F165" s="213" t="s">
        <v>1336</v>
      </c>
      <c r="G165" s="211"/>
      <c r="H165" s="214">
        <v>23.3</v>
      </c>
      <c r="I165" s="215"/>
      <c r="J165" s="211"/>
      <c r="K165" s="211"/>
      <c r="L165" s="216"/>
      <c r="M165" s="217"/>
      <c r="N165" s="218"/>
      <c r="O165" s="218"/>
      <c r="P165" s="218"/>
      <c r="Q165" s="218"/>
      <c r="R165" s="218"/>
      <c r="S165" s="218"/>
      <c r="T165" s="219"/>
      <c r="AT165" s="220" t="s">
        <v>164</v>
      </c>
      <c r="AU165" s="220" t="s">
        <v>82</v>
      </c>
      <c r="AV165" s="14" t="s">
        <v>82</v>
      </c>
      <c r="AW165" s="14" t="s">
        <v>35</v>
      </c>
      <c r="AX165" s="14" t="s">
        <v>73</v>
      </c>
      <c r="AY165" s="220" t="s">
        <v>151</v>
      </c>
    </row>
    <row r="166" spans="1:65" s="14" customFormat="1" ht="11.25">
      <c r="B166" s="210"/>
      <c r="C166" s="211"/>
      <c r="D166" s="193" t="s">
        <v>164</v>
      </c>
      <c r="E166" s="212" t="s">
        <v>19</v>
      </c>
      <c r="F166" s="213" t="s">
        <v>1337</v>
      </c>
      <c r="G166" s="211"/>
      <c r="H166" s="214">
        <v>19.239999999999998</v>
      </c>
      <c r="I166" s="215"/>
      <c r="J166" s="211"/>
      <c r="K166" s="211"/>
      <c r="L166" s="216"/>
      <c r="M166" s="217"/>
      <c r="N166" s="218"/>
      <c r="O166" s="218"/>
      <c r="P166" s="218"/>
      <c r="Q166" s="218"/>
      <c r="R166" s="218"/>
      <c r="S166" s="218"/>
      <c r="T166" s="219"/>
      <c r="AT166" s="220" t="s">
        <v>164</v>
      </c>
      <c r="AU166" s="220" t="s">
        <v>82</v>
      </c>
      <c r="AV166" s="14" t="s">
        <v>82</v>
      </c>
      <c r="AW166" s="14" t="s">
        <v>35</v>
      </c>
      <c r="AX166" s="14" t="s">
        <v>73</v>
      </c>
      <c r="AY166" s="220" t="s">
        <v>151</v>
      </c>
    </row>
    <row r="167" spans="1:65" s="14" customFormat="1" ht="11.25">
      <c r="B167" s="210"/>
      <c r="C167" s="211"/>
      <c r="D167" s="193" t="s">
        <v>164</v>
      </c>
      <c r="E167" s="212" t="s">
        <v>19</v>
      </c>
      <c r="F167" s="213" t="s">
        <v>1338</v>
      </c>
      <c r="G167" s="211"/>
      <c r="H167" s="214">
        <v>19.239999999999998</v>
      </c>
      <c r="I167" s="215"/>
      <c r="J167" s="211"/>
      <c r="K167" s="211"/>
      <c r="L167" s="216"/>
      <c r="M167" s="217"/>
      <c r="N167" s="218"/>
      <c r="O167" s="218"/>
      <c r="P167" s="218"/>
      <c r="Q167" s="218"/>
      <c r="R167" s="218"/>
      <c r="S167" s="218"/>
      <c r="T167" s="219"/>
      <c r="AT167" s="220" t="s">
        <v>164</v>
      </c>
      <c r="AU167" s="220" t="s">
        <v>82</v>
      </c>
      <c r="AV167" s="14" t="s">
        <v>82</v>
      </c>
      <c r="AW167" s="14" t="s">
        <v>35</v>
      </c>
      <c r="AX167" s="14" t="s">
        <v>73</v>
      </c>
      <c r="AY167" s="220" t="s">
        <v>151</v>
      </c>
    </row>
    <row r="168" spans="1:65" s="14" customFormat="1" ht="11.25">
      <c r="B168" s="210"/>
      <c r="C168" s="211"/>
      <c r="D168" s="193" t="s">
        <v>164</v>
      </c>
      <c r="E168" s="212" t="s">
        <v>19</v>
      </c>
      <c r="F168" s="213" t="s">
        <v>1339</v>
      </c>
      <c r="G168" s="211"/>
      <c r="H168" s="214">
        <v>19.239999999999998</v>
      </c>
      <c r="I168" s="215"/>
      <c r="J168" s="211"/>
      <c r="K168" s="211"/>
      <c r="L168" s="216"/>
      <c r="M168" s="217"/>
      <c r="N168" s="218"/>
      <c r="O168" s="218"/>
      <c r="P168" s="218"/>
      <c r="Q168" s="218"/>
      <c r="R168" s="218"/>
      <c r="S168" s="218"/>
      <c r="T168" s="219"/>
      <c r="AT168" s="220" t="s">
        <v>164</v>
      </c>
      <c r="AU168" s="220" t="s">
        <v>82</v>
      </c>
      <c r="AV168" s="14" t="s">
        <v>82</v>
      </c>
      <c r="AW168" s="14" t="s">
        <v>35</v>
      </c>
      <c r="AX168" s="14" t="s">
        <v>73</v>
      </c>
      <c r="AY168" s="220" t="s">
        <v>151</v>
      </c>
    </row>
    <row r="169" spans="1:65" s="14" customFormat="1" ht="11.25">
      <c r="B169" s="210"/>
      <c r="C169" s="211"/>
      <c r="D169" s="193" t="s">
        <v>164</v>
      </c>
      <c r="E169" s="212" t="s">
        <v>19</v>
      </c>
      <c r="F169" s="213" t="s">
        <v>1340</v>
      </c>
      <c r="G169" s="211"/>
      <c r="H169" s="214">
        <v>19.239999999999998</v>
      </c>
      <c r="I169" s="215"/>
      <c r="J169" s="211"/>
      <c r="K169" s="211"/>
      <c r="L169" s="216"/>
      <c r="M169" s="217"/>
      <c r="N169" s="218"/>
      <c r="O169" s="218"/>
      <c r="P169" s="218"/>
      <c r="Q169" s="218"/>
      <c r="R169" s="218"/>
      <c r="S169" s="218"/>
      <c r="T169" s="219"/>
      <c r="AT169" s="220" t="s">
        <v>164</v>
      </c>
      <c r="AU169" s="220" t="s">
        <v>82</v>
      </c>
      <c r="AV169" s="14" t="s">
        <v>82</v>
      </c>
      <c r="AW169" s="14" t="s">
        <v>35</v>
      </c>
      <c r="AX169" s="14" t="s">
        <v>73</v>
      </c>
      <c r="AY169" s="220" t="s">
        <v>151</v>
      </c>
    </row>
    <row r="170" spans="1:65" s="14" customFormat="1" ht="11.25">
      <c r="B170" s="210"/>
      <c r="C170" s="211"/>
      <c r="D170" s="193" t="s">
        <v>164</v>
      </c>
      <c r="E170" s="212" t="s">
        <v>19</v>
      </c>
      <c r="F170" s="213" t="s">
        <v>1341</v>
      </c>
      <c r="G170" s="211"/>
      <c r="H170" s="214">
        <v>18.2</v>
      </c>
      <c r="I170" s="215"/>
      <c r="J170" s="211"/>
      <c r="K170" s="211"/>
      <c r="L170" s="216"/>
      <c r="M170" s="217"/>
      <c r="N170" s="218"/>
      <c r="O170" s="218"/>
      <c r="P170" s="218"/>
      <c r="Q170" s="218"/>
      <c r="R170" s="218"/>
      <c r="S170" s="218"/>
      <c r="T170" s="219"/>
      <c r="AT170" s="220" t="s">
        <v>164</v>
      </c>
      <c r="AU170" s="220" t="s">
        <v>82</v>
      </c>
      <c r="AV170" s="14" t="s">
        <v>82</v>
      </c>
      <c r="AW170" s="14" t="s">
        <v>35</v>
      </c>
      <c r="AX170" s="14" t="s">
        <v>73</v>
      </c>
      <c r="AY170" s="220" t="s">
        <v>151</v>
      </c>
    </row>
    <row r="171" spans="1:65" s="14" customFormat="1" ht="11.25">
      <c r="B171" s="210"/>
      <c r="C171" s="211"/>
      <c r="D171" s="193" t="s">
        <v>164</v>
      </c>
      <c r="E171" s="212" t="s">
        <v>19</v>
      </c>
      <c r="F171" s="213" t="s">
        <v>1341</v>
      </c>
      <c r="G171" s="211"/>
      <c r="H171" s="214">
        <v>18.2</v>
      </c>
      <c r="I171" s="215"/>
      <c r="J171" s="211"/>
      <c r="K171" s="211"/>
      <c r="L171" s="216"/>
      <c r="M171" s="217"/>
      <c r="N171" s="218"/>
      <c r="O171" s="218"/>
      <c r="P171" s="218"/>
      <c r="Q171" s="218"/>
      <c r="R171" s="218"/>
      <c r="S171" s="218"/>
      <c r="T171" s="219"/>
      <c r="AT171" s="220" t="s">
        <v>164</v>
      </c>
      <c r="AU171" s="220" t="s">
        <v>82</v>
      </c>
      <c r="AV171" s="14" t="s">
        <v>82</v>
      </c>
      <c r="AW171" s="14" t="s">
        <v>35</v>
      </c>
      <c r="AX171" s="14" t="s">
        <v>73</v>
      </c>
      <c r="AY171" s="220" t="s">
        <v>151</v>
      </c>
    </row>
    <row r="172" spans="1:65" s="15" customFormat="1" ht="11.25">
      <c r="B172" s="221"/>
      <c r="C172" s="222"/>
      <c r="D172" s="193" t="s">
        <v>164</v>
      </c>
      <c r="E172" s="223" t="s">
        <v>19</v>
      </c>
      <c r="F172" s="224" t="s">
        <v>167</v>
      </c>
      <c r="G172" s="222"/>
      <c r="H172" s="225">
        <v>380.48</v>
      </c>
      <c r="I172" s="226"/>
      <c r="J172" s="222"/>
      <c r="K172" s="222"/>
      <c r="L172" s="227"/>
      <c r="M172" s="228"/>
      <c r="N172" s="229"/>
      <c r="O172" s="229"/>
      <c r="P172" s="229"/>
      <c r="Q172" s="229"/>
      <c r="R172" s="229"/>
      <c r="S172" s="229"/>
      <c r="T172" s="230"/>
      <c r="AT172" s="231" t="s">
        <v>164</v>
      </c>
      <c r="AU172" s="231" t="s">
        <v>82</v>
      </c>
      <c r="AV172" s="15" t="s">
        <v>158</v>
      </c>
      <c r="AW172" s="15" t="s">
        <v>35</v>
      </c>
      <c r="AX172" s="15" t="s">
        <v>80</v>
      </c>
      <c r="AY172" s="231" t="s">
        <v>151</v>
      </c>
    </row>
    <row r="173" spans="1:65" s="12" customFormat="1" ht="22.9" customHeight="1">
      <c r="B173" s="164"/>
      <c r="C173" s="165"/>
      <c r="D173" s="166" t="s">
        <v>72</v>
      </c>
      <c r="E173" s="178" t="s">
        <v>222</v>
      </c>
      <c r="F173" s="178" t="s">
        <v>230</v>
      </c>
      <c r="G173" s="165"/>
      <c r="H173" s="165"/>
      <c r="I173" s="168"/>
      <c r="J173" s="179">
        <f>BK173</f>
        <v>0</v>
      </c>
      <c r="K173" s="165"/>
      <c r="L173" s="170"/>
      <c r="M173" s="171"/>
      <c r="N173" s="172"/>
      <c r="O173" s="172"/>
      <c r="P173" s="173">
        <f>SUM(P174:P239)</f>
        <v>0</v>
      </c>
      <c r="Q173" s="172"/>
      <c r="R173" s="173">
        <f>SUM(R174:R239)</f>
        <v>0.44875200000000004</v>
      </c>
      <c r="S173" s="172"/>
      <c r="T173" s="174">
        <f>SUM(T174:T239)</f>
        <v>0.43199999999999994</v>
      </c>
      <c r="AR173" s="175" t="s">
        <v>80</v>
      </c>
      <c r="AT173" s="176" t="s">
        <v>72</v>
      </c>
      <c r="AU173" s="176" t="s">
        <v>80</v>
      </c>
      <c r="AY173" s="175" t="s">
        <v>151</v>
      </c>
      <c r="BK173" s="177">
        <f>SUM(BK174:BK239)</f>
        <v>0</v>
      </c>
    </row>
    <row r="174" spans="1:65" s="2" customFormat="1" ht="24.2" customHeight="1">
      <c r="A174" s="36"/>
      <c r="B174" s="37"/>
      <c r="C174" s="180" t="s">
        <v>214</v>
      </c>
      <c r="D174" s="180" t="s">
        <v>153</v>
      </c>
      <c r="E174" s="181" t="s">
        <v>232</v>
      </c>
      <c r="F174" s="182" t="s">
        <v>233</v>
      </c>
      <c r="G174" s="183" t="s">
        <v>178</v>
      </c>
      <c r="H174" s="184">
        <v>300</v>
      </c>
      <c r="I174" s="185"/>
      <c r="J174" s="186">
        <f>ROUND(I174*H174,2)</f>
        <v>0</v>
      </c>
      <c r="K174" s="182" t="s">
        <v>157</v>
      </c>
      <c r="L174" s="41"/>
      <c r="M174" s="187" t="s">
        <v>19</v>
      </c>
      <c r="N174" s="188" t="s">
        <v>44</v>
      </c>
      <c r="O174" s="66"/>
      <c r="P174" s="189">
        <f>O174*H174</f>
        <v>0</v>
      </c>
      <c r="Q174" s="189">
        <v>3.6000000000000002E-4</v>
      </c>
      <c r="R174" s="189">
        <f>Q174*H174</f>
        <v>0.10800000000000001</v>
      </c>
      <c r="S174" s="189">
        <v>0</v>
      </c>
      <c r="T174" s="190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91" t="s">
        <v>158</v>
      </c>
      <c r="AT174" s="191" t="s">
        <v>153</v>
      </c>
      <c r="AU174" s="191" t="s">
        <v>82</v>
      </c>
      <c r="AY174" s="19" t="s">
        <v>151</v>
      </c>
      <c r="BE174" s="192">
        <f>IF(N174="základní",J174,0)</f>
        <v>0</v>
      </c>
      <c r="BF174" s="192">
        <f>IF(N174="snížená",J174,0)</f>
        <v>0</v>
      </c>
      <c r="BG174" s="192">
        <f>IF(N174="zákl. přenesená",J174,0)</f>
        <v>0</v>
      </c>
      <c r="BH174" s="192">
        <f>IF(N174="sníž. přenesená",J174,0)</f>
        <v>0</v>
      </c>
      <c r="BI174" s="192">
        <f>IF(N174="nulová",J174,0)</f>
        <v>0</v>
      </c>
      <c r="BJ174" s="19" t="s">
        <v>80</v>
      </c>
      <c r="BK174" s="192">
        <f>ROUND(I174*H174,2)</f>
        <v>0</v>
      </c>
      <c r="BL174" s="19" t="s">
        <v>158</v>
      </c>
      <c r="BM174" s="191" t="s">
        <v>1342</v>
      </c>
    </row>
    <row r="175" spans="1:65" s="2" customFormat="1" ht="19.5">
      <c r="A175" s="36"/>
      <c r="B175" s="37"/>
      <c r="C175" s="38"/>
      <c r="D175" s="193" t="s">
        <v>160</v>
      </c>
      <c r="E175" s="38"/>
      <c r="F175" s="194" t="s">
        <v>235</v>
      </c>
      <c r="G175" s="38"/>
      <c r="H175" s="38"/>
      <c r="I175" s="195"/>
      <c r="J175" s="38"/>
      <c r="K175" s="38"/>
      <c r="L175" s="41"/>
      <c r="M175" s="196"/>
      <c r="N175" s="197"/>
      <c r="O175" s="66"/>
      <c r="P175" s="66"/>
      <c r="Q175" s="66"/>
      <c r="R175" s="66"/>
      <c r="S175" s="66"/>
      <c r="T175" s="67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9" t="s">
        <v>160</v>
      </c>
      <c r="AU175" s="19" t="s">
        <v>82</v>
      </c>
    </row>
    <row r="176" spans="1:65" s="2" customFormat="1" ht="11.25">
      <c r="A176" s="36"/>
      <c r="B176" s="37"/>
      <c r="C176" s="38"/>
      <c r="D176" s="198" t="s">
        <v>162</v>
      </c>
      <c r="E176" s="38"/>
      <c r="F176" s="199" t="s">
        <v>236</v>
      </c>
      <c r="G176" s="38"/>
      <c r="H176" s="38"/>
      <c r="I176" s="195"/>
      <c r="J176" s="38"/>
      <c r="K176" s="38"/>
      <c r="L176" s="41"/>
      <c r="M176" s="196"/>
      <c r="N176" s="197"/>
      <c r="O176" s="66"/>
      <c r="P176" s="66"/>
      <c r="Q176" s="66"/>
      <c r="R176" s="66"/>
      <c r="S176" s="66"/>
      <c r="T176" s="67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9" t="s">
        <v>162</v>
      </c>
      <c r="AU176" s="19" t="s">
        <v>82</v>
      </c>
    </row>
    <row r="177" spans="1:65" s="13" customFormat="1" ht="11.25">
      <c r="B177" s="200"/>
      <c r="C177" s="201"/>
      <c r="D177" s="193" t="s">
        <v>164</v>
      </c>
      <c r="E177" s="202" t="s">
        <v>19</v>
      </c>
      <c r="F177" s="203" t="s">
        <v>1343</v>
      </c>
      <c r="G177" s="201"/>
      <c r="H177" s="202" t="s">
        <v>19</v>
      </c>
      <c r="I177" s="204"/>
      <c r="J177" s="201"/>
      <c r="K177" s="201"/>
      <c r="L177" s="205"/>
      <c r="M177" s="206"/>
      <c r="N177" s="207"/>
      <c r="O177" s="207"/>
      <c r="P177" s="207"/>
      <c r="Q177" s="207"/>
      <c r="R177" s="207"/>
      <c r="S177" s="207"/>
      <c r="T177" s="208"/>
      <c r="AT177" s="209" t="s">
        <v>164</v>
      </c>
      <c r="AU177" s="209" t="s">
        <v>82</v>
      </c>
      <c r="AV177" s="13" t="s">
        <v>80</v>
      </c>
      <c r="AW177" s="13" t="s">
        <v>35</v>
      </c>
      <c r="AX177" s="13" t="s">
        <v>73</v>
      </c>
      <c r="AY177" s="209" t="s">
        <v>151</v>
      </c>
    </row>
    <row r="178" spans="1:65" s="14" customFormat="1" ht="11.25">
      <c r="B178" s="210"/>
      <c r="C178" s="211"/>
      <c r="D178" s="193" t="s">
        <v>164</v>
      </c>
      <c r="E178" s="212" t="s">
        <v>19</v>
      </c>
      <c r="F178" s="213" t="s">
        <v>1344</v>
      </c>
      <c r="G178" s="211"/>
      <c r="H178" s="214">
        <v>300</v>
      </c>
      <c r="I178" s="215"/>
      <c r="J178" s="211"/>
      <c r="K178" s="211"/>
      <c r="L178" s="216"/>
      <c r="M178" s="217"/>
      <c r="N178" s="218"/>
      <c r="O178" s="218"/>
      <c r="P178" s="218"/>
      <c r="Q178" s="218"/>
      <c r="R178" s="218"/>
      <c r="S178" s="218"/>
      <c r="T178" s="219"/>
      <c r="AT178" s="220" t="s">
        <v>164</v>
      </c>
      <c r="AU178" s="220" t="s">
        <v>82</v>
      </c>
      <c r="AV178" s="14" t="s">
        <v>82</v>
      </c>
      <c r="AW178" s="14" t="s">
        <v>35</v>
      </c>
      <c r="AX178" s="14" t="s">
        <v>73</v>
      </c>
      <c r="AY178" s="220" t="s">
        <v>151</v>
      </c>
    </row>
    <row r="179" spans="1:65" s="15" customFormat="1" ht="11.25">
      <c r="B179" s="221"/>
      <c r="C179" s="222"/>
      <c r="D179" s="193" t="s">
        <v>164</v>
      </c>
      <c r="E179" s="223" t="s">
        <v>19</v>
      </c>
      <c r="F179" s="224" t="s">
        <v>167</v>
      </c>
      <c r="G179" s="222"/>
      <c r="H179" s="225">
        <v>300</v>
      </c>
      <c r="I179" s="226"/>
      <c r="J179" s="222"/>
      <c r="K179" s="222"/>
      <c r="L179" s="227"/>
      <c r="M179" s="228"/>
      <c r="N179" s="229"/>
      <c r="O179" s="229"/>
      <c r="P179" s="229"/>
      <c r="Q179" s="229"/>
      <c r="R179" s="229"/>
      <c r="S179" s="229"/>
      <c r="T179" s="230"/>
      <c r="AT179" s="231" t="s">
        <v>164</v>
      </c>
      <c r="AU179" s="231" t="s">
        <v>82</v>
      </c>
      <c r="AV179" s="15" t="s">
        <v>158</v>
      </c>
      <c r="AW179" s="15" t="s">
        <v>35</v>
      </c>
      <c r="AX179" s="15" t="s">
        <v>80</v>
      </c>
      <c r="AY179" s="231" t="s">
        <v>151</v>
      </c>
    </row>
    <row r="180" spans="1:65" s="2" customFormat="1" ht="16.5" customHeight="1">
      <c r="A180" s="36"/>
      <c r="B180" s="37"/>
      <c r="C180" s="232" t="s">
        <v>222</v>
      </c>
      <c r="D180" s="232" t="s">
        <v>324</v>
      </c>
      <c r="E180" s="233" t="s">
        <v>649</v>
      </c>
      <c r="F180" s="234" t="s">
        <v>650</v>
      </c>
      <c r="G180" s="235" t="s">
        <v>634</v>
      </c>
      <c r="H180" s="236">
        <v>0.54300000000000004</v>
      </c>
      <c r="I180" s="237"/>
      <c r="J180" s="238">
        <f>ROUND(I180*H180,2)</f>
        <v>0</v>
      </c>
      <c r="K180" s="234" t="s">
        <v>157</v>
      </c>
      <c r="L180" s="239"/>
      <c r="M180" s="240" t="s">
        <v>19</v>
      </c>
      <c r="N180" s="241" t="s">
        <v>44</v>
      </c>
      <c r="O180" s="66"/>
      <c r="P180" s="189">
        <f>O180*H180</f>
        <v>0</v>
      </c>
      <c r="Q180" s="189">
        <v>0.5</v>
      </c>
      <c r="R180" s="189">
        <f>Q180*H180</f>
        <v>0.27150000000000002</v>
      </c>
      <c r="S180" s="189">
        <v>0</v>
      </c>
      <c r="T180" s="190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91" t="s">
        <v>214</v>
      </c>
      <c r="AT180" s="191" t="s">
        <v>324</v>
      </c>
      <c r="AU180" s="191" t="s">
        <v>82</v>
      </c>
      <c r="AY180" s="19" t="s">
        <v>151</v>
      </c>
      <c r="BE180" s="192">
        <f>IF(N180="základní",J180,0)</f>
        <v>0</v>
      </c>
      <c r="BF180" s="192">
        <f>IF(N180="snížená",J180,0)</f>
        <v>0</v>
      </c>
      <c r="BG180" s="192">
        <f>IF(N180="zákl. přenesená",J180,0)</f>
        <v>0</v>
      </c>
      <c r="BH180" s="192">
        <f>IF(N180="sníž. přenesená",J180,0)</f>
        <v>0</v>
      </c>
      <c r="BI180" s="192">
        <f>IF(N180="nulová",J180,0)</f>
        <v>0</v>
      </c>
      <c r="BJ180" s="19" t="s">
        <v>80</v>
      </c>
      <c r="BK180" s="192">
        <f>ROUND(I180*H180,2)</f>
        <v>0</v>
      </c>
      <c r="BL180" s="19" t="s">
        <v>158</v>
      </c>
      <c r="BM180" s="191" t="s">
        <v>1345</v>
      </c>
    </row>
    <row r="181" spans="1:65" s="2" customFormat="1" ht="11.25">
      <c r="A181" s="36"/>
      <c r="B181" s="37"/>
      <c r="C181" s="38"/>
      <c r="D181" s="193" t="s">
        <v>160</v>
      </c>
      <c r="E181" s="38"/>
      <c r="F181" s="194" t="s">
        <v>650</v>
      </c>
      <c r="G181" s="38"/>
      <c r="H181" s="38"/>
      <c r="I181" s="195"/>
      <c r="J181" s="38"/>
      <c r="K181" s="38"/>
      <c r="L181" s="41"/>
      <c r="M181" s="196"/>
      <c r="N181" s="197"/>
      <c r="O181" s="66"/>
      <c r="P181" s="66"/>
      <c r="Q181" s="66"/>
      <c r="R181" s="66"/>
      <c r="S181" s="66"/>
      <c r="T181" s="67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9" t="s">
        <v>160</v>
      </c>
      <c r="AU181" s="19" t="s">
        <v>82</v>
      </c>
    </row>
    <row r="182" spans="1:65" s="13" customFormat="1" ht="11.25">
      <c r="B182" s="200"/>
      <c r="C182" s="201"/>
      <c r="D182" s="193" t="s">
        <v>164</v>
      </c>
      <c r="E182" s="202" t="s">
        <v>19</v>
      </c>
      <c r="F182" s="203" t="s">
        <v>656</v>
      </c>
      <c r="G182" s="201"/>
      <c r="H182" s="202" t="s">
        <v>19</v>
      </c>
      <c r="I182" s="204"/>
      <c r="J182" s="201"/>
      <c r="K182" s="201"/>
      <c r="L182" s="205"/>
      <c r="M182" s="206"/>
      <c r="N182" s="207"/>
      <c r="O182" s="207"/>
      <c r="P182" s="207"/>
      <c r="Q182" s="207"/>
      <c r="R182" s="207"/>
      <c r="S182" s="207"/>
      <c r="T182" s="208"/>
      <c r="AT182" s="209" t="s">
        <v>164</v>
      </c>
      <c r="AU182" s="209" t="s">
        <v>82</v>
      </c>
      <c r="AV182" s="13" t="s">
        <v>80</v>
      </c>
      <c r="AW182" s="13" t="s">
        <v>35</v>
      </c>
      <c r="AX182" s="13" t="s">
        <v>73</v>
      </c>
      <c r="AY182" s="209" t="s">
        <v>151</v>
      </c>
    </row>
    <row r="183" spans="1:65" s="14" customFormat="1" ht="11.25">
      <c r="B183" s="210"/>
      <c r="C183" s="211"/>
      <c r="D183" s="193" t="s">
        <v>164</v>
      </c>
      <c r="E183" s="212" t="s">
        <v>19</v>
      </c>
      <c r="F183" s="213" t="s">
        <v>1346</v>
      </c>
      <c r="G183" s="211"/>
      <c r="H183" s="214">
        <v>0.54300000000000004</v>
      </c>
      <c r="I183" s="215"/>
      <c r="J183" s="211"/>
      <c r="K183" s="211"/>
      <c r="L183" s="216"/>
      <c r="M183" s="217"/>
      <c r="N183" s="218"/>
      <c r="O183" s="218"/>
      <c r="P183" s="218"/>
      <c r="Q183" s="218"/>
      <c r="R183" s="218"/>
      <c r="S183" s="218"/>
      <c r="T183" s="219"/>
      <c r="AT183" s="220" t="s">
        <v>164</v>
      </c>
      <c r="AU183" s="220" t="s">
        <v>82</v>
      </c>
      <c r="AV183" s="14" t="s">
        <v>82</v>
      </c>
      <c r="AW183" s="14" t="s">
        <v>35</v>
      </c>
      <c r="AX183" s="14" t="s">
        <v>73</v>
      </c>
      <c r="AY183" s="220" t="s">
        <v>151</v>
      </c>
    </row>
    <row r="184" spans="1:65" s="15" customFormat="1" ht="11.25">
      <c r="B184" s="221"/>
      <c r="C184" s="222"/>
      <c r="D184" s="193" t="s">
        <v>164</v>
      </c>
      <c r="E184" s="223" t="s">
        <v>19</v>
      </c>
      <c r="F184" s="224" t="s">
        <v>167</v>
      </c>
      <c r="G184" s="222"/>
      <c r="H184" s="225">
        <v>0.54300000000000004</v>
      </c>
      <c r="I184" s="226"/>
      <c r="J184" s="222"/>
      <c r="K184" s="222"/>
      <c r="L184" s="227"/>
      <c r="M184" s="228"/>
      <c r="N184" s="229"/>
      <c r="O184" s="229"/>
      <c r="P184" s="229"/>
      <c r="Q184" s="229"/>
      <c r="R184" s="229"/>
      <c r="S184" s="229"/>
      <c r="T184" s="230"/>
      <c r="AT184" s="231" t="s">
        <v>164</v>
      </c>
      <c r="AU184" s="231" t="s">
        <v>82</v>
      </c>
      <c r="AV184" s="15" t="s">
        <v>158</v>
      </c>
      <c r="AW184" s="15" t="s">
        <v>35</v>
      </c>
      <c r="AX184" s="15" t="s">
        <v>80</v>
      </c>
      <c r="AY184" s="231" t="s">
        <v>151</v>
      </c>
    </row>
    <row r="185" spans="1:65" s="2" customFormat="1" ht="24.2" customHeight="1">
      <c r="A185" s="36"/>
      <c r="B185" s="37"/>
      <c r="C185" s="180" t="s">
        <v>231</v>
      </c>
      <c r="D185" s="180" t="s">
        <v>153</v>
      </c>
      <c r="E185" s="181" t="s">
        <v>667</v>
      </c>
      <c r="F185" s="182" t="s">
        <v>668</v>
      </c>
      <c r="G185" s="183" t="s">
        <v>178</v>
      </c>
      <c r="H185" s="184">
        <v>54.3</v>
      </c>
      <c r="I185" s="185"/>
      <c r="J185" s="186">
        <f>ROUND(I185*H185,2)</f>
        <v>0</v>
      </c>
      <c r="K185" s="182" t="s">
        <v>157</v>
      </c>
      <c r="L185" s="41"/>
      <c r="M185" s="187" t="s">
        <v>19</v>
      </c>
      <c r="N185" s="188" t="s">
        <v>44</v>
      </c>
      <c r="O185" s="66"/>
      <c r="P185" s="189">
        <f>O185*H185</f>
        <v>0</v>
      </c>
      <c r="Q185" s="189">
        <v>1.24E-3</v>
      </c>
      <c r="R185" s="189">
        <f>Q185*H185</f>
        <v>6.7332000000000003E-2</v>
      </c>
      <c r="S185" s="189">
        <v>0</v>
      </c>
      <c r="T185" s="190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191" t="s">
        <v>158</v>
      </c>
      <c r="AT185" s="191" t="s">
        <v>153</v>
      </c>
      <c r="AU185" s="191" t="s">
        <v>82</v>
      </c>
      <c r="AY185" s="19" t="s">
        <v>151</v>
      </c>
      <c r="BE185" s="192">
        <f>IF(N185="základní",J185,0)</f>
        <v>0</v>
      </c>
      <c r="BF185" s="192">
        <f>IF(N185="snížená",J185,0)</f>
        <v>0</v>
      </c>
      <c r="BG185" s="192">
        <f>IF(N185="zákl. přenesená",J185,0)</f>
        <v>0</v>
      </c>
      <c r="BH185" s="192">
        <f>IF(N185="sníž. přenesená",J185,0)</f>
        <v>0</v>
      </c>
      <c r="BI185" s="192">
        <f>IF(N185="nulová",J185,0)</f>
        <v>0</v>
      </c>
      <c r="BJ185" s="19" t="s">
        <v>80</v>
      </c>
      <c r="BK185" s="192">
        <f>ROUND(I185*H185,2)</f>
        <v>0</v>
      </c>
      <c r="BL185" s="19" t="s">
        <v>158</v>
      </c>
      <c r="BM185" s="191" t="s">
        <v>1347</v>
      </c>
    </row>
    <row r="186" spans="1:65" s="2" customFormat="1" ht="19.5">
      <c r="A186" s="36"/>
      <c r="B186" s="37"/>
      <c r="C186" s="38"/>
      <c r="D186" s="193" t="s">
        <v>160</v>
      </c>
      <c r="E186" s="38"/>
      <c r="F186" s="194" t="s">
        <v>670</v>
      </c>
      <c r="G186" s="38"/>
      <c r="H186" s="38"/>
      <c r="I186" s="195"/>
      <c r="J186" s="38"/>
      <c r="K186" s="38"/>
      <c r="L186" s="41"/>
      <c r="M186" s="196"/>
      <c r="N186" s="197"/>
      <c r="O186" s="66"/>
      <c r="P186" s="66"/>
      <c r="Q186" s="66"/>
      <c r="R186" s="66"/>
      <c r="S186" s="66"/>
      <c r="T186" s="67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T186" s="19" t="s">
        <v>160</v>
      </c>
      <c r="AU186" s="19" t="s">
        <v>82</v>
      </c>
    </row>
    <row r="187" spans="1:65" s="2" customFormat="1" ht="11.25">
      <c r="A187" s="36"/>
      <c r="B187" s="37"/>
      <c r="C187" s="38"/>
      <c r="D187" s="198" t="s">
        <v>162</v>
      </c>
      <c r="E187" s="38"/>
      <c r="F187" s="199" t="s">
        <v>671</v>
      </c>
      <c r="G187" s="38"/>
      <c r="H187" s="38"/>
      <c r="I187" s="195"/>
      <c r="J187" s="38"/>
      <c r="K187" s="38"/>
      <c r="L187" s="41"/>
      <c r="M187" s="196"/>
      <c r="N187" s="197"/>
      <c r="O187" s="66"/>
      <c r="P187" s="66"/>
      <c r="Q187" s="66"/>
      <c r="R187" s="66"/>
      <c r="S187" s="66"/>
      <c r="T187" s="67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9" t="s">
        <v>162</v>
      </c>
      <c r="AU187" s="19" t="s">
        <v>82</v>
      </c>
    </row>
    <row r="188" spans="1:65" s="13" customFormat="1" ht="11.25">
      <c r="B188" s="200"/>
      <c r="C188" s="201"/>
      <c r="D188" s="193" t="s">
        <v>164</v>
      </c>
      <c r="E188" s="202" t="s">
        <v>19</v>
      </c>
      <c r="F188" s="203" t="s">
        <v>672</v>
      </c>
      <c r="G188" s="201"/>
      <c r="H188" s="202" t="s">
        <v>19</v>
      </c>
      <c r="I188" s="204"/>
      <c r="J188" s="201"/>
      <c r="K188" s="201"/>
      <c r="L188" s="205"/>
      <c r="M188" s="206"/>
      <c r="N188" s="207"/>
      <c r="O188" s="207"/>
      <c r="P188" s="207"/>
      <c r="Q188" s="207"/>
      <c r="R188" s="207"/>
      <c r="S188" s="207"/>
      <c r="T188" s="208"/>
      <c r="AT188" s="209" t="s">
        <v>164</v>
      </c>
      <c r="AU188" s="209" t="s">
        <v>82</v>
      </c>
      <c r="AV188" s="13" t="s">
        <v>80</v>
      </c>
      <c r="AW188" s="13" t="s">
        <v>35</v>
      </c>
      <c r="AX188" s="13" t="s">
        <v>73</v>
      </c>
      <c r="AY188" s="209" t="s">
        <v>151</v>
      </c>
    </row>
    <row r="189" spans="1:65" s="14" customFormat="1" ht="11.25">
      <c r="B189" s="210"/>
      <c r="C189" s="211"/>
      <c r="D189" s="193" t="s">
        <v>164</v>
      </c>
      <c r="E189" s="212" t="s">
        <v>19</v>
      </c>
      <c r="F189" s="213" t="s">
        <v>1348</v>
      </c>
      <c r="G189" s="211"/>
      <c r="H189" s="214">
        <v>54.3</v>
      </c>
      <c r="I189" s="215"/>
      <c r="J189" s="211"/>
      <c r="K189" s="211"/>
      <c r="L189" s="216"/>
      <c r="M189" s="217"/>
      <c r="N189" s="218"/>
      <c r="O189" s="218"/>
      <c r="P189" s="218"/>
      <c r="Q189" s="218"/>
      <c r="R189" s="218"/>
      <c r="S189" s="218"/>
      <c r="T189" s="219"/>
      <c r="AT189" s="220" t="s">
        <v>164</v>
      </c>
      <c r="AU189" s="220" t="s">
        <v>82</v>
      </c>
      <c r="AV189" s="14" t="s">
        <v>82</v>
      </c>
      <c r="AW189" s="14" t="s">
        <v>35</v>
      </c>
      <c r="AX189" s="14" t="s">
        <v>73</v>
      </c>
      <c r="AY189" s="220" t="s">
        <v>151</v>
      </c>
    </row>
    <row r="190" spans="1:65" s="15" customFormat="1" ht="11.25">
      <c r="B190" s="221"/>
      <c r="C190" s="222"/>
      <c r="D190" s="193" t="s">
        <v>164</v>
      </c>
      <c r="E190" s="223" t="s">
        <v>19</v>
      </c>
      <c r="F190" s="224" t="s">
        <v>167</v>
      </c>
      <c r="G190" s="222"/>
      <c r="H190" s="225">
        <v>54.3</v>
      </c>
      <c r="I190" s="226"/>
      <c r="J190" s="222"/>
      <c r="K190" s="222"/>
      <c r="L190" s="227"/>
      <c r="M190" s="228"/>
      <c r="N190" s="229"/>
      <c r="O190" s="229"/>
      <c r="P190" s="229"/>
      <c r="Q190" s="229"/>
      <c r="R190" s="229"/>
      <c r="S190" s="229"/>
      <c r="T190" s="230"/>
      <c r="AT190" s="231" t="s">
        <v>164</v>
      </c>
      <c r="AU190" s="231" t="s">
        <v>82</v>
      </c>
      <c r="AV190" s="15" t="s">
        <v>158</v>
      </c>
      <c r="AW190" s="15" t="s">
        <v>35</v>
      </c>
      <c r="AX190" s="15" t="s">
        <v>80</v>
      </c>
      <c r="AY190" s="231" t="s">
        <v>151</v>
      </c>
    </row>
    <row r="191" spans="1:65" s="2" customFormat="1" ht="37.9" customHeight="1">
      <c r="A191" s="36"/>
      <c r="B191" s="37"/>
      <c r="C191" s="180" t="s">
        <v>239</v>
      </c>
      <c r="D191" s="180" t="s">
        <v>153</v>
      </c>
      <c r="E191" s="181" t="s">
        <v>674</v>
      </c>
      <c r="F191" s="182" t="s">
        <v>675</v>
      </c>
      <c r="G191" s="183" t="s">
        <v>178</v>
      </c>
      <c r="H191" s="184">
        <v>95.2</v>
      </c>
      <c r="I191" s="185"/>
      <c r="J191" s="186">
        <f>ROUND(I191*H191,2)</f>
        <v>0</v>
      </c>
      <c r="K191" s="182" t="s">
        <v>157</v>
      </c>
      <c r="L191" s="41"/>
      <c r="M191" s="187" t="s">
        <v>19</v>
      </c>
      <c r="N191" s="188" t="s">
        <v>44</v>
      </c>
      <c r="O191" s="66"/>
      <c r="P191" s="189">
        <f>O191*H191</f>
        <v>0</v>
      </c>
      <c r="Q191" s="189">
        <v>0</v>
      </c>
      <c r="R191" s="189">
        <f>Q191*H191</f>
        <v>0</v>
      </c>
      <c r="S191" s="189">
        <v>0</v>
      </c>
      <c r="T191" s="190">
        <f>S191*H191</f>
        <v>0</v>
      </c>
      <c r="U191" s="36"/>
      <c r="V191" s="36"/>
      <c r="W191" s="36"/>
      <c r="X191" s="36"/>
      <c r="Y191" s="36"/>
      <c r="Z191" s="36"/>
      <c r="AA191" s="36"/>
      <c r="AB191" s="36"/>
      <c r="AC191" s="36"/>
      <c r="AD191" s="36"/>
      <c r="AE191" s="36"/>
      <c r="AR191" s="191" t="s">
        <v>158</v>
      </c>
      <c r="AT191" s="191" t="s">
        <v>153</v>
      </c>
      <c r="AU191" s="191" t="s">
        <v>82</v>
      </c>
      <c r="AY191" s="19" t="s">
        <v>151</v>
      </c>
      <c r="BE191" s="192">
        <f>IF(N191="základní",J191,0)</f>
        <v>0</v>
      </c>
      <c r="BF191" s="192">
        <f>IF(N191="snížená",J191,0)</f>
        <v>0</v>
      </c>
      <c r="BG191" s="192">
        <f>IF(N191="zákl. přenesená",J191,0)</f>
        <v>0</v>
      </c>
      <c r="BH191" s="192">
        <f>IF(N191="sníž. přenesená",J191,0)</f>
        <v>0</v>
      </c>
      <c r="BI191" s="192">
        <f>IF(N191="nulová",J191,0)</f>
        <v>0</v>
      </c>
      <c r="BJ191" s="19" t="s">
        <v>80</v>
      </c>
      <c r="BK191" s="192">
        <f>ROUND(I191*H191,2)</f>
        <v>0</v>
      </c>
      <c r="BL191" s="19" t="s">
        <v>158</v>
      </c>
      <c r="BM191" s="191" t="s">
        <v>1349</v>
      </c>
    </row>
    <row r="192" spans="1:65" s="2" customFormat="1" ht="29.25">
      <c r="A192" s="36"/>
      <c r="B192" s="37"/>
      <c r="C192" s="38"/>
      <c r="D192" s="193" t="s">
        <v>160</v>
      </c>
      <c r="E192" s="38"/>
      <c r="F192" s="194" t="s">
        <v>677</v>
      </c>
      <c r="G192" s="38"/>
      <c r="H192" s="38"/>
      <c r="I192" s="195"/>
      <c r="J192" s="38"/>
      <c r="K192" s="38"/>
      <c r="L192" s="41"/>
      <c r="M192" s="196"/>
      <c r="N192" s="197"/>
      <c r="O192" s="66"/>
      <c r="P192" s="66"/>
      <c r="Q192" s="66"/>
      <c r="R192" s="66"/>
      <c r="S192" s="66"/>
      <c r="T192" s="67"/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T192" s="19" t="s">
        <v>160</v>
      </c>
      <c r="AU192" s="19" t="s">
        <v>82</v>
      </c>
    </row>
    <row r="193" spans="1:65" s="2" customFormat="1" ht="11.25">
      <c r="A193" s="36"/>
      <c r="B193" s="37"/>
      <c r="C193" s="38"/>
      <c r="D193" s="198" t="s">
        <v>162</v>
      </c>
      <c r="E193" s="38"/>
      <c r="F193" s="199" t="s">
        <v>678</v>
      </c>
      <c r="G193" s="38"/>
      <c r="H193" s="38"/>
      <c r="I193" s="195"/>
      <c r="J193" s="38"/>
      <c r="K193" s="38"/>
      <c r="L193" s="41"/>
      <c r="M193" s="196"/>
      <c r="N193" s="197"/>
      <c r="O193" s="66"/>
      <c r="P193" s="66"/>
      <c r="Q193" s="66"/>
      <c r="R193" s="66"/>
      <c r="S193" s="66"/>
      <c r="T193" s="67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9" t="s">
        <v>162</v>
      </c>
      <c r="AU193" s="19" t="s">
        <v>82</v>
      </c>
    </row>
    <row r="194" spans="1:65" s="13" customFormat="1" ht="11.25">
      <c r="B194" s="200"/>
      <c r="C194" s="201"/>
      <c r="D194" s="193" t="s">
        <v>164</v>
      </c>
      <c r="E194" s="202" t="s">
        <v>19</v>
      </c>
      <c r="F194" s="203" t="s">
        <v>1350</v>
      </c>
      <c r="G194" s="201"/>
      <c r="H194" s="202" t="s">
        <v>19</v>
      </c>
      <c r="I194" s="204"/>
      <c r="J194" s="201"/>
      <c r="K194" s="201"/>
      <c r="L194" s="205"/>
      <c r="M194" s="206"/>
      <c r="N194" s="207"/>
      <c r="O194" s="207"/>
      <c r="P194" s="207"/>
      <c r="Q194" s="207"/>
      <c r="R194" s="207"/>
      <c r="S194" s="207"/>
      <c r="T194" s="208"/>
      <c r="AT194" s="209" t="s">
        <v>164</v>
      </c>
      <c r="AU194" s="209" t="s">
        <v>82</v>
      </c>
      <c r="AV194" s="13" t="s">
        <v>80</v>
      </c>
      <c r="AW194" s="13" t="s">
        <v>35</v>
      </c>
      <c r="AX194" s="13" t="s">
        <v>73</v>
      </c>
      <c r="AY194" s="209" t="s">
        <v>151</v>
      </c>
    </row>
    <row r="195" spans="1:65" s="14" customFormat="1" ht="11.25">
      <c r="B195" s="210"/>
      <c r="C195" s="211"/>
      <c r="D195" s="193" t="s">
        <v>164</v>
      </c>
      <c r="E195" s="212" t="s">
        <v>19</v>
      </c>
      <c r="F195" s="213" t="s">
        <v>848</v>
      </c>
      <c r="G195" s="211"/>
      <c r="H195" s="214">
        <v>36.200000000000003</v>
      </c>
      <c r="I195" s="215"/>
      <c r="J195" s="211"/>
      <c r="K195" s="211"/>
      <c r="L195" s="216"/>
      <c r="M195" s="217"/>
      <c r="N195" s="218"/>
      <c r="O195" s="218"/>
      <c r="P195" s="218"/>
      <c r="Q195" s="218"/>
      <c r="R195" s="218"/>
      <c r="S195" s="218"/>
      <c r="T195" s="219"/>
      <c r="AT195" s="220" t="s">
        <v>164</v>
      </c>
      <c r="AU195" s="220" t="s">
        <v>82</v>
      </c>
      <c r="AV195" s="14" t="s">
        <v>82</v>
      </c>
      <c r="AW195" s="14" t="s">
        <v>35</v>
      </c>
      <c r="AX195" s="14" t="s">
        <v>73</v>
      </c>
      <c r="AY195" s="220" t="s">
        <v>151</v>
      </c>
    </row>
    <row r="196" spans="1:65" s="13" customFormat="1" ht="11.25">
      <c r="B196" s="200"/>
      <c r="C196" s="201"/>
      <c r="D196" s="193" t="s">
        <v>164</v>
      </c>
      <c r="E196" s="202" t="s">
        <v>19</v>
      </c>
      <c r="F196" s="203" t="s">
        <v>681</v>
      </c>
      <c r="G196" s="201"/>
      <c r="H196" s="202" t="s">
        <v>19</v>
      </c>
      <c r="I196" s="204"/>
      <c r="J196" s="201"/>
      <c r="K196" s="201"/>
      <c r="L196" s="205"/>
      <c r="M196" s="206"/>
      <c r="N196" s="207"/>
      <c r="O196" s="207"/>
      <c r="P196" s="207"/>
      <c r="Q196" s="207"/>
      <c r="R196" s="207"/>
      <c r="S196" s="207"/>
      <c r="T196" s="208"/>
      <c r="AT196" s="209" t="s">
        <v>164</v>
      </c>
      <c r="AU196" s="209" t="s">
        <v>82</v>
      </c>
      <c r="AV196" s="13" t="s">
        <v>80</v>
      </c>
      <c r="AW196" s="13" t="s">
        <v>35</v>
      </c>
      <c r="AX196" s="13" t="s">
        <v>73</v>
      </c>
      <c r="AY196" s="209" t="s">
        <v>151</v>
      </c>
    </row>
    <row r="197" spans="1:65" s="14" customFormat="1" ht="11.25">
      <c r="B197" s="210"/>
      <c r="C197" s="211"/>
      <c r="D197" s="193" t="s">
        <v>164</v>
      </c>
      <c r="E197" s="212" t="s">
        <v>19</v>
      </c>
      <c r="F197" s="213" t="s">
        <v>1351</v>
      </c>
      <c r="G197" s="211"/>
      <c r="H197" s="214">
        <v>27</v>
      </c>
      <c r="I197" s="215"/>
      <c r="J197" s="211"/>
      <c r="K197" s="211"/>
      <c r="L197" s="216"/>
      <c r="M197" s="217"/>
      <c r="N197" s="218"/>
      <c r="O197" s="218"/>
      <c r="P197" s="218"/>
      <c r="Q197" s="218"/>
      <c r="R197" s="218"/>
      <c r="S197" s="218"/>
      <c r="T197" s="219"/>
      <c r="AT197" s="220" t="s">
        <v>164</v>
      </c>
      <c r="AU197" s="220" t="s">
        <v>82</v>
      </c>
      <c r="AV197" s="14" t="s">
        <v>82</v>
      </c>
      <c r="AW197" s="14" t="s">
        <v>35</v>
      </c>
      <c r="AX197" s="14" t="s">
        <v>73</v>
      </c>
      <c r="AY197" s="220" t="s">
        <v>151</v>
      </c>
    </row>
    <row r="198" spans="1:65" s="13" customFormat="1" ht="11.25">
      <c r="B198" s="200"/>
      <c r="C198" s="201"/>
      <c r="D198" s="193" t="s">
        <v>164</v>
      </c>
      <c r="E198" s="202" t="s">
        <v>19</v>
      </c>
      <c r="F198" s="203" t="s">
        <v>683</v>
      </c>
      <c r="G198" s="201"/>
      <c r="H198" s="202" t="s">
        <v>19</v>
      </c>
      <c r="I198" s="204"/>
      <c r="J198" s="201"/>
      <c r="K198" s="201"/>
      <c r="L198" s="205"/>
      <c r="M198" s="206"/>
      <c r="N198" s="207"/>
      <c r="O198" s="207"/>
      <c r="P198" s="207"/>
      <c r="Q198" s="207"/>
      <c r="R198" s="207"/>
      <c r="S198" s="207"/>
      <c r="T198" s="208"/>
      <c r="AT198" s="209" t="s">
        <v>164</v>
      </c>
      <c r="AU198" s="209" t="s">
        <v>82</v>
      </c>
      <c r="AV198" s="13" t="s">
        <v>80</v>
      </c>
      <c r="AW198" s="13" t="s">
        <v>35</v>
      </c>
      <c r="AX198" s="13" t="s">
        <v>73</v>
      </c>
      <c r="AY198" s="209" t="s">
        <v>151</v>
      </c>
    </row>
    <row r="199" spans="1:65" s="14" customFormat="1" ht="11.25">
      <c r="B199" s="210"/>
      <c r="C199" s="211"/>
      <c r="D199" s="193" t="s">
        <v>164</v>
      </c>
      <c r="E199" s="212" t="s">
        <v>19</v>
      </c>
      <c r="F199" s="213" t="s">
        <v>684</v>
      </c>
      <c r="G199" s="211"/>
      <c r="H199" s="214">
        <v>32</v>
      </c>
      <c r="I199" s="215"/>
      <c r="J199" s="211"/>
      <c r="K199" s="211"/>
      <c r="L199" s="216"/>
      <c r="M199" s="217"/>
      <c r="N199" s="218"/>
      <c r="O199" s="218"/>
      <c r="P199" s="218"/>
      <c r="Q199" s="218"/>
      <c r="R199" s="218"/>
      <c r="S199" s="218"/>
      <c r="T199" s="219"/>
      <c r="AT199" s="220" t="s">
        <v>164</v>
      </c>
      <c r="AU199" s="220" t="s">
        <v>82</v>
      </c>
      <c r="AV199" s="14" t="s">
        <v>82</v>
      </c>
      <c r="AW199" s="14" t="s">
        <v>35</v>
      </c>
      <c r="AX199" s="14" t="s">
        <v>73</v>
      </c>
      <c r="AY199" s="220" t="s">
        <v>151</v>
      </c>
    </row>
    <row r="200" spans="1:65" s="15" customFormat="1" ht="11.25">
      <c r="B200" s="221"/>
      <c r="C200" s="222"/>
      <c r="D200" s="193" t="s">
        <v>164</v>
      </c>
      <c r="E200" s="223" t="s">
        <v>19</v>
      </c>
      <c r="F200" s="224" t="s">
        <v>167</v>
      </c>
      <c r="G200" s="222"/>
      <c r="H200" s="225">
        <v>95.2</v>
      </c>
      <c r="I200" s="226"/>
      <c r="J200" s="222"/>
      <c r="K200" s="222"/>
      <c r="L200" s="227"/>
      <c r="M200" s="228"/>
      <c r="N200" s="229"/>
      <c r="O200" s="229"/>
      <c r="P200" s="229"/>
      <c r="Q200" s="229"/>
      <c r="R200" s="229"/>
      <c r="S200" s="229"/>
      <c r="T200" s="230"/>
      <c r="AT200" s="231" t="s">
        <v>164</v>
      </c>
      <c r="AU200" s="231" t="s">
        <v>82</v>
      </c>
      <c r="AV200" s="15" t="s">
        <v>158</v>
      </c>
      <c r="AW200" s="15" t="s">
        <v>35</v>
      </c>
      <c r="AX200" s="15" t="s">
        <v>80</v>
      </c>
      <c r="AY200" s="231" t="s">
        <v>151</v>
      </c>
    </row>
    <row r="201" spans="1:65" s="2" customFormat="1" ht="33" customHeight="1">
      <c r="A201" s="36"/>
      <c r="B201" s="37"/>
      <c r="C201" s="180" t="s">
        <v>247</v>
      </c>
      <c r="D201" s="180" t="s">
        <v>153</v>
      </c>
      <c r="E201" s="181" t="s">
        <v>685</v>
      </c>
      <c r="F201" s="182" t="s">
        <v>686</v>
      </c>
      <c r="G201" s="183" t="s">
        <v>178</v>
      </c>
      <c r="H201" s="184">
        <v>3522.4</v>
      </c>
      <c r="I201" s="185"/>
      <c r="J201" s="186">
        <f>ROUND(I201*H201,2)</f>
        <v>0</v>
      </c>
      <c r="K201" s="182" t="s">
        <v>157</v>
      </c>
      <c r="L201" s="41"/>
      <c r="M201" s="187" t="s">
        <v>19</v>
      </c>
      <c r="N201" s="188" t="s">
        <v>44</v>
      </c>
      <c r="O201" s="66"/>
      <c r="P201" s="189">
        <f>O201*H201</f>
        <v>0</v>
      </c>
      <c r="Q201" s="189">
        <v>0</v>
      </c>
      <c r="R201" s="189">
        <f>Q201*H201</f>
        <v>0</v>
      </c>
      <c r="S201" s="189">
        <v>0</v>
      </c>
      <c r="T201" s="190">
        <f>S201*H201</f>
        <v>0</v>
      </c>
      <c r="U201" s="36"/>
      <c r="V201" s="36"/>
      <c r="W201" s="36"/>
      <c r="X201" s="36"/>
      <c r="Y201" s="36"/>
      <c r="Z201" s="36"/>
      <c r="AA201" s="36"/>
      <c r="AB201" s="36"/>
      <c r="AC201" s="36"/>
      <c r="AD201" s="36"/>
      <c r="AE201" s="36"/>
      <c r="AR201" s="191" t="s">
        <v>158</v>
      </c>
      <c r="AT201" s="191" t="s">
        <v>153</v>
      </c>
      <c r="AU201" s="191" t="s">
        <v>82</v>
      </c>
      <c r="AY201" s="19" t="s">
        <v>151</v>
      </c>
      <c r="BE201" s="192">
        <f>IF(N201="základní",J201,0)</f>
        <v>0</v>
      </c>
      <c r="BF201" s="192">
        <f>IF(N201="snížená",J201,0)</f>
        <v>0</v>
      </c>
      <c r="BG201" s="192">
        <f>IF(N201="zákl. přenesená",J201,0)</f>
        <v>0</v>
      </c>
      <c r="BH201" s="192">
        <f>IF(N201="sníž. přenesená",J201,0)</f>
        <v>0</v>
      </c>
      <c r="BI201" s="192">
        <f>IF(N201="nulová",J201,0)</f>
        <v>0</v>
      </c>
      <c r="BJ201" s="19" t="s">
        <v>80</v>
      </c>
      <c r="BK201" s="192">
        <f>ROUND(I201*H201,2)</f>
        <v>0</v>
      </c>
      <c r="BL201" s="19" t="s">
        <v>158</v>
      </c>
      <c r="BM201" s="191" t="s">
        <v>1352</v>
      </c>
    </row>
    <row r="202" spans="1:65" s="2" customFormat="1" ht="29.25">
      <c r="A202" s="36"/>
      <c r="B202" s="37"/>
      <c r="C202" s="38"/>
      <c r="D202" s="193" t="s">
        <v>160</v>
      </c>
      <c r="E202" s="38"/>
      <c r="F202" s="194" t="s">
        <v>688</v>
      </c>
      <c r="G202" s="38"/>
      <c r="H202" s="38"/>
      <c r="I202" s="195"/>
      <c r="J202" s="38"/>
      <c r="K202" s="38"/>
      <c r="L202" s="41"/>
      <c r="M202" s="196"/>
      <c r="N202" s="197"/>
      <c r="O202" s="66"/>
      <c r="P202" s="66"/>
      <c r="Q202" s="66"/>
      <c r="R202" s="66"/>
      <c r="S202" s="66"/>
      <c r="T202" s="67"/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T202" s="19" t="s">
        <v>160</v>
      </c>
      <c r="AU202" s="19" t="s">
        <v>82</v>
      </c>
    </row>
    <row r="203" spans="1:65" s="2" customFormat="1" ht="11.25">
      <c r="A203" s="36"/>
      <c r="B203" s="37"/>
      <c r="C203" s="38"/>
      <c r="D203" s="198" t="s">
        <v>162</v>
      </c>
      <c r="E203" s="38"/>
      <c r="F203" s="199" t="s">
        <v>689</v>
      </c>
      <c r="G203" s="38"/>
      <c r="H203" s="38"/>
      <c r="I203" s="195"/>
      <c r="J203" s="38"/>
      <c r="K203" s="38"/>
      <c r="L203" s="41"/>
      <c r="M203" s="196"/>
      <c r="N203" s="197"/>
      <c r="O203" s="66"/>
      <c r="P203" s="66"/>
      <c r="Q203" s="66"/>
      <c r="R203" s="66"/>
      <c r="S203" s="66"/>
      <c r="T203" s="67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9" t="s">
        <v>162</v>
      </c>
      <c r="AU203" s="19" t="s">
        <v>82</v>
      </c>
    </row>
    <row r="204" spans="1:65" s="13" customFormat="1" ht="11.25">
      <c r="B204" s="200"/>
      <c r="C204" s="201"/>
      <c r="D204" s="193" t="s">
        <v>164</v>
      </c>
      <c r="E204" s="202" t="s">
        <v>19</v>
      </c>
      <c r="F204" s="203" t="s">
        <v>690</v>
      </c>
      <c r="G204" s="201"/>
      <c r="H204" s="202" t="s">
        <v>19</v>
      </c>
      <c r="I204" s="204"/>
      <c r="J204" s="201"/>
      <c r="K204" s="201"/>
      <c r="L204" s="205"/>
      <c r="M204" s="206"/>
      <c r="N204" s="207"/>
      <c r="O204" s="207"/>
      <c r="P204" s="207"/>
      <c r="Q204" s="207"/>
      <c r="R204" s="207"/>
      <c r="S204" s="207"/>
      <c r="T204" s="208"/>
      <c r="AT204" s="209" t="s">
        <v>164</v>
      </c>
      <c r="AU204" s="209" t="s">
        <v>82</v>
      </c>
      <c r="AV204" s="13" t="s">
        <v>80</v>
      </c>
      <c r="AW204" s="13" t="s">
        <v>35</v>
      </c>
      <c r="AX204" s="13" t="s">
        <v>73</v>
      </c>
      <c r="AY204" s="209" t="s">
        <v>151</v>
      </c>
    </row>
    <row r="205" spans="1:65" s="14" customFormat="1" ht="11.25">
      <c r="B205" s="210"/>
      <c r="C205" s="211"/>
      <c r="D205" s="193" t="s">
        <v>164</v>
      </c>
      <c r="E205" s="212" t="s">
        <v>19</v>
      </c>
      <c r="F205" s="213" t="s">
        <v>1353</v>
      </c>
      <c r="G205" s="211"/>
      <c r="H205" s="214">
        <v>3522.4</v>
      </c>
      <c r="I205" s="215"/>
      <c r="J205" s="211"/>
      <c r="K205" s="211"/>
      <c r="L205" s="216"/>
      <c r="M205" s="217"/>
      <c r="N205" s="218"/>
      <c r="O205" s="218"/>
      <c r="P205" s="218"/>
      <c r="Q205" s="218"/>
      <c r="R205" s="218"/>
      <c r="S205" s="218"/>
      <c r="T205" s="219"/>
      <c r="AT205" s="220" t="s">
        <v>164</v>
      </c>
      <c r="AU205" s="220" t="s">
        <v>82</v>
      </c>
      <c r="AV205" s="14" t="s">
        <v>82</v>
      </c>
      <c r="AW205" s="14" t="s">
        <v>35</v>
      </c>
      <c r="AX205" s="14" t="s">
        <v>73</v>
      </c>
      <c r="AY205" s="220" t="s">
        <v>151</v>
      </c>
    </row>
    <row r="206" spans="1:65" s="15" customFormat="1" ht="11.25">
      <c r="B206" s="221"/>
      <c r="C206" s="222"/>
      <c r="D206" s="193" t="s">
        <v>164</v>
      </c>
      <c r="E206" s="223" t="s">
        <v>19</v>
      </c>
      <c r="F206" s="224" t="s">
        <v>167</v>
      </c>
      <c r="G206" s="222"/>
      <c r="H206" s="225">
        <v>3522.4</v>
      </c>
      <c r="I206" s="226"/>
      <c r="J206" s="222"/>
      <c r="K206" s="222"/>
      <c r="L206" s="227"/>
      <c r="M206" s="228"/>
      <c r="N206" s="229"/>
      <c r="O206" s="229"/>
      <c r="P206" s="229"/>
      <c r="Q206" s="229"/>
      <c r="R206" s="229"/>
      <c r="S206" s="229"/>
      <c r="T206" s="230"/>
      <c r="AT206" s="231" t="s">
        <v>164</v>
      </c>
      <c r="AU206" s="231" t="s">
        <v>82</v>
      </c>
      <c r="AV206" s="15" t="s">
        <v>158</v>
      </c>
      <c r="AW206" s="15" t="s">
        <v>35</v>
      </c>
      <c r="AX206" s="15" t="s">
        <v>80</v>
      </c>
      <c r="AY206" s="231" t="s">
        <v>151</v>
      </c>
    </row>
    <row r="207" spans="1:65" s="2" customFormat="1" ht="37.9" customHeight="1">
      <c r="A207" s="36"/>
      <c r="B207" s="37"/>
      <c r="C207" s="180" t="s">
        <v>253</v>
      </c>
      <c r="D207" s="180" t="s">
        <v>153</v>
      </c>
      <c r="E207" s="181" t="s">
        <v>692</v>
      </c>
      <c r="F207" s="182" t="s">
        <v>693</v>
      </c>
      <c r="G207" s="183" t="s">
        <v>178</v>
      </c>
      <c r="H207" s="184">
        <v>95.2</v>
      </c>
      <c r="I207" s="185"/>
      <c r="J207" s="186">
        <f>ROUND(I207*H207,2)</f>
        <v>0</v>
      </c>
      <c r="K207" s="182" t="s">
        <v>157</v>
      </c>
      <c r="L207" s="41"/>
      <c r="M207" s="187" t="s">
        <v>19</v>
      </c>
      <c r="N207" s="188" t="s">
        <v>44</v>
      </c>
      <c r="O207" s="66"/>
      <c r="P207" s="189">
        <f>O207*H207</f>
        <v>0</v>
      </c>
      <c r="Q207" s="189">
        <v>0</v>
      </c>
      <c r="R207" s="189">
        <f>Q207*H207</f>
        <v>0</v>
      </c>
      <c r="S207" s="189">
        <v>0</v>
      </c>
      <c r="T207" s="190">
        <f>S207*H207</f>
        <v>0</v>
      </c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R207" s="191" t="s">
        <v>158</v>
      </c>
      <c r="AT207" s="191" t="s">
        <v>153</v>
      </c>
      <c r="AU207" s="191" t="s">
        <v>82</v>
      </c>
      <c r="AY207" s="19" t="s">
        <v>151</v>
      </c>
      <c r="BE207" s="192">
        <f>IF(N207="základní",J207,0)</f>
        <v>0</v>
      </c>
      <c r="BF207" s="192">
        <f>IF(N207="snížená",J207,0)</f>
        <v>0</v>
      </c>
      <c r="BG207" s="192">
        <f>IF(N207="zákl. přenesená",J207,0)</f>
        <v>0</v>
      </c>
      <c r="BH207" s="192">
        <f>IF(N207="sníž. přenesená",J207,0)</f>
        <v>0</v>
      </c>
      <c r="BI207" s="192">
        <f>IF(N207="nulová",J207,0)</f>
        <v>0</v>
      </c>
      <c r="BJ207" s="19" t="s">
        <v>80</v>
      </c>
      <c r="BK207" s="192">
        <f>ROUND(I207*H207,2)</f>
        <v>0</v>
      </c>
      <c r="BL207" s="19" t="s">
        <v>158</v>
      </c>
      <c r="BM207" s="191" t="s">
        <v>1354</v>
      </c>
    </row>
    <row r="208" spans="1:65" s="2" customFormat="1" ht="29.25">
      <c r="A208" s="36"/>
      <c r="B208" s="37"/>
      <c r="C208" s="38"/>
      <c r="D208" s="193" t="s">
        <v>160</v>
      </c>
      <c r="E208" s="38"/>
      <c r="F208" s="194" t="s">
        <v>695</v>
      </c>
      <c r="G208" s="38"/>
      <c r="H208" s="38"/>
      <c r="I208" s="195"/>
      <c r="J208" s="38"/>
      <c r="K208" s="38"/>
      <c r="L208" s="41"/>
      <c r="M208" s="196"/>
      <c r="N208" s="197"/>
      <c r="O208" s="66"/>
      <c r="P208" s="66"/>
      <c r="Q208" s="66"/>
      <c r="R208" s="66"/>
      <c r="S208" s="66"/>
      <c r="T208" s="67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9" t="s">
        <v>160</v>
      </c>
      <c r="AU208" s="19" t="s">
        <v>82</v>
      </c>
    </row>
    <row r="209" spans="1:65" s="2" customFormat="1" ht="11.25">
      <c r="A209" s="36"/>
      <c r="B209" s="37"/>
      <c r="C209" s="38"/>
      <c r="D209" s="198" t="s">
        <v>162</v>
      </c>
      <c r="E209" s="38"/>
      <c r="F209" s="199" t="s">
        <v>696</v>
      </c>
      <c r="G209" s="38"/>
      <c r="H209" s="38"/>
      <c r="I209" s="195"/>
      <c r="J209" s="38"/>
      <c r="K209" s="38"/>
      <c r="L209" s="41"/>
      <c r="M209" s="196"/>
      <c r="N209" s="197"/>
      <c r="O209" s="66"/>
      <c r="P209" s="66"/>
      <c r="Q209" s="66"/>
      <c r="R209" s="66"/>
      <c r="S209" s="66"/>
      <c r="T209" s="67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9" t="s">
        <v>162</v>
      </c>
      <c r="AU209" s="19" t="s">
        <v>82</v>
      </c>
    </row>
    <row r="210" spans="1:65" s="2" customFormat="1" ht="24.2" customHeight="1">
      <c r="A210" s="36"/>
      <c r="B210" s="37"/>
      <c r="C210" s="180" t="s">
        <v>261</v>
      </c>
      <c r="D210" s="180" t="s">
        <v>153</v>
      </c>
      <c r="E210" s="181" t="s">
        <v>697</v>
      </c>
      <c r="F210" s="182" t="s">
        <v>698</v>
      </c>
      <c r="G210" s="183" t="s">
        <v>634</v>
      </c>
      <c r="H210" s="184">
        <v>226.2</v>
      </c>
      <c r="I210" s="185"/>
      <c r="J210" s="186">
        <f>ROUND(I210*H210,2)</f>
        <v>0</v>
      </c>
      <c r="K210" s="182" t="s">
        <v>157</v>
      </c>
      <c r="L210" s="41"/>
      <c r="M210" s="187" t="s">
        <v>19</v>
      </c>
      <c r="N210" s="188" t="s">
        <v>44</v>
      </c>
      <c r="O210" s="66"/>
      <c r="P210" s="189">
        <f>O210*H210</f>
        <v>0</v>
      </c>
      <c r="Q210" s="189">
        <v>0</v>
      </c>
      <c r="R210" s="189">
        <f>Q210*H210</f>
        <v>0</v>
      </c>
      <c r="S210" s="189">
        <v>0</v>
      </c>
      <c r="T210" s="190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191" t="s">
        <v>158</v>
      </c>
      <c r="AT210" s="191" t="s">
        <v>153</v>
      </c>
      <c r="AU210" s="191" t="s">
        <v>82</v>
      </c>
      <c r="AY210" s="19" t="s">
        <v>151</v>
      </c>
      <c r="BE210" s="192">
        <f>IF(N210="základní",J210,0)</f>
        <v>0</v>
      </c>
      <c r="BF210" s="192">
        <f>IF(N210="snížená",J210,0)</f>
        <v>0</v>
      </c>
      <c r="BG210" s="192">
        <f>IF(N210="zákl. přenesená",J210,0)</f>
        <v>0</v>
      </c>
      <c r="BH210" s="192">
        <f>IF(N210="sníž. přenesená",J210,0)</f>
        <v>0</v>
      </c>
      <c r="BI210" s="192">
        <f>IF(N210="nulová",J210,0)</f>
        <v>0</v>
      </c>
      <c r="BJ210" s="19" t="s">
        <v>80</v>
      </c>
      <c r="BK210" s="192">
        <f>ROUND(I210*H210,2)</f>
        <v>0</v>
      </c>
      <c r="BL210" s="19" t="s">
        <v>158</v>
      </c>
      <c r="BM210" s="191" t="s">
        <v>1355</v>
      </c>
    </row>
    <row r="211" spans="1:65" s="2" customFormat="1" ht="29.25">
      <c r="A211" s="36"/>
      <c r="B211" s="37"/>
      <c r="C211" s="38"/>
      <c r="D211" s="193" t="s">
        <v>160</v>
      </c>
      <c r="E211" s="38"/>
      <c r="F211" s="194" t="s">
        <v>700</v>
      </c>
      <c r="G211" s="38"/>
      <c r="H211" s="38"/>
      <c r="I211" s="195"/>
      <c r="J211" s="38"/>
      <c r="K211" s="38"/>
      <c r="L211" s="41"/>
      <c r="M211" s="196"/>
      <c r="N211" s="197"/>
      <c r="O211" s="66"/>
      <c r="P211" s="66"/>
      <c r="Q211" s="66"/>
      <c r="R211" s="66"/>
      <c r="S211" s="66"/>
      <c r="T211" s="67"/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T211" s="19" t="s">
        <v>160</v>
      </c>
      <c r="AU211" s="19" t="s">
        <v>82</v>
      </c>
    </row>
    <row r="212" spans="1:65" s="2" customFormat="1" ht="11.25">
      <c r="A212" s="36"/>
      <c r="B212" s="37"/>
      <c r="C212" s="38"/>
      <c r="D212" s="198" t="s">
        <v>162</v>
      </c>
      <c r="E212" s="38"/>
      <c r="F212" s="199" t="s">
        <v>701</v>
      </c>
      <c r="G212" s="38"/>
      <c r="H212" s="38"/>
      <c r="I212" s="195"/>
      <c r="J212" s="38"/>
      <c r="K212" s="38"/>
      <c r="L212" s="41"/>
      <c r="M212" s="196"/>
      <c r="N212" s="197"/>
      <c r="O212" s="66"/>
      <c r="P212" s="66"/>
      <c r="Q212" s="66"/>
      <c r="R212" s="66"/>
      <c r="S212" s="66"/>
      <c r="T212" s="67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9" t="s">
        <v>162</v>
      </c>
      <c r="AU212" s="19" t="s">
        <v>82</v>
      </c>
    </row>
    <row r="213" spans="1:65" s="13" customFormat="1" ht="22.5">
      <c r="B213" s="200"/>
      <c r="C213" s="201"/>
      <c r="D213" s="193" t="s">
        <v>164</v>
      </c>
      <c r="E213" s="202" t="s">
        <v>19</v>
      </c>
      <c r="F213" s="203" t="s">
        <v>702</v>
      </c>
      <c r="G213" s="201"/>
      <c r="H213" s="202" t="s">
        <v>19</v>
      </c>
      <c r="I213" s="204"/>
      <c r="J213" s="201"/>
      <c r="K213" s="201"/>
      <c r="L213" s="205"/>
      <c r="M213" s="206"/>
      <c r="N213" s="207"/>
      <c r="O213" s="207"/>
      <c r="P213" s="207"/>
      <c r="Q213" s="207"/>
      <c r="R213" s="207"/>
      <c r="S213" s="207"/>
      <c r="T213" s="208"/>
      <c r="AT213" s="209" t="s">
        <v>164</v>
      </c>
      <c r="AU213" s="209" t="s">
        <v>82</v>
      </c>
      <c r="AV213" s="13" t="s">
        <v>80</v>
      </c>
      <c r="AW213" s="13" t="s">
        <v>35</v>
      </c>
      <c r="AX213" s="13" t="s">
        <v>73</v>
      </c>
      <c r="AY213" s="209" t="s">
        <v>151</v>
      </c>
    </row>
    <row r="214" spans="1:65" s="14" customFormat="1" ht="11.25">
      <c r="B214" s="210"/>
      <c r="C214" s="211"/>
      <c r="D214" s="193" t="s">
        <v>164</v>
      </c>
      <c r="E214" s="212" t="s">
        <v>19</v>
      </c>
      <c r="F214" s="213" t="s">
        <v>1356</v>
      </c>
      <c r="G214" s="211"/>
      <c r="H214" s="214">
        <v>226.2</v>
      </c>
      <c r="I214" s="215"/>
      <c r="J214" s="211"/>
      <c r="K214" s="211"/>
      <c r="L214" s="216"/>
      <c r="M214" s="217"/>
      <c r="N214" s="218"/>
      <c r="O214" s="218"/>
      <c r="P214" s="218"/>
      <c r="Q214" s="218"/>
      <c r="R214" s="218"/>
      <c r="S214" s="218"/>
      <c r="T214" s="219"/>
      <c r="AT214" s="220" t="s">
        <v>164</v>
      </c>
      <c r="AU214" s="220" t="s">
        <v>82</v>
      </c>
      <c r="AV214" s="14" t="s">
        <v>82</v>
      </c>
      <c r="AW214" s="14" t="s">
        <v>35</v>
      </c>
      <c r="AX214" s="14" t="s">
        <v>73</v>
      </c>
      <c r="AY214" s="220" t="s">
        <v>151</v>
      </c>
    </row>
    <row r="215" spans="1:65" s="15" customFormat="1" ht="11.25">
      <c r="B215" s="221"/>
      <c r="C215" s="222"/>
      <c r="D215" s="193" t="s">
        <v>164</v>
      </c>
      <c r="E215" s="223" t="s">
        <v>19</v>
      </c>
      <c r="F215" s="224" t="s">
        <v>167</v>
      </c>
      <c r="G215" s="222"/>
      <c r="H215" s="225">
        <v>226.2</v>
      </c>
      <c r="I215" s="226"/>
      <c r="J215" s="222"/>
      <c r="K215" s="222"/>
      <c r="L215" s="227"/>
      <c r="M215" s="228"/>
      <c r="N215" s="229"/>
      <c r="O215" s="229"/>
      <c r="P215" s="229"/>
      <c r="Q215" s="229"/>
      <c r="R215" s="229"/>
      <c r="S215" s="229"/>
      <c r="T215" s="230"/>
      <c r="AT215" s="231" t="s">
        <v>164</v>
      </c>
      <c r="AU215" s="231" t="s">
        <v>82</v>
      </c>
      <c r="AV215" s="15" t="s">
        <v>158</v>
      </c>
      <c r="AW215" s="15" t="s">
        <v>35</v>
      </c>
      <c r="AX215" s="15" t="s">
        <v>80</v>
      </c>
      <c r="AY215" s="231" t="s">
        <v>151</v>
      </c>
    </row>
    <row r="216" spans="1:65" s="2" customFormat="1" ht="33" customHeight="1">
      <c r="A216" s="36"/>
      <c r="B216" s="37"/>
      <c r="C216" s="180" t="s">
        <v>8</v>
      </c>
      <c r="D216" s="180" t="s">
        <v>153</v>
      </c>
      <c r="E216" s="181" t="s">
        <v>704</v>
      </c>
      <c r="F216" s="182" t="s">
        <v>705</v>
      </c>
      <c r="G216" s="183" t="s">
        <v>634</v>
      </c>
      <c r="H216" s="184">
        <v>8369.4</v>
      </c>
      <c r="I216" s="185"/>
      <c r="J216" s="186">
        <f>ROUND(I216*H216,2)</f>
        <v>0</v>
      </c>
      <c r="K216" s="182" t="s">
        <v>157</v>
      </c>
      <c r="L216" s="41"/>
      <c r="M216" s="187" t="s">
        <v>19</v>
      </c>
      <c r="N216" s="188" t="s">
        <v>44</v>
      </c>
      <c r="O216" s="66"/>
      <c r="P216" s="189">
        <f>O216*H216</f>
        <v>0</v>
      </c>
      <c r="Q216" s="189">
        <v>0</v>
      </c>
      <c r="R216" s="189">
        <f>Q216*H216</f>
        <v>0</v>
      </c>
      <c r="S216" s="189">
        <v>0</v>
      </c>
      <c r="T216" s="190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191" t="s">
        <v>158</v>
      </c>
      <c r="AT216" s="191" t="s">
        <v>153</v>
      </c>
      <c r="AU216" s="191" t="s">
        <v>82</v>
      </c>
      <c r="AY216" s="19" t="s">
        <v>151</v>
      </c>
      <c r="BE216" s="192">
        <f>IF(N216="základní",J216,0)</f>
        <v>0</v>
      </c>
      <c r="BF216" s="192">
        <f>IF(N216="snížená",J216,0)</f>
        <v>0</v>
      </c>
      <c r="BG216" s="192">
        <f>IF(N216="zákl. přenesená",J216,0)</f>
        <v>0</v>
      </c>
      <c r="BH216" s="192">
        <f>IF(N216="sníž. přenesená",J216,0)</f>
        <v>0</v>
      </c>
      <c r="BI216" s="192">
        <f>IF(N216="nulová",J216,0)</f>
        <v>0</v>
      </c>
      <c r="BJ216" s="19" t="s">
        <v>80</v>
      </c>
      <c r="BK216" s="192">
        <f>ROUND(I216*H216,2)</f>
        <v>0</v>
      </c>
      <c r="BL216" s="19" t="s">
        <v>158</v>
      </c>
      <c r="BM216" s="191" t="s">
        <v>1357</v>
      </c>
    </row>
    <row r="217" spans="1:65" s="2" customFormat="1" ht="29.25">
      <c r="A217" s="36"/>
      <c r="B217" s="37"/>
      <c r="C217" s="38"/>
      <c r="D217" s="193" t="s">
        <v>160</v>
      </c>
      <c r="E217" s="38"/>
      <c r="F217" s="194" t="s">
        <v>707</v>
      </c>
      <c r="G217" s="38"/>
      <c r="H217" s="38"/>
      <c r="I217" s="195"/>
      <c r="J217" s="38"/>
      <c r="K217" s="38"/>
      <c r="L217" s="41"/>
      <c r="M217" s="196"/>
      <c r="N217" s="197"/>
      <c r="O217" s="66"/>
      <c r="P217" s="66"/>
      <c r="Q217" s="66"/>
      <c r="R217" s="66"/>
      <c r="S217" s="66"/>
      <c r="T217" s="67"/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T217" s="19" t="s">
        <v>160</v>
      </c>
      <c r="AU217" s="19" t="s">
        <v>82</v>
      </c>
    </row>
    <row r="218" spans="1:65" s="2" customFormat="1" ht="11.25">
      <c r="A218" s="36"/>
      <c r="B218" s="37"/>
      <c r="C218" s="38"/>
      <c r="D218" s="198" t="s">
        <v>162</v>
      </c>
      <c r="E218" s="38"/>
      <c r="F218" s="199" t="s">
        <v>708</v>
      </c>
      <c r="G218" s="38"/>
      <c r="H218" s="38"/>
      <c r="I218" s="195"/>
      <c r="J218" s="38"/>
      <c r="K218" s="38"/>
      <c r="L218" s="41"/>
      <c r="M218" s="196"/>
      <c r="N218" s="197"/>
      <c r="O218" s="66"/>
      <c r="P218" s="66"/>
      <c r="Q218" s="66"/>
      <c r="R218" s="66"/>
      <c r="S218" s="66"/>
      <c r="T218" s="67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9" t="s">
        <v>162</v>
      </c>
      <c r="AU218" s="19" t="s">
        <v>82</v>
      </c>
    </row>
    <row r="219" spans="1:65" s="13" customFormat="1" ht="11.25">
      <c r="B219" s="200"/>
      <c r="C219" s="201"/>
      <c r="D219" s="193" t="s">
        <v>164</v>
      </c>
      <c r="E219" s="202" t="s">
        <v>19</v>
      </c>
      <c r="F219" s="203" t="s">
        <v>709</v>
      </c>
      <c r="G219" s="201"/>
      <c r="H219" s="202" t="s">
        <v>19</v>
      </c>
      <c r="I219" s="204"/>
      <c r="J219" s="201"/>
      <c r="K219" s="201"/>
      <c r="L219" s="205"/>
      <c r="M219" s="206"/>
      <c r="N219" s="207"/>
      <c r="O219" s="207"/>
      <c r="P219" s="207"/>
      <c r="Q219" s="207"/>
      <c r="R219" s="207"/>
      <c r="S219" s="207"/>
      <c r="T219" s="208"/>
      <c r="AT219" s="209" t="s">
        <v>164</v>
      </c>
      <c r="AU219" s="209" t="s">
        <v>82</v>
      </c>
      <c r="AV219" s="13" t="s">
        <v>80</v>
      </c>
      <c r="AW219" s="13" t="s">
        <v>35</v>
      </c>
      <c r="AX219" s="13" t="s">
        <v>73</v>
      </c>
      <c r="AY219" s="209" t="s">
        <v>151</v>
      </c>
    </row>
    <row r="220" spans="1:65" s="14" customFormat="1" ht="11.25">
      <c r="B220" s="210"/>
      <c r="C220" s="211"/>
      <c r="D220" s="193" t="s">
        <v>164</v>
      </c>
      <c r="E220" s="212" t="s">
        <v>19</v>
      </c>
      <c r="F220" s="213" t="s">
        <v>710</v>
      </c>
      <c r="G220" s="211"/>
      <c r="H220" s="214">
        <v>8369.4</v>
      </c>
      <c r="I220" s="215"/>
      <c r="J220" s="211"/>
      <c r="K220" s="211"/>
      <c r="L220" s="216"/>
      <c r="M220" s="217"/>
      <c r="N220" s="218"/>
      <c r="O220" s="218"/>
      <c r="P220" s="218"/>
      <c r="Q220" s="218"/>
      <c r="R220" s="218"/>
      <c r="S220" s="218"/>
      <c r="T220" s="219"/>
      <c r="AT220" s="220" t="s">
        <v>164</v>
      </c>
      <c r="AU220" s="220" t="s">
        <v>82</v>
      </c>
      <c r="AV220" s="14" t="s">
        <v>82</v>
      </c>
      <c r="AW220" s="14" t="s">
        <v>35</v>
      </c>
      <c r="AX220" s="14" t="s">
        <v>73</v>
      </c>
      <c r="AY220" s="220" t="s">
        <v>151</v>
      </c>
    </row>
    <row r="221" spans="1:65" s="15" customFormat="1" ht="11.25">
      <c r="B221" s="221"/>
      <c r="C221" s="222"/>
      <c r="D221" s="193" t="s">
        <v>164</v>
      </c>
      <c r="E221" s="223" t="s">
        <v>19</v>
      </c>
      <c r="F221" s="224" t="s">
        <v>167</v>
      </c>
      <c r="G221" s="222"/>
      <c r="H221" s="225">
        <v>8369.4</v>
      </c>
      <c r="I221" s="226"/>
      <c r="J221" s="222"/>
      <c r="K221" s="222"/>
      <c r="L221" s="227"/>
      <c r="M221" s="228"/>
      <c r="N221" s="229"/>
      <c r="O221" s="229"/>
      <c r="P221" s="229"/>
      <c r="Q221" s="229"/>
      <c r="R221" s="229"/>
      <c r="S221" s="229"/>
      <c r="T221" s="230"/>
      <c r="AT221" s="231" t="s">
        <v>164</v>
      </c>
      <c r="AU221" s="231" t="s">
        <v>82</v>
      </c>
      <c r="AV221" s="15" t="s">
        <v>158</v>
      </c>
      <c r="AW221" s="15" t="s">
        <v>35</v>
      </c>
      <c r="AX221" s="15" t="s">
        <v>80</v>
      </c>
      <c r="AY221" s="231" t="s">
        <v>151</v>
      </c>
    </row>
    <row r="222" spans="1:65" s="2" customFormat="1" ht="33" customHeight="1">
      <c r="A222" s="36"/>
      <c r="B222" s="37"/>
      <c r="C222" s="180" t="s">
        <v>276</v>
      </c>
      <c r="D222" s="180" t="s">
        <v>153</v>
      </c>
      <c r="E222" s="181" t="s">
        <v>712</v>
      </c>
      <c r="F222" s="182" t="s">
        <v>713</v>
      </c>
      <c r="G222" s="183" t="s">
        <v>634</v>
      </c>
      <c r="H222" s="184">
        <v>226</v>
      </c>
      <c r="I222" s="185"/>
      <c r="J222" s="186">
        <f>ROUND(I222*H222,2)</f>
        <v>0</v>
      </c>
      <c r="K222" s="182" t="s">
        <v>157</v>
      </c>
      <c r="L222" s="41"/>
      <c r="M222" s="187" t="s">
        <v>19</v>
      </c>
      <c r="N222" s="188" t="s">
        <v>44</v>
      </c>
      <c r="O222" s="66"/>
      <c r="P222" s="189">
        <f>O222*H222</f>
        <v>0</v>
      </c>
      <c r="Q222" s="189">
        <v>0</v>
      </c>
      <c r="R222" s="189">
        <f>Q222*H222</f>
        <v>0</v>
      </c>
      <c r="S222" s="189">
        <v>0</v>
      </c>
      <c r="T222" s="190">
        <f>S222*H222</f>
        <v>0</v>
      </c>
      <c r="U222" s="36"/>
      <c r="V222" s="36"/>
      <c r="W222" s="36"/>
      <c r="X222" s="36"/>
      <c r="Y222" s="36"/>
      <c r="Z222" s="36"/>
      <c r="AA222" s="36"/>
      <c r="AB222" s="36"/>
      <c r="AC222" s="36"/>
      <c r="AD222" s="36"/>
      <c r="AE222" s="36"/>
      <c r="AR222" s="191" t="s">
        <v>158</v>
      </c>
      <c r="AT222" s="191" t="s">
        <v>153</v>
      </c>
      <c r="AU222" s="191" t="s">
        <v>82</v>
      </c>
      <c r="AY222" s="19" t="s">
        <v>151</v>
      </c>
      <c r="BE222" s="192">
        <f>IF(N222="základní",J222,0)</f>
        <v>0</v>
      </c>
      <c r="BF222" s="192">
        <f>IF(N222="snížená",J222,0)</f>
        <v>0</v>
      </c>
      <c r="BG222" s="192">
        <f>IF(N222="zákl. přenesená",J222,0)</f>
        <v>0</v>
      </c>
      <c r="BH222" s="192">
        <f>IF(N222="sníž. přenesená",J222,0)</f>
        <v>0</v>
      </c>
      <c r="BI222" s="192">
        <f>IF(N222="nulová",J222,0)</f>
        <v>0</v>
      </c>
      <c r="BJ222" s="19" t="s">
        <v>80</v>
      </c>
      <c r="BK222" s="192">
        <f>ROUND(I222*H222,2)</f>
        <v>0</v>
      </c>
      <c r="BL222" s="19" t="s">
        <v>158</v>
      </c>
      <c r="BM222" s="191" t="s">
        <v>1358</v>
      </c>
    </row>
    <row r="223" spans="1:65" s="2" customFormat="1" ht="29.25">
      <c r="A223" s="36"/>
      <c r="B223" s="37"/>
      <c r="C223" s="38"/>
      <c r="D223" s="193" t="s">
        <v>160</v>
      </c>
      <c r="E223" s="38"/>
      <c r="F223" s="194" t="s">
        <v>715</v>
      </c>
      <c r="G223" s="38"/>
      <c r="H223" s="38"/>
      <c r="I223" s="195"/>
      <c r="J223" s="38"/>
      <c r="K223" s="38"/>
      <c r="L223" s="41"/>
      <c r="M223" s="196"/>
      <c r="N223" s="197"/>
      <c r="O223" s="66"/>
      <c r="P223" s="66"/>
      <c r="Q223" s="66"/>
      <c r="R223" s="66"/>
      <c r="S223" s="66"/>
      <c r="T223" s="67"/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T223" s="19" t="s">
        <v>160</v>
      </c>
      <c r="AU223" s="19" t="s">
        <v>82</v>
      </c>
    </row>
    <row r="224" spans="1:65" s="2" customFormat="1" ht="11.25">
      <c r="A224" s="36"/>
      <c r="B224" s="37"/>
      <c r="C224" s="38"/>
      <c r="D224" s="198" t="s">
        <v>162</v>
      </c>
      <c r="E224" s="38"/>
      <c r="F224" s="199" t="s">
        <v>716</v>
      </c>
      <c r="G224" s="38"/>
      <c r="H224" s="38"/>
      <c r="I224" s="195"/>
      <c r="J224" s="38"/>
      <c r="K224" s="38"/>
      <c r="L224" s="41"/>
      <c r="M224" s="196"/>
      <c r="N224" s="197"/>
      <c r="O224" s="66"/>
      <c r="P224" s="66"/>
      <c r="Q224" s="66"/>
      <c r="R224" s="66"/>
      <c r="S224" s="66"/>
      <c r="T224" s="67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9" t="s">
        <v>162</v>
      </c>
      <c r="AU224" s="19" t="s">
        <v>82</v>
      </c>
    </row>
    <row r="225" spans="1:65" s="2" customFormat="1" ht="21.75" customHeight="1">
      <c r="A225" s="36"/>
      <c r="B225" s="37"/>
      <c r="C225" s="180" t="s">
        <v>283</v>
      </c>
      <c r="D225" s="180" t="s">
        <v>153</v>
      </c>
      <c r="E225" s="181" t="s">
        <v>240</v>
      </c>
      <c r="F225" s="182" t="s">
        <v>241</v>
      </c>
      <c r="G225" s="183" t="s">
        <v>178</v>
      </c>
      <c r="H225" s="184">
        <v>300</v>
      </c>
      <c r="I225" s="185"/>
      <c r="J225" s="186">
        <f>ROUND(I225*H225,2)</f>
        <v>0</v>
      </c>
      <c r="K225" s="182" t="s">
        <v>157</v>
      </c>
      <c r="L225" s="41"/>
      <c r="M225" s="187" t="s">
        <v>19</v>
      </c>
      <c r="N225" s="188" t="s">
        <v>44</v>
      </c>
      <c r="O225" s="66"/>
      <c r="P225" s="189">
        <f>O225*H225</f>
        <v>0</v>
      </c>
      <c r="Q225" s="189">
        <v>0</v>
      </c>
      <c r="R225" s="189">
        <f>Q225*H225</f>
        <v>0</v>
      </c>
      <c r="S225" s="189">
        <v>0</v>
      </c>
      <c r="T225" s="190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191" t="s">
        <v>158</v>
      </c>
      <c r="AT225" s="191" t="s">
        <v>153</v>
      </c>
      <c r="AU225" s="191" t="s">
        <v>82</v>
      </c>
      <c r="AY225" s="19" t="s">
        <v>151</v>
      </c>
      <c r="BE225" s="192">
        <f>IF(N225="základní",J225,0)</f>
        <v>0</v>
      </c>
      <c r="BF225" s="192">
        <f>IF(N225="snížená",J225,0)</f>
        <v>0</v>
      </c>
      <c r="BG225" s="192">
        <f>IF(N225="zákl. přenesená",J225,0)</f>
        <v>0</v>
      </c>
      <c r="BH225" s="192">
        <f>IF(N225="sníž. přenesená",J225,0)</f>
        <v>0</v>
      </c>
      <c r="BI225" s="192">
        <f>IF(N225="nulová",J225,0)</f>
        <v>0</v>
      </c>
      <c r="BJ225" s="19" t="s">
        <v>80</v>
      </c>
      <c r="BK225" s="192">
        <f>ROUND(I225*H225,2)</f>
        <v>0</v>
      </c>
      <c r="BL225" s="19" t="s">
        <v>158</v>
      </c>
      <c r="BM225" s="191" t="s">
        <v>1359</v>
      </c>
    </row>
    <row r="226" spans="1:65" s="2" customFormat="1" ht="19.5">
      <c r="A226" s="36"/>
      <c r="B226" s="37"/>
      <c r="C226" s="38"/>
      <c r="D226" s="193" t="s">
        <v>160</v>
      </c>
      <c r="E226" s="38"/>
      <c r="F226" s="194" t="s">
        <v>243</v>
      </c>
      <c r="G226" s="38"/>
      <c r="H226" s="38"/>
      <c r="I226" s="195"/>
      <c r="J226" s="38"/>
      <c r="K226" s="38"/>
      <c r="L226" s="41"/>
      <c r="M226" s="196"/>
      <c r="N226" s="197"/>
      <c r="O226" s="66"/>
      <c r="P226" s="66"/>
      <c r="Q226" s="66"/>
      <c r="R226" s="66"/>
      <c r="S226" s="66"/>
      <c r="T226" s="67"/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T226" s="19" t="s">
        <v>160</v>
      </c>
      <c r="AU226" s="19" t="s">
        <v>82</v>
      </c>
    </row>
    <row r="227" spans="1:65" s="2" customFormat="1" ht="11.25">
      <c r="A227" s="36"/>
      <c r="B227" s="37"/>
      <c r="C227" s="38"/>
      <c r="D227" s="198" t="s">
        <v>162</v>
      </c>
      <c r="E227" s="38"/>
      <c r="F227" s="199" t="s">
        <v>244</v>
      </c>
      <c r="G227" s="38"/>
      <c r="H227" s="38"/>
      <c r="I227" s="195"/>
      <c r="J227" s="38"/>
      <c r="K227" s="38"/>
      <c r="L227" s="41"/>
      <c r="M227" s="196"/>
      <c r="N227" s="197"/>
      <c r="O227" s="66"/>
      <c r="P227" s="66"/>
      <c r="Q227" s="66"/>
      <c r="R227" s="66"/>
      <c r="S227" s="66"/>
      <c r="T227" s="67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T227" s="19" t="s">
        <v>162</v>
      </c>
      <c r="AU227" s="19" t="s">
        <v>82</v>
      </c>
    </row>
    <row r="228" spans="1:65" s="13" customFormat="1" ht="11.25">
      <c r="B228" s="200"/>
      <c r="C228" s="201"/>
      <c r="D228" s="193" t="s">
        <v>164</v>
      </c>
      <c r="E228" s="202" t="s">
        <v>19</v>
      </c>
      <c r="F228" s="203" t="s">
        <v>1360</v>
      </c>
      <c r="G228" s="201"/>
      <c r="H228" s="202" t="s">
        <v>19</v>
      </c>
      <c r="I228" s="204"/>
      <c r="J228" s="201"/>
      <c r="K228" s="201"/>
      <c r="L228" s="205"/>
      <c r="M228" s="206"/>
      <c r="N228" s="207"/>
      <c r="O228" s="207"/>
      <c r="P228" s="207"/>
      <c r="Q228" s="207"/>
      <c r="R228" s="207"/>
      <c r="S228" s="207"/>
      <c r="T228" s="208"/>
      <c r="AT228" s="209" t="s">
        <v>164</v>
      </c>
      <c r="AU228" s="209" t="s">
        <v>82</v>
      </c>
      <c r="AV228" s="13" t="s">
        <v>80</v>
      </c>
      <c r="AW228" s="13" t="s">
        <v>35</v>
      </c>
      <c r="AX228" s="13" t="s">
        <v>73</v>
      </c>
      <c r="AY228" s="209" t="s">
        <v>151</v>
      </c>
    </row>
    <row r="229" spans="1:65" s="14" customFormat="1" ht="11.25">
      <c r="B229" s="210"/>
      <c r="C229" s="211"/>
      <c r="D229" s="193" t="s">
        <v>164</v>
      </c>
      <c r="E229" s="212" t="s">
        <v>19</v>
      </c>
      <c r="F229" s="213" t="s">
        <v>1361</v>
      </c>
      <c r="G229" s="211"/>
      <c r="H229" s="214">
        <v>300</v>
      </c>
      <c r="I229" s="215"/>
      <c r="J229" s="211"/>
      <c r="K229" s="211"/>
      <c r="L229" s="216"/>
      <c r="M229" s="217"/>
      <c r="N229" s="218"/>
      <c r="O229" s="218"/>
      <c r="P229" s="218"/>
      <c r="Q229" s="218"/>
      <c r="R229" s="218"/>
      <c r="S229" s="218"/>
      <c r="T229" s="219"/>
      <c r="AT229" s="220" t="s">
        <v>164</v>
      </c>
      <c r="AU229" s="220" t="s">
        <v>82</v>
      </c>
      <c r="AV229" s="14" t="s">
        <v>82</v>
      </c>
      <c r="AW229" s="14" t="s">
        <v>35</v>
      </c>
      <c r="AX229" s="14" t="s">
        <v>73</v>
      </c>
      <c r="AY229" s="220" t="s">
        <v>151</v>
      </c>
    </row>
    <row r="230" spans="1:65" s="15" customFormat="1" ht="11.25">
      <c r="B230" s="221"/>
      <c r="C230" s="222"/>
      <c r="D230" s="193" t="s">
        <v>164</v>
      </c>
      <c r="E230" s="223" t="s">
        <v>19</v>
      </c>
      <c r="F230" s="224" t="s">
        <v>167</v>
      </c>
      <c r="G230" s="222"/>
      <c r="H230" s="225">
        <v>300</v>
      </c>
      <c r="I230" s="226"/>
      <c r="J230" s="222"/>
      <c r="K230" s="222"/>
      <c r="L230" s="227"/>
      <c r="M230" s="228"/>
      <c r="N230" s="229"/>
      <c r="O230" s="229"/>
      <c r="P230" s="229"/>
      <c r="Q230" s="229"/>
      <c r="R230" s="229"/>
      <c r="S230" s="229"/>
      <c r="T230" s="230"/>
      <c r="AT230" s="231" t="s">
        <v>164</v>
      </c>
      <c r="AU230" s="231" t="s">
        <v>82</v>
      </c>
      <c r="AV230" s="15" t="s">
        <v>158</v>
      </c>
      <c r="AW230" s="15" t="s">
        <v>35</v>
      </c>
      <c r="AX230" s="15" t="s">
        <v>80</v>
      </c>
      <c r="AY230" s="231" t="s">
        <v>151</v>
      </c>
    </row>
    <row r="231" spans="1:65" s="2" customFormat="1" ht="21.75" customHeight="1">
      <c r="A231" s="36"/>
      <c r="B231" s="37"/>
      <c r="C231" s="180" t="s">
        <v>292</v>
      </c>
      <c r="D231" s="180" t="s">
        <v>153</v>
      </c>
      <c r="E231" s="181" t="s">
        <v>248</v>
      </c>
      <c r="F231" s="182" t="s">
        <v>249</v>
      </c>
      <c r="G231" s="183" t="s">
        <v>178</v>
      </c>
      <c r="H231" s="184">
        <v>300</v>
      </c>
      <c r="I231" s="185"/>
      <c r="J231" s="186">
        <f>ROUND(I231*H231,2)</f>
        <v>0</v>
      </c>
      <c r="K231" s="182" t="s">
        <v>157</v>
      </c>
      <c r="L231" s="41"/>
      <c r="M231" s="187" t="s">
        <v>19</v>
      </c>
      <c r="N231" s="188" t="s">
        <v>44</v>
      </c>
      <c r="O231" s="66"/>
      <c r="P231" s="189">
        <f>O231*H231</f>
        <v>0</v>
      </c>
      <c r="Q231" s="189">
        <v>0</v>
      </c>
      <c r="R231" s="189">
        <f>Q231*H231</f>
        <v>0</v>
      </c>
      <c r="S231" s="189">
        <v>0</v>
      </c>
      <c r="T231" s="190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191" t="s">
        <v>158</v>
      </c>
      <c r="AT231" s="191" t="s">
        <v>153</v>
      </c>
      <c r="AU231" s="191" t="s">
        <v>82</v>
      </c>
      <c r="AY231" s="19" t="s">
        <v>151</v>
      </c>
      <c r="BE231" s="192">
        <f>IF(N231="základní",J231,0)</f>
        <v>0</v>
      </c>
      <c r="BF231" s="192">
        <f>IF(N231="snížená",J231,0)</f>
        <v>0</v>
      </c>
      <c r="BG231" s="192">
        <f>IF(N231="zákl. přenesená",J231,0)</f>
        <v>0</v>
      </c>
      <c r="BH231" s="192">
        <f>IF(N231="sníž. přenesená",J231,0)</f>
        <v>0</v>
      </c>
      <c r="BI231" s="192">
        <f>IF(N231="nulová",J231,0)</f>
        <v>0</v>
      </c>
      <c r="BJ231" s="19" t="s">
        <v>80</v>
      </c>
      <c r="BK231" s="192">
        <f>ROUND(I231*H231,2)</f>
        <v>0</v>
      </c>
      <c r="BL231" s="19" t="s">
        <v>158</v>
      </c>
      <c r="BM231" s="191" t="s">
        <v>1362</v>
      </c>
    </row>
    <row r="232" spans="1:65" s="2" customFormat="1" ht="19.5">
      <c r="A232" s="36"/>
      <c r="B232" s="37"/>
      <c r="C232" s="38"/>
      <c r="D232" s="193" t="s">
        <v>160</v>
      </c>
      <c r="E232" s="38"/>
      <c r="F232" s="194" t="s">
        <v>251</v>
      </c>
      <c r="G232" s="38"/>
      <c r="H232" s="38"/>
      <c r="I232" s="195"/>
      <c r="J232" s="38"/>
      <c r="K232" s="38"/>
      <c r="L232" s="41"/>
      <c r="M232" s="196"/>
      <c r="N232" s="197"/>
      <c r="O232" s="66"/>
      <c r="P232" s="66"/>
      <c r="Q232" s="66"/>
      <c r="R232" s="66"/>
      <c r="S232" s="66"/>
      <c r="T232" s="67"/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T232" s="19" t="s">
        <v>160</v>
      </c>
      <c r="AU232" s="19" t="s">
        <v>82</v>
      </c>
    </row>
    <row r="233" spans="1:65" s="2" customFormat="1" ht="11.25">
      <c r="A233" s="36"/>
      <c r="B233" s="37"/>
      <c r="C233" s="38"/>
      <c r="D233" s="198" t="s">
        <v>162</v>
      </c>
      <c r="E233" s="38"/>
      <c r="F233" s="199" t="s">
        <v>252</v>
      </c>
      <c r="G233" s="38"/>
      <c r="H233" s="38"/>
      <c r="I233" s="195"/>
      <c r="J233" s="38"/>
      <c r="K233" s="38"/>
      <c r="L233" s="41"/>
      <c r="M233" s="196"/>
      <c r="N233" s="197"/>
      <c r="O233" s="66"/>
      <c r="P233" s="66"/>
      <c r="Q233" s="66"/>
      <c r="R233" s="66"/>
      <c r="S233" s="66"/>
      <c r="T233" s="67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T233" s="19" t="s">
        <v>162</v>
      </c>
      <c r="AU233" s="19" t="s">
        <v>82</v>
      </c>
    </row>
    <row r="234" spans="1:65" s="2" customFormat="1" ht="16.5" customHeight="1">
      <c r="A234" s="36"/>
      <c r="B234" s="37"/>
      <c r="C234" s="180" t="s">
        <v>298</v>
      </c>
      <c r="D234" s="180" t="s">
        <v>153</v>
      </c>
      <c r="E234" s="181" t="s">
        <v>748</v>
      </c>
      <c r="F234" s="182" t="s">
        <v>749</v>
      </c>
      <c r="G234" s="183" t="s">
        <v>156</v>
      </c>
      <c r="H234" s="184">
        <v>24</v>
      </c>
      <c r="I234" s="185"/>
      <c r="J234" s="186">
        <f>ROUND(I234*H234,2)</f>
        <v>0</v>
      </c>
      <c r="K234" s="182" t="s">
        <v>157</v>
      </c>
      <c r="L234" s="41"/>
      <c r="M234" s="187" t="s">
        <v>19</v>
      </c>
      <c r="N234" s="188" t="s">
        <v>44</v>
      </c>
      <c r="O234" s="66"/>
      <c r="P234" s="189">
        <f>O234*H234</f>
        <v>0</v>
      </c>
      <c r="Q234" s="189">
        <v>8.0000000000000007E-5</v>
      </c>
      <c r="R234" s="189">
        <f>Q234*H234</f>
        <v>1.9200000000000003E-3</v>
      </c>
      <c r="S234" s="189">
        <v>1.7999999999999999E-2</v>
      </c>
      <c r="T234" s="190">
        <f>S234*H234</f>
        <v>0.43199999999999994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191" t="s">
        <v>158</v>
      </c>
      <c r="AT234" s="191" t="s">
        <v>153</v>
      </c>
      <c r="AU234" s="191" t="s">
        <v>82</v>
      </c>
      <c r="AY234" s="19" t="s">
        <v>151</v>
      </c>
      <c r="BE234" s="192">
        <f>IF(N234="základní",J234,0)</f>
        <v>0</v>
      </c>
      <c r="BF234" s="192">
        <f>IF(N234="snížená",J234,0)</f>
        <v>0</v>
      </c>
      <c r="BG234" s="192">
        <f>IF(N234="zákl. přenesená",J234,0)</f>
        <v>0</v>
      </c>
      <c r="BH234" s="192">
        <f>IF(N234="sníž. přenesená",J234,0)</f>
        <v>0</v>
      </c>
      <c r="BI234" s="192">
        <f>IF(N234="nulová",J234,0)</f>
        <v>0</v>
      </c>
      <c r="BJ234" s="19" t="s">
        <v>80</v>
      </c>
      <c r="BK234" s="192">
        <f>ROUND(I234*H234,2)</f>
        <v>0</v>
      </c>
      <c r="BL234" s="19" t="s">
        <v>158</v>
      </c>
      <c r="BM234" s="191" t="s">
        <v>1363</v>
      </c>
    </row>
    <row r="235" spans="1:65" s="2" customFormat="1" ht="19.5">
      <c r="A235" s="36"/>
      <c r="B235" s="37"/>
      <c r="C235" s="38"/>
      <c r="D235" s="193" t="s">
        <v>160</v>
      </c>
      <c r="E235" s="38"/>
      <c r="F235" s="194" t="s">
        <v>751</v>
      </c>
      <c r="G235" s="38"/>
      <c r="H235" s="38"/>
      <c r="I235" s="195"/>
      <c r="J235" s="38"/>
      <c r="K235" s="38"/>
      <c r="L235" s="41"/>
      <c r="M235" s="196"/>
      <c r="N235" s="197"/>
      <c r="O235" s="66"/>
      <c r="P235" s="66"/>
      <c r="Q235" s="66"/>
      <c r="R235" s="66"/>
      <c r="S235" s="66"/>
      <c r="T235" s="67"/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T235" s="19" t="s">
        <v>160</v>
      </c>
      <c r="AU235" s="19" t="s">
        <v>82</v>
      </c>
    </row>
    <row r="236" spans="1:65" s="2" customFormat="1" ht="11.25">
      <c r="A236" s="36"/>
      <c r="B236" s="37"/>
      <c r="C236" s="38"/>
      <c r="D236" s="198" t="s">
        <v>162</v>
      </c>
      <c r="E236" s="38"/>
      <c r="F236" s="199" t="s">
        <v>752</v>
      </c>
      <c r="G236" s="38"/>
      <c r="H236" s="38"/>
      <c r="I236" s="195"/>
      <c r="J236" s="38"/>
      <c r="K236" s="38"/>
      <c r="L236" s="41"/>
      <c r="M236" s="196"/>
      <c r="N236" s="197"/>
      <c r="O236" s="66"/>
      <c r="P236" s="66"/>
      <c r="Q236" s="66"/>
      <c r="R236" s="66"/>
      <c r="S236" s="66"/>
      <c r="T236" s="67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T236" s="19" t="s">
        <v>162</v>
      </c>
      <c r="AU236" s="19" t="s">
        <v>82</v>
      </c>
    </row>
    <row r="237" spans="1:65" s="13" customFormat="1" ht="11.25">
      <c r="B237" s="200"/>
      <c r="C237" s="201"/>
      <c r="D237" s="193" t="s">
        <v>164</v>
      </c>
      <c r="E237" s="202" t="s">
        <v>19</v>
      </c>
      <c r="F237" s="203" t="s">
        <v>1364</v>
      </c>
      <c r="G237" s="201"/>
      <c r="H237" s="202" t="s">
        <v>19</v>
      </c>
      <c r="I237" s="204"/>
      <c r="J237" s="201"/>
      <c r="K237" s="201"/>
      <c r="L237" s="205"/>
      <c r="M237" s="206"/>
      <c r="N237" s="207"/>
      <c r="O237" s="207"/>
      <c r="P237" s="207"/>
      <c r="Q237" s="207"/>
      <c r="R237" s="207"/>
      <c r="S237" s="207"/>
      <c r="T237" s="208"/>
      <c r="AT237" s="209" t="s">
        <v>164</v>
      </c>
      <c r="AU237" s="209" t="s">
        <v>82</v>
      </c>
      <c r="AV237" s="13" t="s">
        <v>80</v>
      </c>
      <c r="AW237" s="13" t="s">
        <v>35</v>
      </c>
      <c r="AX237" s="13" t="s">
        <v>73</v>
      </c>
      <c r="AY237" s="209" t="s">
        <v>151</v>
      </c>
    </row>
    <row r="238" spans="1:65" s="14" customFormat="1" ht="11.25">
      <c r="B238" s="210"/>
      <c r="C238" s="211"/>
      <c r="D238" s="193" t="s">
        <v>164</v>
      </c>
      <c r="E238" s="212" t="s">
        <v>19</v>
      </c>
      <c r="F238" s="213" t="s">
        <v>1365</v>
      </c>
      <c r="G238" s="211"/>
      <c r="H238" s="214">
        <v>24</v>
      </c>
      <c r="I238" s="215"/>
      <c r="J238" s="211"/>
      <c r="K238" s="211"/>
      <c r="L238" s="216"/>
      <c r="M238" s="217"/>
      <c r="N238" s="218"/>
      <c r="O238" s="218"/>
      <c r="P238" s="218"/>
      <c r="Q238" s="218"/>
      <c r="R238" s="218"/>
      <c r="S238" s="218"/>
      <c r="T238" s="219"/>
      <c r="AT238" s="220" t="s">
        <v>164</v>
      </c>
      <c r="AU238" s="220" t="s">
        <v>82</v>
      </c>
      <c r="AV238" s="14" t="s">
        <v>82</v>
      </c>
      <c r="AW238" s="14" t="s">
        <v>35</v>
      </c>
      <c r="AX238" s="14" t="s">
        <v>73</v>
      </c>
      <c r="AY238" s="220" t="s">
        <v>151</v>
      </c>
    </row>
    <row r="239" spans="1:65" s="15" customFormat="1" ht="11.25">
      <c r="B239" s="221"/>
      <c r="C239" s="222"/>
      <c r="D239" s="193" t="s">
        <v>164</v>
      </c>
      <c r="E239" s="223" t="s">
        <v>19</v>
      </c>
      <c r="F239" s="224" t="s">
        <v>167</v>
      </c>
      <c r="G239" s="222"/>
      <c r="H239" s="225">
        <v>24</v>
      </c>
      <c r="I239" s="226"/>
      <c r="J239" s="222"/>
      <c r="K239" s="222"/>
      <c r="L239" s="227"/>
      <c r="M239" s="228"/>
      <c r="N239" s="229"/>
      <c r="O239" s="229"/>
      <c r="P239" s="229"/>
      <c r="Q239" s="229"/>
      <c r="R239" s="229"/>
      <c r="S239" s="229"/>
      <c r="T239" s="230"/>
      <c r="AT239" s="231" t="s">
        <v>164</v>
      </c>
      <c r="AU239" s="231" t="s">
        <v>82</v>
      </c>
      <c r="AV239" s="15" t="s">
        <v>158</v>
      </c>
      <c r="AW239" s="15" t="s">
        <v>35</v>
      </c>
      <c r="AX239" s="15" t="s">
        <v>80</v>
      </c>
      <c r="AY239" s="231" t="s">
        <v>151</v>
      </c>
    </row>
    <row r="240" spans="1:65" s="12" customFormat="1" ht="22.9" customHeight="1">
      <c r="B240" s="164"/>
      <c r="C240" s="165"/>
      <c r="D240" s="166" t="s">
        <v>72</v>
      </c>
      <c r="E240" s="178" t="s">
        <v>274</v>
      </c>
      <c r="F240" s="178" t="s">
        <v>275</v>
      </c>
      <c r="G240" s="165"/>
      <c r="H240" s="165"/>
      <c r="I240" s="168"/>
      <c r="J240" s="179">
        <f>BK240</f>
        <v>0</v>
      </c>
      <c r="K240" s="165"/>
      <c r="L240" s="170"/>
      <c r="M240" s="171"/>
      <c r="N240" s="172"/>
      <c r="O240" s="172"/>
      <c r="P240" s="173">
        <f>SUM(P241:P283)</f>
        <v>0</v>
      </c>
      <c r="Q240" s="172"/>
      <c r="R240" s="173">
        <f>SUM(R241:R283)</f>
        <v>0</v>
      </c>
      <c r="S240" s="172"/>
      <c r="T240" s="174">
        <f>SUM(T241:T283)</f>
        <v>0</v>
      </c>
      <c r="AR240" s="175" t="s">
        <v>80</v>
      </c>
      <c r="AT240" s="176" t="s">
        <v>72</v>
      </c>
      <c r="AU240" s="176" t="s">
        <v>80</v>
      </c>
      <c r="AY240" s="175" t="s">
        <v>151</v>
      </c>
      <c r="BK240" s="177">
        <f>SUM(BK241:BK283)</f>
        <v>0</v>
      </c>
    </row>
    <row r="241" spans="1:65" s="2" customFormat="1" ht="24.2" customHeight="1">
      <c r="A241" s="36"/>
      <c r="B241" s="37"/>
      <c r="C241" s="180" t="s">
        <v>309</v>
      </c>
      <c r="D241" s="180" t="s">
        <v>153</v>
      </c>
      <c r="E241" s="181" t="s">
        <v>756</v>
      </c>
      <c r="F241" s="182" t="s">
        <v>757</v>
      </c>
      <c r="G241" s="183" t="s">
        <v>279</v>
      </c>
      <c r="H241" s="184">
        <v>3.5680000000000001</v>
      </c>
      <c r="I241" s="185"/>
      <c r="J241" s="186">
        <f>ROUND(I241*H241,2)</f>
        <v>0</v>
      </c>
      <c r="K241" s="182" t="s">
        <v>157</v>
      </c>
      <c r="L241" s="41"/>
      <c r="M241" s="187" t="s">
        <v>19</v>
      </c>
      <c r="N241" s="188" t="s">
        <v>44</v>
      </c>
      <c r="O241" s="66"/>
      <c r="P241" s="189">
        <f>O241*H241</f>
        <v>0</v>
      </c>
      <c r="Q241" s="189">
        <v>0</v>
      </c>
      <c r="R241" s="189">
        <f>Q241*H241</f>
        <v>0</v>
      </c>
      <c r="S241" s="189">
        <v>0</v>
      </c>
      <c r="T241" s="190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191" t="s">
        <v>158</v>
      </c>
      <c r="AT241" s="191" t="s">
        <v>153</v>
      </c>
      <c r="AU241" s="191" t="s">
        <v>82</v>
      </c>
      <c r="AY241" s="19" t="s">
        <v>151</v>
      </c>
      <c r="BE241" s="192">
        <f>IF(N241="základní",J241,0)</f>
        <v>0</v>
      </c>
      <c r="BF241" s="192">
        <f>IF(N241="snížená",J241,0)</f>
        <v>0</v>
      </c>
      <c r="BG241" s="192">
        <f>IF(N241="zákl. přenesená",J241,0)</f>
        <v>0</v>
      </c>
      <c r="BH241" s="192">
        <f>IF(N241="sníž. přenesená",J241,0)</f>
        <v>0</v>
      </c>
      <c r="BI241" s="192">
        <f>IF(N241="nulová",J241,0)</f>
        <v>0</v>
      </c>
      <c r="BJ241" s="19" t="s">
        <v>80</v>
      </c>
      <c r="BK241" s="192">
        <f>ROUND(I241*H241,2)</f>
        <v>0</v>
      </c>
      <c r="BL241" s="19" t="s">
        <v>158</v>
      </c>
      <c r="BM241" s="191" t="s">
        <v>1366</v>
      </c>
    </row>
    <row r="242" spans="1:65" s="2" customFormat="1" ht="19.5">
      <c r="A242" s="36"/>
      <c r="B242" s="37"/>
      <c r="C242" s="38"/>
      <c r="D242" s="193" t="s">
        <v>160</v>
      </c>
      <c r="E242" s="38"/>
      <c r="F242" s="194" t="s">
        <v>759</v>
      </c>
      <c r="G242" s="38"/>
      <c r="H242" s="38"/>
      <c r="I242" s="195"/>
      <c r="J242" s="38"/>
      <c r="K242" s="38"/>
      <c r="L242" s="41"/>
      <c r="M242" s="196"/>
      <c r="N242" s="197"/>
      <c r="O242" s="66"/>
      <c r="P242" s="66"/>
      <c r="Q242" s="66"/>
      <c r="R242" s="66"/>
      <c r="S242" s="66"/>
      <c r="T242" s="67"/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T242" s="19" t="s">
        <v>160</v>
      </c>
      <c r="AU242" s="19" t="s">
        <v>82</v>
      </c>
    </row>
    <row r="243" spans="1:65" s="2" customFormat="1" ht="11.25">
      <c r="A243" s="36"/>
      <c r="B243" s="37"/>
      <c r="C243" s="38"/>
      <c r="D243" s="198" t="s">
        <v>162</v>
      </c>
      <c r="E243" s="38"/>
      <c r="F243" s="199" t="s">
        <v>760</v>
      </c>
      <c r="G243" s="38"/>
      <c r="H243" s="38"/>
      <c r="I243" s="195"/>
      <c r="J243" s="38"/>
      <c r="K243" s="38"/>
      <c r="L243" s="41"/>
      <c r="M243" s="196"/>
      <c r="N243" s="197"/>
      <c r="O243" s="66"/>
      <c r="P243" s="66"/>
      <c r="Q243" s="66"/>
      <c r="R243" s="66"/>
      <c r="S243" s="66"/>
      <c r="T243" s="67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9" t="s">
        <v>162</v>
      </c>
      <c r="AU243" s="19" t="s">
        <v>82</v>
      </c>
    </row>
    <row r="244" spans="1:65" s="2" customFormat="1" ht="33" customHeight="1">
      <c r="A244" s="36"/>
      <c r="B244" s="37"/>
      <c r="C244" s="180" t="s">
        <v>7</v>
      </c>
      <c r="D244" s="180" t="s">
        <v>153</v>
      </c>
      <c r="E244" s="181" t="s">
        <v>762</v>
      </c>
      <c r="F244" s="182" t="s">
        <v>763</v>
      </c>
      <c r="G244" s="183" t="s">
        <v>279</v>
      </c>
      <c r="H244" s="184">
        <v>17.84</v>
      </c>
      <c r="I244" s="185"/>
      <c r="J244" s="186">
        <f>ROUND(I244*H244,2)</f>
        <v>0</v>
      </c>
      <c r="K244" s="182" t="s">
        <v>157</v>
      </c>
      <c r="L244" s="41"/>
      <c r="M244" s="187" t="s">
        <v>19</v>
      </c>
      <c r="N244" s="188" t="s">
        <v>44</v>
      </c>
      <c r="O244" s="66"/>
      <c r="P244" s="189">
        <f>O244*H244</f>
        <v>0</v>
      </c>
      <c r="Q244" s="189">
        <v>0</v>
      </c>
      <c r="R244" s="189">
        <f>Q244*H244</f>
        <v>0</v>
      </c>
      <c r="S244" s="189">
        <v>0</v>
      </c>
      <c r="T244" s="190">
        <f>S244*H244</f>
        <v>0</v>
      </c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R244" s="191" t="s">
        <v>158</v>
      </c>
      <c r="AT244" s="191" t="s">
        <v>153</v>
      </c>
      <c r="AU244" s="191" t="s">
        <v>82</v>
      </c>
      <c r="AY244" s="19" t="s">
        <v>151</v>
      </c>
      <c r="BE244" s="192">
        <f>IF(N244="základní",J244,0)</f>
        <v>0</v>
      </c>
      <c r="BF244" s="192">
        <f>IF(N244="snížená",J244,0)</f>
        <v>0</v>
      </c>
      <c r="BG244" s="192">
        <f>IF(N244="zákl. přenesená",J244,0)</f>
        <v>0</v>
      </c>
      <c r="BH244" s="192">
        <f>IF(N244="sníž. přenesená",J244,0)</f>
        <v>0</v>
      </c>
      <c r="BI244" s="192">
        <f>IF(N244="nulová",J244,0)</f>
        <v>0</v>
      </c>
      <c r="BJ244" s="19" t="s">
        <v>80</v>
      </c>
      <c r="BK244" s="192">
        <f>ROUND(I244*H244,2)</f>
        <v>0</v>
      </c>
      <c r="BL244" s="19" t="s">
        <v>158</v>
      </c>
      <c r="BM244" s="191" t="s">
        <v>1367</v>
      </c>
    </row>
    <row r="245" spans="1:65" s="2" customFormat="1" ht="39">
      <c r="A245" s="36"/>
      <c r="B245" s="37"/>
      <c r="C245" s="38"/>
      <c r="D245" s="193" t="s">
        <v>160</v>
      </c>
      <c r="E245" s="38"/>
      <c r="F245" s="194" t="s">
        <v>765</v>
      </c>
      <c r="G245" s="38"/>
      <c r="H245" s="38"/>
      <c r="I245" s="195"/>
      <c r="J245" s="38"/>
      <c r="K245" s="38"/>
      <c r="L245" s="41"/>
      <c r="M245" s="196"/>
      <c r="N245" s="197"/>
      <c r="O245" s="66"/>
      <c r="P245" s="66"/>
      <c r="Q245" s="66"/>
      <c r="R245" s="66"/>
      <c r="S245" s="66"/>
      <c r="T245" s="67"/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T245" s="19" t="s">
        <v>160</v>
      </c>
      <c r="AU245" s="19" t="s">
        <v>82</v>
      </c>
    </row>
    <row r="246" spans="1:65" s="2" customFormat="1" ht="11.25">
      <c r="A246" s="36"/>
      <c r="B246" s="37"/>
      <c r="C246" s="38"/>
      <c r="D246" s="198" t="s">
        <v>162</v>
      </c>
      <c r="E246" s="38"/>
      <c r="F246" s="199" t="s">
        <v>766</v>
      </c>
      <c r="G246" s="38"/>
      <c r="H246" s="38"/>
      <c r="I246" s="195"/>
      <c r="J246" s="38"/>
      <c r="K246" s="38"/>
      <c r="L246" s="41"/>
      <c r="M246" s="196"/>
      <c r="N246" s="197"/>
      <c r="O246" s="66"/>
      <c r="P246" s="66"/>
      <c r="Q246" s="66"/>
      <c r="R246" s="66"/>
      <c r="S246" s="66"/>
      <c r="T246" s="67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T246" s="19" t="s">
        <v>162</v>
      </c>
      <c r="AU246" s="19" t="s">
        <v>82</v>
      </c>
    </row>
    <row r="247" spans="1:65" s="14" customFormat="1" ht="11.25">
      <c r="B247" s="210"/>
      <c r="C247" s="211"/>
      <c r="D247" s="193" t="s">
        <v>164</v>
      </c>
      <c r="E247" s="211"/>
      <c r="F247" s="213" t="s">
        <v>1368</v>
      </c>
      <c r="G247" s="211"/>
      <c r="H247" s="214">
        <v>17.84</v>
      </c>
      <c r="I247" s="215"/>
      <c r="J247" s="211"/>
      <c r="K247" s="211"/>
      <c r="L247" s="216"/>
      <c r="M247" s="217"/>
      <c r="N247" s="218"/>
      <c r="O247" s="218"/>
      <c r="P247" s="218"/>
      <c r="Q247" s="218"/>
      <c r="R247" s="218"/>
      <c r="S247" s="218"/>
      <c r="T247" s="219"/>
      <c r="AT247" s="220" t="s">
        <v>164</v>
      </c>
      <c r="AU247" s="220" t="s">
        <v>82</v>
      </c>
      <c r="AV247" s="14" t="s">
        <v>82</v>
      </c>
      <c r="AW247" s="14" t="s">
        <v>4</v>
      </c>
      <c r="AX247" s="14" t="s">
        <v>80</v>
      </c>
      <c r="AY247" s="220" t="s">
        <v>151</v>
      </c>
    </row>
    <row r="248" spans="1:65" s="2" customFormat="1" ht="33" customHeight="1">
      <c r="A248" s="36"/>
      <c r="B248" s="37"/>
      <c r="C248" s="180" t="s">
        <v>323</v>
      </c>
      <c r="D248" s="180" t="s">
        <v>153</v>
      </c>
      <c r="E248" s="181" t="s">
        <v>775</v>
      </c>
      <c r="F248" s="182" t="s">
        <v>776</v>
      </c>
      <c r="G248" s="183" t="s">
        <v>279</v>
      </c>
      <c r="H248" s="184">
        <v>0.69399999999999995</v>
      </c>
      <c r="I248" s="185"/>
      <c r="J248" s="186">
        <f>ROUND(I248*H248,2)</f>
        <v>0</v>
      </c>
      <c r="K248" s="182" t="s">
        <v>157</v>
      </c>
      <c r="L248" s="41"/>
      <c r="M248" s="187" t="s">
        <v>19</v>
      </c>
      <c r="N248" s="188" t="s">
        <v>44</v>
      </c>
      <c r="O248" s="66"/>
      <c r="P248" s="189">
        <f>O248*H248</f>
        <v>0</v>
      </c>
      <c r="Q248" s="189">
        <v>0</v>
      </c>
      <c r="R248" s="189">
        <f>Q248*H248</f>
        <v>0</v>
      </c>
      <c r="S248" s="189">
        <v>0</v>
      </c>
      <c r="T248" s="190">
        <f>S248*H248</f>
        <v>0</v>
      </c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R248" s="191" t="s">
        <v>158</v>
      </c>
      <c r="AT248" s="191" t="s">
        <v>153</v>
      </c>
      <c r="AU248" s="191" t="s">
        <v>82</v>
      </c>
      <c r="AY248" s="19" t="s">
        <v>151</v>
      </c>
      <c r="BE248" s="192">
        <f>IF(N248="základní",J248,0)</f>
        <v>0</v>
      </c>
      <c r="BF248" s="192">
        <f>IF(N248="snížená",J248,0)</f>
        <v>0</v>
      </c>
      <c r="BG248" s="192">
        <f>IF(N248="zákl. přenesená",J248,0)</f>
        <v>0</v>
      </c>
      <c r="BH248" s="192">
        <f>IF(N248="sníž. přenesená",J248,0)</f>
        <v>0</v>
      </c>
      <c r="BI248" s="192">
        <f>IF(N248="nulová",J248,0)</f>
        <v>0</v>
      </c>
      <c r="BJ248" s="19" t="s">
        <v>80</v>
      </c>
      <c r="BK248" s="192">
        <f>ROUND(I248*H248,2)</f>
        <v>0</v>
      </c>
      <c r="BL248" s="19" t="s">
        <v>158</v>
      </c>
      <c r="BM248" s="191" t="s">
        <v>1369</v>
      </c>
    </row>
    <row r="249" spans="1:65" s="2" customFormat="1" ht="19.5">
      <c r="A249" s="36"/>
      <c r="B249" s="37"/>
      <c r="C249" s="38"/>
      <c r="D249" s="193" t="s">
        <v>160</v>
      </c>
      <c r="E249" s="38"/>
      <c r="F249" s="194" t="s">
        <v>778</v>
      </c>
      <c r="G249" s="38"/>
      <c r="H249" s="38"/>
      <c r="I249" s="195"/>
      <c r="J249" s="38"/>
      <c r="K249" s="38"/>
      <c r="L249" s="41"/>
      <c r="M249" s="196"/>
      <c r="N249" s="197"/>
      <c r="O249" s="66"/>
      <c r="P249" s="66"/>
      <c r="Q249" s="66"/>
      <c r="R249" s="66"/>
      <c r="S249" s="66"/>
      <c r="T249" s="67"/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T249" s="19" t="s">
        <v>160</v>
      </c>
      <c r="AU249" s="19" t="s">
        <v>82</v>
      </c>
    </row>
    <row r="250" spans="1:65" s="2" customFormat="1" ht="11.25">
      <c r="A250" s="36"/>
      <c r="B250" s="37"/>
      <c r="C250" s="38"/>
      <c r="D250" s="198" t="s">
        <v>162</v>
      </c>
      <c r="E250" s="38"/>
      <c r="F250" s="199" t="s">
        <v>779</v>
      </c>
      <c r="G250" s="38"/>
      <c r="H250" s="38"/>
      <c r="I250" s="195"/>
      <c r="J250" s="38"/>
      <c r="K250" s="38"/>
      <c r="L250" s="41"/>
      <c r="M250" s="196"/>
      <c r="N250" s="197"/>
      <c r="O250" s="66"/>
      <c r="P250" s="66"/>
      <c r="Q250" s="66"/>
      <c r="R250" s="66"/>
      <c r="S250" s="66"/>
      <c r="T250" s="67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T250" s="19" t="s">
        <v>162</v>
      </c>
      <c r="AU250" s="19" t="s">
        <v>82</v>
      </c>
    </row>
    <row r="251" spans="1:65" s="13" customFormat="1" ht="22.5">
      <c r="B251" s="200"/>
      <c r="C251" s="201"/>
      <c r="D251" s="193" t="s">
        <v>164</v>
      </c>
      <c r="E251" s="202" t="s">
        <v>19</v>
      </c>
      <c r="F251" s="203" t="s">
        <v>1370</v>
      </c>
      <c r="G251" s="201"/>
      <c r="H251" s="202" t="s">
        <v>19</v>
      </c>
      <c r="I251" s="204"/>
      <c r="J251" s="201"/>
      <c r="K251" s="201"/>
      <c r="L251" s="205"/>
      <c r="M251" s="206"/>
      <c r="N251" s="207"/>
      <c r="O251" s="207"/>
      <c r="P251" s="207"/>
      <c r="Q251" s="207"/>
      <c r="R251" s="207"/>
      <c r="S251" s="207"/>
      <c r="T251" s="208"/>
      <c r="AT251" s="209" t="s">
        <v>164</v>
      </c>
      <c r="AU251" s="209" t="s">
        <v>82</v>
      </c>
      <c r="AV251" s="13" t="s">
        <v>80</v>
      </c>
      <c r="AW251" s="13" t="s">
        <v>35</v>
      </c>
      <c r="AX251" s="13" t="s">
        <v>73</v>
      </c>
      <c r="AY251" s="209" t="s">
        <v>151</v>
      </c>
    </row>
    <row r="252" spans="1:65" s="14" customFormat="1" ht="11.25">
      <c r="B252" s="210"/>
      <c r="C252" s="211"/>
      <c r="D252" s="193" t="s">
        <v>164</v>
      </c>
      <c r="E252" s="212" t="s">
        <v>19</v>
      </c>
      <c r="F252" s="213" t="s">
        <v>1371</v>
      </c>
      <c r="G252" s="211"/>
      <c r="H252" s="214">
        <v>0.34799999999999998</v>
      </c>
      <c r="I252" s="215"/>
      <c r="J252" s="211"/>
      <c r="K252" s="211"/>
      <c r="L252" s="216"/>
      <c r="M252" s="217"/>
      <c r="N252" s="218"/>
      <c r="O252" s="218"/>
      <c r="P252" s="218"/>
      <c r="Q252" s="218"/>
      <c r="R252" s="218"/>
      <c r="S252" s="218"/>
      <c r="T252" s="219"/>
      <c r="AT252" s="220" t="s">
        <v>164</v>
      </c>
      <c r="AU252" s="220" t="s">
        <v>82</v>
      </c>
      <c r="AV252" s="14" t="s">
        <v>82</v>
      </c>
      <c r="AW252" s="14" t="s">
        <v>35</v>
      </c>
      <c r="AX252" s="14" t="s">
        <v>73</v>
      </c>
      <c r="AY252" s="220" t="s">
        <v>151</v>
      </c>
    </row>
    <row r="253" spans="1:65" s="13" customFormat="1" ht="11.25">
      <c r="B253" s="200"/>
      <c r="C253" s="201"/>
      <c r="D253" s="193" t="s">
        <v>164</v>
      </c>
      <c r="E253" s="202" t="s">
        <v>19</v>
      </c>
      <c r="F253" s="203" t="s">
        <v>782</v>
      </c>
      <c r="G253" s="201"/>
      <c r="H253" s="202" t="s">
        <v>19</v>
      </c>
      <c r="I253" s="204"/>
      <c r="J253" s="201"/>
      <c r="K253" s="201"/>
      <c r="L253" s="205"/>
      <c r="M253" s="206"/>
      <c r="N253" s="207"/>
      <c r="O253" s="207"/>
      <c r="P253" s="207"/>
      <c r="Q253" s="207"/>
      <c r="R253" s="207"/>
      <c r="S253" s="207"/>
      <c r="T253" s="208"/>
      <c r="AT253" s="209" t="s">
        <v>164</v>
      </c>
      <c r="AU253" s="209" t="s">
        <v>82</v>
      </c>
      <c r="AV253" s="13" t="s">
        <v>80</v>
      </c>
      <c r="AW253" s="13" t="s">
        <v>35</v>
      </c>
      <c r="AX253" s="13" t="s">
        <v>73</v>
      </c>
      <c r="AY253" s="209" t="s">
        <v>151</v>
      </c>
    </row>
    <row r="254" spans="1:65" s="14" customFormat="1" ht="11.25">
      <c r="B254" s="210"/>
      <c r="C254" s="211"/>
      <c r="D254" s="193" t="s">
        <v>164</v>
      </c>
      <c r="E254" s="212" t="s">
        <v>19</v>
      </c>
      <c r="F254" s="213" t="s">
        <v>1372</v>
      </c>
      <c r="G254" s="211"/>
      <c r="H254" s="214">
        <v>0.34599999999999997</v>
      </c>
      <c r="I254" s="215"/>
      <c r="J254" s="211"/>
      <c r="K254" s="211"/>
      <c r="L254" s="216"/>
      <c r="M254" s="217"/>
      <c r="N254" s="218"/>
      <c r="O254" s="218"/>
      <c r="P254" s="218"/>
      <c r="Q254" s="218"/>
      <c r="R254" s="218"/>
      <c r="S254" s="218"/>
      <c r="T254" s="219"/>
      <c r="AT254" s="220" t="s">
        <v>164</v>
      </c>
      <c r="AU254" s="220" t="s">
        <v>82</v>
      </c>
      <c r="AV254" s="14" t="s">
        <v>82</v>
      </c>
      <c r="AW254" s="14" t="s">
        <v>35</v>
      </c>
      <c r="AX254" s="14" t="s">
        <v>73</v>
      </c>
      <c r="AY254" s="220" t="s">
        <v>151</v>
      </c>
    </row>
    <row r="255" spans="1:65" s="15" customFormat="1" ht="11.25">
      <c r="B255" s="221"/>
      <c r="C255" s="222"/>
      <c r="D255" s="193" t="s">
        <v>164</v>
      </c>
      <c r="E255" s="223" t="s">
        <v>19</v>
      </c>
      <c r="F255" s="224" t="s">
        <v>167</v>
      </c>
      <c r="G255" s="222"/>
      <c r="H255" s="225">
        <v>0.69399999999999995</v>
      </c>
      <c r="I255" s="226"/>
      <c r="J255" s="222"/>
      <c r="K255" s="222"/>
      <c r="L255" s="227"/>
      <c r="M255" s="228"/>
      <c r="N255" s="229"/>
      <c r="O255" s="229"/>
      <c r="P255" s="229"/>
      <c r="Q255" s="229"/>
      <c r="R255" s="229"/>
      <c r="S255" s="229"/>
      <c r="T255" s="230"/>
      <c r="AT255" s="231" t="s">
        <v>164</v>
      </c>
      <c r="AU255" s="231" t="s">
        <v>82</v>
      </c>
      <c r="AV255" s="15" t="s">
        <v>158</v>
      </c>
      <c r="AW255" s="15" t="s">
        <v>35</v>
      </c>
      <c r="AX255" s="15" t="s">
        <v>80</v>
      </c>
      <c r="AY255" s="231" t="s">
        <v>151</v>
      </c>
    </row>
    <row r="256" spans="1:65" s="2" customFormat="1" ht="37.9" customHeight="1">
      <c r="A256" s="36"/>
      <c r="B256" s="37"/>
      <c r="C256" s="180" t="s">
        <v>330</v>
      </c>
      <c r="D256" s="180" t="s">
        <v>153</v>
      </c>
      <c r="E256" s="181" t="s">
        <v>785</v>
      </c>
      <c r="F256" s="182" t="s">
        <v>786</v>
      </c>
      <c r="G256" s="183" t="s">
        <v>279</v>
      </c>
      <c r="H256" s="184">
        <v>0.6</v>
      </c>
      <c r="I256" s="185"/>
      <c r="J256" s="186">
        <f>ROUND(I256*H256,2)</f>
        <v>0</v>
      </c>
      <c r="K256" s="182" t="s">
        <v>157</v>
      </c>
      <c r="L256" s="41"/>
      <c r="M256" s="187" t="s">
        <v>19</v>
      </c>
      <c r="N256" s="188" t="s">
        <v>44</v>
      </c>
      <c r="O256" s="66"/>
      <c r="P256" s="189">
        <f>O256*H256</f>
        <v>0</v>
      </c>
      <c r="Q256" s="189">
        <v>0</v>
      </c>
      <c r="R256" s="189">
        <f>Q256*H256</f>
        <v>0</v>
      </c>
      <c r="S256" s="189">
        <v>0</v>
      </c>
      <c r="T256" s="190">
        <f>S256*H256</f>
        <v>0</v>
      </c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R256" s="191" t="s">
        <v>158</v>
      </c>
      <c r="AT256" s="191" t="s">
        <v>153</v>
      </c>
      <c r="AU256" s="191" t="s">
        <v>82</v>
      </c>
      <c r="AY256" s="19" t="s">
        <v>151</v>
      </c>
      <c r="BE256" s="192">
        <f>IF(N256="základní",J256,0)</f>
        <v>0</v>
      </c>
      <c r="BF256" s="192">
        <f>IF(N256="snížená",J256,0)</f>
        <v>0</v>
      </c>
      <c r="BG256" s="192">
        <f>IF(N256="zákl. přenesená",J256,0)</f>
        <v>0</v>
      </c>
      <c r="BH256" s="192">
        <f>IF(N256="sníž. přenesená",J256,0)</f>
        <v>0</v>
      </c>
      <c r="BI256" s="192">
        <f>IF(N256="nulová",J256,0)</f>
        <v>0</v>
      </c>
      <c r="BJ256" s="19" t="s">
        <v>80</v>
      </c>
      <c r="BK256" s="192">
        <f>ROUND(I256*H256,2)</f>
        <v>0</v>
      </c>
      <c r="BL256" s="19" t="s">
        <v>158</v>
      </c>
      <c r="BM256" s="191" t="s">
        <v>1373</v>
      </c>
    </row>
    <row r="257" spans="1:65" s="2" customFormat="1" ht="29.25">
      <c r="A257" s="36"/>
      <c r="B257" s="37"/>
      <c r="C257" s="38"/>
      <c r="D257" s="193" t="s">
        <v>160</v>
      </c>
      <c r="E257" s="38"/>
      <c r="F257" s="194" t="s">
        <v>788</v>
      </c>
      <c r="G257" s="38"/>
      <c r="H257" s="38"/>
      <c r="I257" s="195"/>
      <c r="J257" s="38"/>
      <c r="K257" s="38"/>
      <c r="L257" s="41"/>
      <c r="M257" s="196"/>
      <c r="N257" s="197"/>
      <c r="O257" s="66"/>
      <c r="P257" s="66"/>
      <c r="Q257" s="66"/>
      <c r="R257" s="66"/>
      <c r="S257" s="66"/>
      <c r="T257" s="67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T257" s="19" t="s">
        <v>160</v>
      </c>
      <c r="AU257" s="19" t="s">
        <v>82</v>
      </c>
    </row>
    <row r="258" spans="1:65" s="2" customFormat="1" ht="11.25">
      <c r="A258" s="36"/>
      <c r="B258" s="37"/>
      <c r="C258" s="38"/>
      <c r="D258" s="198" t="s">
        <v>162</v>
      </c>
      <c r="E258" s="38"/>
      <c r="F258" s="199" t="s">
        <v>789</v>
      </c>
      <c r="G258" s="38"/>
      <c r="H258" s="38"/>
      <c r="I258" s="195"/>
      <c r="J258" s="38"/>
      <c r="K258" s="38"/>
      <c r="L258" s="41"/>
      <c r="M258" s="196"/>
      <c r="N258" s="197"/>
      <c r="O258" s="66"/>
      <c r="P258" s="66"/>
      <c r="Q258" s="66"/>
      <c r="R258" s="66"/>
      <c r="S258" s="66"/>
      <c r="T258" s="67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T258" s="19" t="s">
        <v>162</v>
      </c>
      <c r="AU258" s="19" t="s">
        <v>82</v>
      </c>
    </row>
    <row r="259" spans="1:65" s="14" customFormat="1" ht="11.25">
      <c r="B259" s="210"/>
      <c r="C259" s="211"/>
      <c r="D259" s="193" t="s">
        <v>164</v>
      </c>
      <c r="E259" s="212" t="s">
        <v>19</v>
      </c>
      <c r="F259" s="213" t="s">
        <v>791</v>
      </c>
      <c r="G259" s="211"/>
      <c r="H259" s="214">
        <v>0.6</v>
      </c>
      <c r="I259" s="215"/>
      <c r="J259" s="211"/>
      <c r="K259" s="211"/>
      <c r="L259" s="216"/>
      <c r="M259" s="217"/>
      <c r="N259" s="218"/>
      <c r="O259" s="218"/>
      <c r="P259" s="218"/>
      <c r="Q259" s="218"/>
      <c r="R259" s="218"/>
      <c r="S259" s="218"/>
      <c r="T259" s="219"/>
      <c r="AT259" s="220" t="s">
        <v>164</v>
      </c>
      <c r="AU259" s="220" t="s">
        <v>82</v>
      </c>
      <c r="AV259" s="14" t="s">
        <v>82</v>
      </c>
      <c r="AW259" s="14" t="s">
        <v>35</v>
      </c>
      <c r="AX259" s="14" t="s">
        <v>73</v>
      </c>
      <c r="AY259" s="220" t="s">
        <v>151</v>
      </c>
    </row>
    <row r="260" spans="1:65" s="15" customFormat="1" ht="11.25">
      <c r="B260" s="221"/>
      <c r="C260" s="222"/>
      <c r="D260" s="193" t="s">
        <v>164</v>
      </c>
      <c r="E260" s="223" t="s">
        <v>19</v>
      </c>
      <c r="F260" s="224" t="s">
        <v>167</v>
      </c>
      <c r="G260" s="222"/>
      <c r="H260" s="225">
        <v>0.6</v>
      </c>
      <c r="I260" s="226"/>
      <c r="J260" s="222"/>
      <c r="K260" s="222"/>
      <c r="L260" s="227"/>
      <c r="M260" s="228"/>
      <c r="N260" s="229"/>
      <c r="O260" s="229"/>
      <c r="P260" s="229"/>
      <c r="Q260" s="229"/>
      <c r="R260" s="229"/>
      <c r="S260" s="229"/>
      <c r="T260" s="230"/>
      <c r="AT260" s="231" t="s">
        <v>164</v>
      </c>
      <c r="AU260" s="231" t="s">
        <v>82</v>
      </c>
      <c r="AV260" s="15" t="s">
        <v>158</v>
      </c>
      <c r="AW260" s="15" t="s">
        <v>35</v>
      </c>
      <c r="AX260" s="15" t="s">
        <v>80</v>
      </c>
      <c r="AY260" s="231" t="s">
        <v>151</v>
      </c>
    </row>
    <row r="261" spans="1:65" s="2" customFormat="1" ht="16.5" customHeight="1">
      <c r="A261" s="36"/>
      <c r="B261" s="37"/>
      <c r="C261" s="180" t="s">
        <v>338</v>
      </c>
      <c r="D261" s="180" t="s">
        <v>153</v>
      </c>
      <c r="E261" s="181" t="s">
        <v>793</v>
      </c>
      <c r="F261" s="182" t="s">
        <v>794</v>
      </c>
      <c r="G261" s="183" t="s">
        <v>279</v>
      </c>
      <c r="H261" s="184">
        <v>4.016</v>
      </c>
      <c r="I261" s="185"/>
      <c r="J261" s="186">
        <f>ROUND(I261*H261,2)</f>
        <v>0</v>
      </c>
      <c r="K261" s="182" t="s">
        <v>157</v>
      </c>
      <c r="L261" s="41"/>
      <c r="M261" s="187" t="s">
        <v>19</v>
      </c>
      <c r="N261" s="188" t="s">
        <v>44</v>
      </c>
      <c r="O261" s="66"/>
      <c r="P261" s="189">
        <f>O261*H261</f>
        <v>0</v>
      </c>
      <c r="Q261" s="189">
        <v>0</v>
      </c>
      <c r="R261" s="189">
        <f>Q261*H261</f>
        <v>0</v>
      </c>
      <c r="S261" s="189">
        <v>0</v>
      </c>
      <c r="T261" s="190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191" t="s">
        <v>158</v>
      </c>
      <c r="AT261" s="191" t="s">
        <v>153</v>
      </c>
      <c r="AU261" s="191" t="s">
        <v>82</v>
      </c>
      <c r="AY261" s="19" t="s">
        <v>151</v>
      </c>
      <c r="BE261" s="192">
        <f>IF(N261="základní",J261,0)</f>
        <v>0</v>
      </c>
      <c r="BF261" s="192">
        <f>IF(N261="snížená",J261,0)</f>
        <v>0</v>
      </c>
      <c r="BG261" s="192">
        <f>IF(N261="zákl. přenesená",J261,0)</f>
        <v>0</v>
      </c>
      <c r="BH261" s="192">
        <f>IF(N261="sníž. přenesená",J261,0)</f>
        <v>0</v>
      </c>
      <c r="BI261" s="192">
        <f>IF(N261="nulová",J261,0)</f>
        <v>0</v>
      </c>
      <c r="BJ261" s="19" t="s">
        <v>80</v>
      </c>
      <c r="BK261" s="192">
        <f>ROUND(I261*H261,2)</f>
        <v>0</v>
      </c>
      <c r="BL261" s="19" t="s">
        <v>158</v>
      </c>
      <c r="BM261" s="191" t="s">
        <v>1374</v>
      </c>
    </row>
    <row r="262" spans="1:65" s="2" customFormat="1" ht="39">
      <c r="A262" s="36"/>
      <c r="B262" s="37"/>
      <c r="C262" s="38"/>
      <c r="D262" s="193" t="s">
        <v>160</v>
      </c>
      <c r="E262" s="38"/>
      <c r="F262" s="194" t="s">
        <v>796</v>
      </c>
      <c r="G262" s="38"/>
      <c r="H262" s="38"/>
      <c r="I262" s="195"/>
      <c r="J262" s="38"/>
      <c r="K262" s="38"/>
      <c r="L262" s="41"/>
      <c r="M262" s="196"/>
      <c r="N262" s="197"/>
      <c r="O262" s="66"/>
      <c r="P262" s="66"/>
      <c r="Q262" s="66"/>
      <c r="R262" s="66"/>
      <c r="S262" s="66"/>
      <c r="T262" s="67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T262" s="19" t="s">
        <v>160</v>
      </c>
      <c r="AU262" s="19" t="s">
        <v>82</v>
      </c>
    </row>
    <row r="263" spans="1:65" s="2" customFormat="1" ht="11.25">
      <c r="A263" s="36"/>
      <c r="B263" s="37"/>
      <c r="C263" s="38"/>
      <c r="D263" s="198" t="s">
        <v>162</v>
      </c>
      <c r="E263" s="38"/>
      <c r="F263" s="199" t="s">
        <v>797</v>
      </c>
      <c r="G263" s="38"/>
      <c r="H263" s="38"/>
      <c r="I263" s="195"/>
      <c r="J263" s="38"/>
      <c r="K263" s="38"/>
      <c r="L263" s="41"/>
      <c r="M263" s="196"/>
      <c r="N263" s="197"/>
      <c r="O263" s="66"/>
      <c r="P263" s="66"/>
      <c r="Q263" s="66"/>
      <c r="R263" s="66"/>
      <c r="S263" s="66"/>
      <c r="T263" s="67"/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T263" s="19" t="s">
        <v>162</v>
      </c>
      <c r="AU263" s="19" t="s">
        <v>82</v>
      </c>
    </row>
    <row r="264" spans="1:65" s="2" customFormat="1" ht="24.2" customHeight="1">
      <c r="A264" s="36"/>
      <c r="B264" s="37"/>
      <c r="C264" s="180" t="s">
        <v>486</v>
      </c>
      <c r="D264" s="180" t="s">
        <v>153</v>
      </c>
      <c r="E264" s="181" t="s">
        <v>799</v>
      </c>
      <c r="F264" s="182" t="s">
        <v>800</v>
      </c>
      <c r="G264" s="183" t="s">
        <v>279</v>
      </c>
      <c r="H264" s="184">
        <v>4.016</v>
      </c>
      <c r="I264" s="185"/>
      <c r="J264" s="186">
        <f>ROUND(I264*H264,2)</f>
        <v>0</v>
      </c>
      <c r="K264" s="182" t="s">
        <v>157</v>
      </c>
      <c r="L264" s="41"/>
      <c r="M264" s="187" t="s">
        <v>19</v>
      </c>
      <c r="N264" s="188" t="s">
        <v>44</v>
      </c>
      <c r="O264" s="66"/>
      <c r="P264" s="189">
        <f>O264*H264</f>
        <v>0</v>
      </c>
      <c r="Q264" s="189">
        <v>0</v>
      </c>
      <c r="R264" s="189">
        <f>Q264*H264</f>
        <v>0</v>
      </c>
      <c r="S264" s="189">
        <v>0</v>
      </c>
      <c r="T264" s="190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191" t="s">
        <v>158</v>
      </c>
      <c r="AT264" s="191" t="s">
        <v>153</v>
      </c>
      <c r="AU264" s="191" t="s">
        <v>82</v>
      </c>
      <c r="AY264" s="19" t="s">
        <v>151</v>
      </c>
      <c r="BE264" s="192">
        <f>IF(N264="základní",J264,0)</f>
        <v>0</v>
      </c>
      <c r="BF264" s="192">
        <f>IF(N264="snížená",J264,0)</f>
        <v>0</v>
      </c>
      <c r="BG264" s="192">
        <f>IF(N264="zákl. přenesená",J264,0)</f>
        <v>0</v>
      </c>
      <c r="BH264" s="192">
        <f>IF(N264="sníž. přenesená",J264,0)</f>
        <v>0</v>
      </c>
      <c r="BI264" s="192">
        <f>IF(N264="nulová",J264,0)</f>
        <v>0</v>
      </c>
      <c r="BJ264" s="19" t="s">
        <v>80</v>
      </c>
      <c r="BK264" s="192">
        <f>ROUND(I264*H264,2)</f>
        <v>0</v>
      </c>
      <c r="BL264" s="19" t="s">
        <v>158</v>
      </c>
      <c r="BM264" s="191" t="s">
        <v>1375</v>
      </c>
    </row>
    <row r="265" spans="1:65" s="2" customFormat="1" ht="48.75">
      <c r="A265" s="36"/>
      <c r="B265" s="37"/>
      <c r="C265" s="38"/>
      <c r="D265" s="193" t="s">
        <v>160</v>
      </c>
      <c r="E265" s="38"/>
      <c r="F265" s="194" t="s">
        <v>802</v>
      </c>
      <c r="G265" s="38"/>
      <c r="H265" s="38"/>
      <c r="I265" s="195"/>
      <c r="J265" s="38"/>
      <c r="K265" s="38"/>
      <c r="L265" s="41"/>
      <c r="M265" s="196"/>
      <c r="N265" s="197"/>
      <c r="O265" s="66"/>
      <c r="P265" s="66"/>
      <c r="Q265" s="66"/>
      <c r="R265" s="66"/>
      <c r="S265" s="66"/>
      <c r="T265" s="67"/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T265" s="19" t="s">
        <v>160</v>
      </c>
      <c r="AU265" s="19" t="s">
        <v>82</v>
      </c>
    </row>
    <row r="266" spans="1:65" s="2" customFormat="1" ht="11.25">
      <c r="A266" s="36"/>
      <c r="B266" s="37"/>
      <c r="C266" s="38"/>
      <c r="D266" s="198" t="s">
        <v>162</v>
      </c>
      <c r="E266" s="38"/>
      <c r="F266" s="199" t="s">
        <v>803</v>
      </c>
      <c r="G266" s="38"/>
      <c r="H266" s="38"/>
      <c r="I266" s="195"/>
      <c r="J266" s="38"/>
      <c r="K266" s="38"/>
      <c r="L266" s="41"/>
      <c r="M266" s="196"/>
      <c r="N266" s="197"/>
      <c r="O266" s="66"/>
      <c r="P266" s="66"/>
      <c r="Q266" s="66"/>
      <c r="R266" s="66"/>
      <c r="S266" s="66"/>
      <c r="T266" s="67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T266" s="19" t="s">
        <v>162</v>
      </c>
      <c r="AU266" s="19" t="s">
        <v>82</v>
      </c>
    </row>
    <row r="267" spans="1:65" s="2" customFormat="1" ht="24.2" customHeight="1">
      <c r="A267" s="36"/>
      <c r="B267" s="37"/>
      <c r="C267" s="180" t="s">
        <v>492</v>
      </c>
      <c r="D267" s="180" t="s">
        <v>153</v>
      </c>
      <c r="E267" s="181" t="s">
        <v>805</v>
      </c>
      <c r="F267" s="182" t="s">
        <v>806</v>
      </c>
      <c r="G267" s="183" t="s">
        <v>279</v>
      </c>
      <c r="H267" s="184">
        <v>1.4650000000000001</v>
      </c>
      <c r="I267" s="185"/>
      <c r="J267" s="186">
        <f>ROUND(I267*H267,2)</f>
        <v>0</v>
      </c>
      <c r="K267" s="182" t="s">
        <v>157</v>
      </c>
      <c r="L267" s="41"/>
      <c r="M267" s="187" t="s">
        <v>19</v>
      </c>
      <c r="N267" s="188" t="s">
        <v>44</v>
      </c>
      <c r="O267" s="66"/>
      <c r="P267" s="189">
        <f>O267*H267</f>
        <v>0</v>
      </c>
      <c r="Q267" s="189">
        <v>0</v>
      </c>
      <c r="R267" s="189">
        <f>Q267*H267</f>
        <v>0</v>
      </c>
      <c r="S267" s="189">
        <v>0</v>
      </c>
      <c r="T267" s="190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191" t="s">
        <v>158</v>
      </c>
      <c r="AT267" s="191" t="s">
        <v>153</v>
      </c>
      <c r="AU267" s="191" t="s">
        <v>82</v>
      </c>
      <c r="AY267" s="19" t="s">
        <v>151</v>
      </c>
      <c r="BE267" s="192">
        <f>IF(N267="základní",J267,0)</f>
        <v>0</v>
      </c>
      <c r="BF267" s="192">
        <f>IF(N267="snížená",J267,0)</f>
        <v>0</v>
      </c>
      <c r="BG267" s="192">
        <f>IF(N267="zákl. přenesená",J267,0)</f>
        <v>0</v>
      </c>
      <c r="BH267" s="192">
        <f>IF(N267="sníž. přenesená",J267,0)</f>
        <v>0</v>
      </c>
      <c r="BI267" s="192">
        <f>IF(N267="nulová",J267,0)</f>
        <v>0</v>
      </c>
      <c r="BJ267" s="19" t="s">
        <v>80</v>
      </c>
      <c r="BK267" s="192">
        <f>ROUND(I267*H267,2)</f>
        <v>0</v>
      </c>
      <c r="BL267" s="19" t="s">
        <v>158</v>
      </c>
      <c r="BM267" s="191" t="s">
        <v>1376</v>
      </c>
    </row>
    <row r="268" spans="1:65" s="2" customFormat="1" ht="29.25">
      <c r="A268" s="36"/>
      <c r="B268" s="37"/>
      <c r="C268" s="38"/>
      <c r="D268" s="193" t="s">
        <v>160</v>
      </c>
      <c r="E268" s="38"/>
      <c r="F268" s="194" t="s">
        <v>808</v>
      </c>
      <c r="G268" s="38"/>
      <c r="H268" s="38"/>
      <c r="I268" s="195"/>
      <c r="J268" s="38"/>
      <c r="K268" s="38"/>
      <c r="L268" s="41"/>
      <c r="M268" s="196"/>
      <c r="N268" s="197"/>
      <c r="O268" s="66"/>
      <c r="P268" s="66"/>
      <c r="Q268" s="66"/>
      <c r="R268" s="66"/>
      <c r="S268" s="66"/>
      <c r="T268" s="67"/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T268" s="19" t="s">
        <v>160</v>
      </c>
      <c r="AU268" s="19" t="s">
        <v>82</v>
      </c>
    </row>
    <row r="269" spans="1:65" s="2" customFormat="1" ht="11.25">
      <c r="A269" s="36"/>
      <c r="B269" s="37"/>
      <c r="C269" s="38"/>
      <c r="D269" s="198" t="s">
        <v>162</v>
      </c>
      <c r="E269" s="38"/>
      <c r="F269" s="199" t="s">
        <v>809</v>
      </c>
      <c r="G269" s="38"/>
      <c r="H269" s="38"/>
      <c r="I269" s="195"/>
      <c r="J269" s="38"/>
      <c r="K269" s="38"/>
      <c r="L269" s="41"/>
      <c r="M269" s="196"/>
      <c r="N269" s="197"/>
      <c r="O269" s="66"/>
      <c r="P269" s="66"/>
      <c r="Q269" s="66"/>
      <c r="R269" s="66"/>
      <c r="S269" s="66"/>
      <c r="T269" s="67"/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T269" s="19" t="s">
        <v>162</v>
      </c>
      <c r="AU269" s="19" t="s">
        <v>82</v>
      </c>
    </row>
    <row r="270" spans="1:65" s="13" customFormat="1" ht="11.25">
      <c r="B270" s="200"/>
      <c r="C270" s="201"/>
      <c r="D270" s="193" t="s">
        <v>164</v>
      </c>
      <c r="E270" s="202" t="s">
        <v>19</v>
      </c>
      <c r="F270" s="203" t="s">
        <v>810</v>
      </c>
      <c r="G270" s="201"/>
      <c r="H270" s="202" t="s">
        <v>19</v>
      </c>
      <c r="I270" s="204"/>
      <c r="J270" s="201"/>
      <c r="K270" s="201"/>
      <c r="L270" s="205"/>
      <c r="M270" s="206"/>
      <c r="N270" s="207"/>
      <c r="O270" s="207"/>
      <c r="P270" s="207"/>
      <c r="Q270" s="207"/>
      <c r="R270" s="207"/>
      <c r="S270" s="207"/>
      <c r="T270" s="208"/>
      <c r="AT270" s="209" t="s">
        <v>164</v>
      </c>
      <c r="AU270" s="209" t="s">
        <v>82</v>
      </c>
      <c r="AV270" s="13" t="s">
        <v>80</v>
      </c>
      <c r="AW270" s="13" t="s">
        <v>35</v>
      </c>
      <c r="AX270" s="13" t="s">
        <v>73</v>
      </c>
      <c r="AY270" s="209" t="s">
        <v>151</v>
      </c>
    </row>
    <row r="271" spans="1:65" s="14" customFormat="1" ht="11.25">
      <c r="B271" s="210"/>
      <c r="C271" s="211"/>
      <c r="D271" s="193" t="s">
        <v>164</v>
      </c>
      <c r="E271" s="212" t="s">
        <v>19</v>
      </c>
      <c r="F271" s="213" t="s">
        <v>1377</v>
      </c>
      <c r="G271" s="211"/>
      <c r="H271" s="214">
        <v>1.4650000000000001</v>
      </c>
      <c r="I271" s="215"/>
      <c r="J271" s="211"/>
      <c r="K271" s="211"/>
      <c r="L271" s="216"/>
      <c r="M271" s="217"/>
      <c r="N271" s="218"/>
      <c r="O271" s="218"/>
      <c r="P271" s="218"/>
      <c r="Q271" s="218"/>
      <c r="R271" s="218"/>
      <c r="S271" s="218"/>
      <c r="T271" s="219"/>
      <c r="AT271" s="220" t="s">
        <v>164</v>
      </c>
      <c r="AU271" s="220" t="s">
        <v>82</v>
      </c>
      <c r="AV271" s="14" t="s">
        <v>82</v>
      </c>
      <c r="AW271" s="14" t="s">
        <v>35</v>
      </c>
      <c r="AX271" s="14" t="s">
        <v>73</v>
      </c>
      <c r="AY271" s="220" t="s">
        <v>151</v>
      </c>
    </row>
    <row r="272" spans="1:65" s="15" customFormat="1" ht="11.25">
      <c r="B272" s="221"/>
      <c r="C272" s="222"/>
      <c r="D272" s="193" t="s">
        <v>164</v>
      </c>
      <c r="E272" s="223" t="s">
        <v>19</v>
      </c>
      <c r="F272" s="224" t="s">
        <v>167</v>
      </c>
      <c r="G272" s="222"/>
      <c r="H272" s="225">
        <v>1.4650000000000001</v>
      </c>
      <c r="I272" s="226"/>
      <c r="J272" s="222"/>
      <c r="K272" s="222"/>
      <c r="L272" s="227"/>
      <c r="M272" s="228"/>
      <c r="N272" s="229"/>
      <c r="O272" s="229"/>
      <c r="P272" s="229"/>
      <c r="Q272" s="229"/>
      <c r="R272" s="229"/>
      <c r="S272" s="229"/>
      <c r="T272" s="230"/>
      <c r="AT272" s="231" t="s">
        <v>164</v>
      </c>
      <c r="AU272" s="231" t="s">
        <v>82</v>
      </c>
      <c r="AV272" s="15" t="s">
        <v>158</v>
      </c>
      <c r="AW272" s="15" t="s">
        <v>35</v>
      </c>
      <c r="AX272" s="15" t="s">
        <v>80</v>
      </c>
      <c r="AY272" s="231" t="s">
        <v>151</v>
      </c>
    </row>
    <row r="273" spans="1:65" s="2" customFormat="1" ht="24.2" customHeight="1">
      <c r="A273" s="36"/>
      <c r="B273" s="37"/>
      <c r="C273" s="180" t="s">
        <v>711</v>
      </c>
      <c r="D273" s="180" t="s">
        <v>153</v>
      </c>
      <c r="E273" s="181" t="s">
        <v>813</v>
      </c>
      <c r="F273" s="182" t="s">
        <v>814</v>
      </c>
      <c r="G273" s="183" t="s">
        <v>279</v>
      </c>
      <c r="H273" s="184">
        <v>29.3</v>
      </c>
      <c r="I273" s="185"/>
      <c r="J273" s="186">
        <f>ROUND(I273*H273,2)</f>
        <v>0</v>
      </c>
      <c r="K273" s="182" t="s">
        <v>157</v>
      </c>
      <c r="L273" s="41"/>
      <c r="M273" s="187" t="s">
        <v>19</v>
      </c>
      <c r="N273" s="188" t="s">
        <v>44</v>
      </c>
      <c r="O273" s="66"/>
      <c r="P273" s="189">
        <f>O273*H273</f>
        <v>0</v>
      </c>
      <c r="Q273" s="189">
        <v>0</v>
      </c>
      <c r="R273" s="189">
        <f>Q273*H273</f>
        <v>0</v>
      </c>
      <c r="S273" s="189">
        <v>0</v>
      </c>
      <c r="T273" s="190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191" t="s">
        <v>158</v>
      </c>
      <c r="AT273" s="191" t="s">
        <v>153</v>
      </c>
      <c r="AU273" s="191" t="s">
        <v>82</v>
      </c>
      <c r="AY273" s="19" t="s">
        <v>151</v>
      </c>
      <c r="BE273" s="192">
        <f>IF(N273="základní",J273,0)</f>
        <v>0</v>
      </c>
      <c r="BF273" s="192">
        <f>IF(N273="snížená",J273,0)</f>
        <v>0</v>
      </c>
      <c r="BG273" s="192">
        <f>IF(N273="zákl. přenesená",J273,0)</f>
        <v>0</v>
      </c>
      <c r="BH273" s="192">
        <f>IF(N273="sníž. přenesená",J273,0)</f>
        <v>0</v>
      </c>
      <c r="BI273" s="192">
        <f>IF(N273="nulová",J273,0)</f>
        <v>0</v>
      </c>
      <c r="BJ273" s="19" t="s">
        <v>80</v>
      </c>
      <c r="BK273" s="192">
        <f>ROUND(I273*H273,2)</f>
        <v>0</v>
      </c>
      <c r="BL273" s="19" t="s">
        <v>158</v>
      </c>
      <c r="BM273" s="191" t="s">
        <v>1378</v>
      </c>
    </row>
    <row r="274" spans="1:65" s="2" customFormat="1" ht="39">
      <c r="A274" s="36"/>
      <c r="B274" s="37"/>
      <c r="C274" s="38"/>
      <c r="D274" s="193" t="s">
        <v>160</v>
      </c>
      <c r="E274" s="38"/>
      <c r="F274" s="194" t="s">
        <v>816</v>
      </c>
      <c r="G274" s="38"/>
      <c r="H274" s="38"/>
      <c r="I274" s="195"/>
      <c r="J274" s="38"/>
      <c r="K274" s="38"/>
      <c r="L274" s="41"/>
      <c r="M274" s="196"/>
      <c r="N274" s="197"/>
      <c r="O274" s="66"/>
      <c r="P274" s="66"/>
      <c r="Q274" s="66"/>
      <c r="R274" s="66"/>
      <c r="S274" s="66"/>
      <c r="T274" s="67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T274" s="19" t="s">
        <v>160</v>
      </c>
      <c r="AU274" s="19" t="s">
        <v>82</v>
      </c>
    </row>
    <row r="275" spans="1:65" s="2" customFormat="1" ht="11.25">
      <c r="A275" s="36"/>
      <c r="B275" s="37"/>
      <c r="C275" s="38"/>
      <c r="D275" s="198" t="s">
        <v>162</v>
      </c>
      <c r="E275" s="38"/>
      <c r="F275" s="199" t="s">
        <v>817</v>
      </c>
      <c r="G275" s="38"/>
      <c r="H275" s="38"/>
      <c r="I275" s="195"/>
      <c r="J275" s="38"/>
      <c r="K275" s="38"/>
      <c r="L275" s="41"/>
      <c r="M275" s="196"/>
      <c r="N275" s="197"/>
      <c r="O275" s="66"/>
      <c r="P275" s="66"/>
      <c r="Q275" s="66"/>
      <c r="R275" s="66"/>
      <c r="S275" s="66"/>
      <c r="T275" s="67"/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T275" s="19" t="s">
        <v>162</v>
      </c>
      <c r="AU275" s="19" t="s">
        <v>82</v>
      </c>
    </row>
    <row r="276" spans="1:65" s="13" customFormat="1" ht="11.25">
      <c r="B276" s="200"/>
      <c r="C276" s="201"/>
      <c r="D276" s="193" t="s">
        <v>164</v>
      </c>
      <c r="E276" s="202" t="s">
        <v>19</v>
      </c>
      <c r="F276" s="203" t="s">
        <v>433</v>
      </c>
      <c r="G276" s="201"/>
      <c r="H276" s="202" t="s">
        <v>19</v>
      </c>
      <c r="I276" s="204"/>
      <c r="J276" s="201"/>
      <c r="K276" s="201"/>
      <c r="L276" s="205"/>
      <c r="M276" s="206"/>
      <c r="N276" s="207"/>
      <c r="O276" s="207"/>
      <c r="P276" s="207"/>
      <c r="Q276" s="207"/>
      <c r="R276" s="207"/>
      <c r="S276" s="207"/>
      <c r="T276" s="208"/>
      <c r="AT276" s="209" t="s">
        <v>164</v>
      </c>
      <c r="AU276" s="209" t="s">
        <v>82</v>
      </c>
      <c r="AV276" s="13" t="s">
        <v>80</v>
      </c>
      <c r="AW276" s="13" t="s">
        <v>35</v>
      </c>
      <c r="AX276" s="13" t="s">
        <v>73</v>
      </c>
      <c r="AY276" s="209" t="s">
        <v>151</v>
      </c>
    </row>
    <row r="277" spans="1:65" s="14" customFormat="1" ht="11.25">
      <c r="B277" s="210"/>
      <c r="C277" s="211"/>
      <c r="D277" s="193" t="s">
        <v>164</v>
      </c>
      <c r="E277" s="212" t="s">
        <v>19</v>
      </c>
      <c r="F277" s="213" t="s">
        <v>1379</v>
      </c>
      <c r="G277" s="211"/>
      <c r="H277" s="214">
        <v>29.3</v>
      </c>
      <c r="I277" s="215"/>
      <c r="J277" s="211"/>
      <c r="K277" s="211"/>
      <c r="L277" s="216"/>
      <c r="M277" s="217"/>
      <c r="N277" s="218"/>
      <c r="O277" s="218"/>
      <c r="P277" s="218"/>
      <c r="Q277" s="218"/>
      <c r="R277" s="218"/>
      <c r="S277" s="218"/>
      <c r="T277" s="219"/>
      <c r="AT277" s="220" t="s">
        <v>164</v>
      </c>
      <c r="AU277" s="220" t="s">
        <v>82</v>
      </c>
      <c r="AV277" s="14" t="s">
        <v>82</v>
      </c>
      <c r="AW277" s="14" t="s">
        <v>35</v>
      </c>
      <c r="AX277" s="14" t="s">
        <v>73</v>
      </c>
      <c r="AY277" s="220" t="s">
        <v>151</v>
      </c>
    </row>
    <row r="278" spans="1:65" s="15" customFormat="1" ht="11.25">
      <c r="B278" s="221"/>
      <c r="C278" s="222"/>
      <c r="D278" s="193" t="s">
        <v>164</v>
      </c>
      <c r="E278" s="223" t="s">
        <v>19</v>
      </c>
      <c r="F278" s="224" t="s">
        <v>167</v>
      </c>
      <c r="G278" s="222"/>
      <c r="H278" s="225">
        <v>29.3</v>
      </c>
      <c r="I278" s="226"/>
      <c r="J278" s="222"/>
      <c r="K278" s="222"/>
      <c r="L278" s="227"/>
      <c r="M278" s="228"/>
      <c r="N278" s="229"/>
      <c r="O278" s="229"/>
      <c r="P278" s="229"/>
      <c r="Q278" s="229"/>
      <c r="R278" s="229"/>
      <c r="S278" s="229"/>
      <c r="T278" s="230"/>
      <c r="AT278" s="231" t="s">
        <v>164</v>
      </c>
      <c r="AU278" s="231" t="s">
        <v>82</v>
      </c>
      <c r="AV278" s="15" t="s">
        <v>158</v>
      </c>
      <c r="AW278" s="15" t="s">
        <v>35</v>
      </c>
      <c r="AX278" s="15" t="s">
        <v>80</v>
      </c>
      <c r="AY278" s="231" t="s">
        <v>151</v>
      </c>
    </row>
    <row r="279" spans="1:65" s="2" customFormat="1" ht="24.2" customHeight="1">
      <c r="A279" s="36"/>
      <c r="B279" s="37"/>
      <c r="C279" s="180" t="s">
        <v>717</v>
      </c>
      <c r="D279" s="180" t="s">
        <v>153</v>
      </c>
      <c r="E279" s="181" t="s">
        <v>821</v>
      </c>
      <c r="F279" s="182" t="s">
        <v>822</v>
      </c>
      <c r="G279" s="183" t="s">
        <v>279</v>
      </c>
      <c r="H279" s="184">
        <v>1.4650000000000001</v>
      </c>
      <c r="I279" s="185"/>
      <c r="J279" s="186">
        <f>ROUND(I279*H279,2)</f>
        <v>0</v>
      </c>
      <c r="K279" s="182" t="s">
        <v>157</v>
      </c>
      <c r="L279" s="41"/>
      <c r="M279" s="187" t="s">
        <v>19</v>
      </c>
      <c r="N279" s="188" t="s">
        <v>44</v>
      </c>
      <c r="O279" s="66"/>
      <c r="P279" s="189">
        <f>O279*H279</f>
        <v>0</v>
      </c>
      <c r="Q279" s="189">
        <v>0</v>
      </c>
      <c r="R279" s="189">
        <f>Q279*H279</f>
        <v>0</v>
      </c>
      <c r="S279" s="189">
        <v>0</v>
      </c>
      <c r="T279" s="190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191" t="s">
        <v>158</v>
      </c>
      <c r="AT279" s="191" t="s">
        <v>153</v>
      </c>
      <c r="AU279" s="191" t="s">
        <v>82</v>
      </c>
      <c r="AY279" s="19" t="s">
        <v>151</v>
      </c>
      <c r="BE279" s="192">
        <f>IF(N279="základní",J279,0)</f>
        <v>0</v>
      </c>
      <c r="BF279" s="192">
        <f>IF(N279="snížená",J279,0)</f>
        <v>0</v>
      </c>
      <c r="BG279" s="192">
        <f>IF(N279="zákl. přenesená",J279,0)</f>
        <v>0</v>
      </c>
      <c r="BH279" s="192">
        <f>IF(N279="sníž. přenesená",J279,0)</f>
        <v>0</v>
      </c>
      <c r="BI279" s="192">
        <f>IF(N279="nulová",J279,0)</f>
        <v>0</v>
      </c>
      <c r="BJ279" s="19" t="s">
        <v>80</v>
      </c>
      <c r="BK279" s="192">
        <f>ROUND(I279*H279,2)</f>
        <v>0</v>
      </c>
      <c r="BL279" s="19" t="s">
        <v>158</v>
      </c>
      <c r="BM279" s="191" t="s">
        <v>1380</v>
      </c>
    </row>
    <row r="280" spans="1:65" s="2" customFormat="1" ht="19.5">
      <c r="A280" s="36"/>
      <c r="B280" s="37"/>
      <c r="C280" s="38"/>
      <c r="D280" s="193" t="s">
        <v>160</v>
      </c>
      <c r="E280" s="38"/>
      <c r="F280" s="194" t="s">
        <v>824</v>
      </c>
      <c r="G280" s="38"/>
      <c r="H280" s="38"/>
      <c r="I280" s="195"/>
      <c r="J280" s="38"/>
      <c r="K280" s="38"/>
      <c r="L280" s="41"/>
      <c r="M280" s="196"/>
      <c r="N280" s="197"/>
      <c r="O280" s="66"/>
      <c r="P280" s="66"/>
      <c r="Q280" s="66"/>
      <c r="R280" s="66"/>
      <c r="S280" s="66"/>
      <c r="T280" s="67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T280" s="19" t="s">
        <v>160</v>
      </c>
      <c r="AU280" s="19" t="s">
        <v>82</v>
      </c>
    </row>
    <row r="281" spans="1:65" s="2" customFormat="1" ht="11.25">
      <c r="A281" s="36"/>
      <c r="B281" s="37"/>
      <c r="C281" s="38"/>
      <c r="D281" s="198" t="s">
        <v>162</v>
      </c>
      <c r="E281" s="38"/>
      <c r="F281" s="199" t="s">
        <v>825</v>
      </c>
      <c r="G281" s="38"/>
      <c r="H281" s="38"/>
      <c r="I281" s="195"/>
      <c r="J281" s="38"/>
      <c r="K281" s="38"/>
      <c r="L281" s="41"/>
      <c r="M281" s="196"/>
      <c r="N281" s="197"/>
      <c r="O281" s="66"/>
      <c r="P281" s="66"/>
      <c r="Q281" s="66"/>
      <c r="R281" s="66"/>
      <c r="S281" s="66"/>
      <c r="T281" s="67"/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T281" s="19" t="s">
        <v>162</v>
      </c>
      <c r="AU281" s="19" t="s">
        <v>82</v>
      </c>
    </row>
    <row r="282" spans="1:65" s="14" customFormat="1" ht="11.25">
      <c r="B282" s="210"/>
      <c r="C282" s="211"/>
      <c r="D282" s="193" t="s">
        <v>164</v>
      </c>
      <c r="E282" s="212" t="s">
        <v>19</v>
      </c>
      <c r="F282" s="213" t="s">
        <v>1381</v>
      </c>
      <c r="G282" s="211"/>
      <c r="H282" s="214">
        <v>1.4650000000000001</v>
      </c>
      <c r="I282" s="215"/>
      <c r="J282" s="211"/>
      <c r="K282" s="211"/>
      <c r="L282" s="216"/>
      <c r="M282" s="217"/>
      <c r="N282" s="218"/>
      <c r="O282" s="218"/>
      <c r="P282" s="218"/>
      <c r="Q282" s="218"/>
      <c r="R282" s="218"/>
      <c r="S282" s="218"/>
      <c r="T282" s="219"/>
      <c r="AT282" s="220" t="s">
        <v>164</v>
      </c>
      <c r="AU282" s="220" t="s">
        <v>82</v>
      </c>
      <c r="AV282" s="14" t="s">
        <v>82</v>
      </c>
      <c r="AW282" s="14" t="s">
        <v>35</v>
      </c>
      <c r="AX282" s="14" t="s">
        <v>73</v>
      </c>
      <c r="AY282" s="220" t="s">
        <v>151</v>
      </c>
    </row>
    <row r="283" spans="1:65" s="15" customFormat="1" ht="11.25">
      <c r="B283" s="221"/>
      <c r="C283" s="222"/>
      <c r="D283" s="193" t="s">
        <v>164</v>
      </c>
      <c r="E283" s="223" t="s">
        <v>19</v>
      </c>
      <c r="F283" s="224" t="s">
        <v>167</v>
      </c>
      <c r="G283" s="222"/>
      <c r="H283" s="225">
        <v>1.4650000000000001</v>
      </c>
      <c r="I283" s="226"/>
      <c r="J283" s="222"/>
      <c r="K283" s="222"/>
      <c r="L283" s="227"/>
      <c r="M283" s="228"/>
      <c r="N283" s="229"/>
      <c r="O283" s="229"/>
      <c r="P283" s="229"/>
      <c r="Q283" s="229"/>
      <c r="R283" s="229"/>
      <c r="S283" s="229"/>
      <c r="T283" s="230"/>
      <c r="AT283" s="231" t="s">
        <v>164</v>
      </c>
      <c r="AU283" s="231" t="s">
        <v>82</v>
      </c>
      <c r="AV283" s="15" t="s">
        <v>158</v>
      </c>
      <c r="AW283" s="15" t="s">
        <v>35</v>
      </c>
      <c r="AX283" s="15" t="s">
        <v>80</v>
      </c>
      <c r="AY283" s="231" t="s">
        <v>151</v>
      </c>
    </row>
    <row r="284" spans="1:65" s="12" customFormat="1" ht="22.9" customHeight="1">
      <c r="B284" s="164"/>
      <c r="C284" s="165"/>
      <c r="D284" s="166" t="s">
        <v>72</v>
      </c>
      <c r="E284" s="178" t="s">
        <v>290</v>
      </c>
      <c r="F284" s="178" t="s">
        <v>291</v>
      </c>
      <c r="G284" s="165"/>
      <c r="H284" s="165"/>
      <c r="I284" s="168"/>
      <c r="J284" s="179">
        <f>BK284</f>
        <v>0</v>
      </c>
      <c r="K284" s="165"/>
      <c r="L284" s="170"/>
      <c r="M284" s="171"/>
      <c r="N284" s="172"/>
      <c r="O284" s="172"/>
      <c r="P284" s="173">
        <f>SUM(P285:P290)</f>
        <v>0</v>
      </c>
      <c r="Q284" s="172"/>
      <c r="R284" s="173">
        <f>SUM(R285:R290)</f>
        <v>0</v>
      </c>
      <c r="S284" s="172"/>
      <c r="T284" s="174">
        <f>SUM(T285:T290)</f>
        <v>0</v>
      </c>
      <c r="AR284" s="175" t="s">
        <v>80</v>
      </c>
      <c r="AT284" s="176" t="s">
        <v>72</v>
      </c>
      <c r="AU284" s="176" t="s">
        <v>80</v>
      </c>
      <c r="AY284" s="175" t="s">
        <v>151</v>
      </c>
      <c r="BK284" s="177">
        <f>SUM(BK285:BK290)</f>
        <v>0</v>
      </c>
    </row>
    <row r="285" spans="1:65" s="2" customFormat="1" ht="24.2" customHeight="1">
      <c r="A285" s="36"/>
      <c r="B285" s="37"/>
      <c r="C285" s="180" t="s">
        <v>719</v>
      </c>
      <c r="D285" s="180" t="s">
        <v>153</v>
      </c>
      <c r="E285" s="181" t="s">
        <v>828</v>
      </c>
      <c r="F285" s="182" t="s">
        <v>829</v>
      </c>
      <c r="G285" s="183" t="s">
        <v>279</v>
      </c>
      <c r="H285" s="184">
        <v>4.016</v>
      </c>
      <c r="I285" s="185"/>
      <c r="J285" s="186">
        <f>ROUND(I285*H285,2)</f>
        <v>0</v>
      </c>
      <c r="K285" s="182" t="s">
        <v>157</v>
      </c>
      <c r="L285" s="41"/>
      <c r="M285" s="187" t="s">
        <v>19</v>
      </c>
      <c r="N285" s="188" t="s">
        <v>44</v>
      </c>
      <c r="O285" s="66"/>
      <c r="P285" s="189">
        <f>O285*H285</f>
        <v>0</v>
      </c>
      <c r="Q285" s="189">
        <v>0</v>
      </c>
      <c r="R285" s="189">
        <f>Q285*H285</f>
        <v>0</v>
      </c>
      <c r="S285" s="189">
        <v>0</v>
      </c>
      <c r="T285" s="190">
        <f>S285*H285</f>
        <v>0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191" t="s">
        <v>158</v>
      </c>
      <c r="AT285" s="191" t="s">
        <v>153</v>
      </c>
      <c r="AU285" s="191" t="s">
        <v>82</v>
      </c>
      <c r="AY285" s="19" t="s">
        <v>151</v>
      </c>
      <c r="BE285" s="192">
        <f>IF(N285="základní",J285,0)</f>
        <v>0</v>
      </c>
      <c r="BF285" s="192">
        <f>IF(N285="snížená",J285,0)</f>
        <v>0</v>
      </c>
      <c r="BG285" s="192">
        <f>IF(N285="zákl. přenesená",J285,0)</f>
        <v>0</v>
      </c>
      <c r="BH285" s="192">
        <f>IF(N285="sníž. přenesená",J285,0)</f>
        <v>0</v>
      </c>
      <c r="BI285" s="192">
        <f>IF(N285="nulová",J285,0)</f>
        <v>0</v>
      </c>
      <c r="BJ285" s="19" t="s">
        <v>80</v>
      </c>
      <c r="BK285" s="192">
        <f>ROUND(I285*H285,2)</f>
        <v>0</v>
      </c>
      <c r="BL285" s="19" t="s">
        <v>158</v>
      </c>
      <c r="BM285" s="191" t="s">
        <v>1382</v>
      </c>
    </row>
    <row r="286" spans="1:65" s="2" customFormat="1" ht="29.25">
      <c r="A286" s="36"/>
      <c r="B286" s="37"/>
      <c r="C286" s="38"/>
      <c r="D286" s="193" t="s">
        <v>160</v>
      </c>
      <c r="E286" s="38"/>
      <c r="F286" s="194" t="s">
        <v>831</v>
      </c>
      <c r="G286" s="38"/>
      <c r="H286" s="38"/>
      <c r="I286" s="195"/>
      <c r="J286" s="38"/>
      <c r="K286" s="38"/>
      <c r="L286" s="41"/>
      <c r="M286" s="196"/>
      <c r="N286" s="197"/>
      <c r="O286" s="66"/>
      <c r="P286" s="66"/>
      <c r="Q286" s="66"/>
      <c r="R286" s="66"/>
      <c r="S286" s="66"/>
      <c r="T286" s="67"/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T286" s="19" t="s">
        <v>160</v>
      </c>
      <c r="AU286" s="19" t="s">
        <v>82</v>
      </c>
    </row>
    <row r="287" spans="1:65" s="2" customFormat="1" ht="11.25">
      <c r="A287" s="36"/>
      <c r="B287" s="37"/>
      <c r="C287" s="38"/>
      <c r="D287" s="198" t="s">
        <v>162</v>
      </c>
      <c r="E287" s="38"/>
      <c r="F287" s="199" t="s">
        <v>832</v>
      </c>
      <c r="G287" s="38"/>
      <c r="H287" s="38"/>
      <c r="I287" s="195"/>
      <c r="J287" s="38"/>
      <c r="K287" s="38"/>
      <c r="L287" s="41"/>
      <c r="M287" s="196"/>
      <c r="N287" s="197"/>
      <c r="O287" s="66"/>
      <c r="P287" s="66"/>
      <c r="Q287" s="66"/>
      <c r="R287" s="66"/>
      <c r="S287" s="66"/>
      <c r="T287" s="67"/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T287" s="19" t="s">
        <v>162</v>
      </c>
      <c r="AU287" s="19" t="s">
        <v>82</v>
      </c>
    </row>
    <row r="288" spans="1:65" s="2" customFormat="1" ht="33" customHeight="1">
      <c r="A288" s="36"/>
      <c r="B288" s="37"/>
      <c r="C288" s="180" t="s">
        <v>721</v>
      </c>
      <c r="D288" s="180" t="s">
        <v>153</v>
      </c>
      <c r="E288" s="181" t="s">
        <v>834</v>
      </c>
      <c r="F288" s="182" t="s">
        <v>835</v>
      </c>
      <c r="G288" s="183" t="s">
        <v>279</v>
      </c>
      <c r="H288" s="184">
        <v>1.0649999999999999</v>
      </c>
      <c r="I288" s="185"/>
      <c r="J288" s="186">
        <f>ROUND(I288*H288,2)</f>
        <v>0</v>
      </c>
      <c r="K288" s="182" t="s">
        <v>157</v>
      </c>
      <c r="L288" s="41"/>
      <c r="M288" s="187" t="s">
        <v>19</v>
      </c>
      <c r="N288" s="188" t="s">
        <v>44</v>
      </c>
      <c r="O288" s="66"/>
      <c r="P288" s="189">
        <f>O288*H288</f>
        <v>0</v>
      </c>
      <c r="Q288" s="189">
        <v>0</v>
      </c>
      <c r="R288" s="189">
        <f>Q288*H288</f>
        <v>0</v>
      </c>
      <c r="S288" s="189">
        <v>0</v>
      </c>
      <c r="T288" s="190">
        <f>S288*H288</f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191" t="s">
        <v>158</v>
      </c>
      <c r="AT288" s="191" t="s">
        <v>153</v>
      </c>
      <c r="AU288" s="191" t="s">
        <v>82</v>
      </c>
      <c r="AY288" s="19" t="s">
        <v>151</v>
      </c>
      <c r="BE288" s="192">
        <f>IF(N288="základní",J288,0)</f>
        <v>0</v>
      </c>
      <c r="BF288" s="192">
        <f>IF(N288="snížená",J288,0)</f>
        <v>0</v>
      </c>
      <c r="BG288" s="192">
        <f>IF(N288="zákl. přenesená",J288,0)</f>
        <v>0</v>
      </c>
      <c r="BH288" s="192">
        <f>IF(N288="sníž. přenesená",J288,0)</f>
        <v>0</v>
      </c>
      <c r="BI288" s="192">
        <f>IF(N288="nulová",J288,0)</f>
        <v>0</v>
      </c>
      <c r="BJ288" s="19" t="s">
        <v>80</v>
      </c>
      <c r="BK288" s="192">
        <f>ROUND(I288*H288,2)</f>
        <v>0</v>
      </c>
      <c r="BL288" s="19" t="s">
        <v>158</v>
      </c>
      <c r="BM288" s="191" t="s">
        <v>1383</v>
      </c>
    </row>
    <row r="289" spans="1:65" s="2" customFormat="1" ht="29.25">
      <c r="A289" s="36"/>
      <c r="B289" s="37"/>
      <c r="C289" s="38"/>
      <c r="D289" s="193" t="s">
        <v>160</v>
      </c>
      <c r="E289" s="38"/>
      <c r="F289" s="194" t="s">
        <v>837</v>
      </c>
      <c r="G289" s="38"/>
      <c r="H289" s="38"/>
      <c r="I289" s="195"/>
      <c r="J289" s="38"/>
      <c r="K289" s="38"/>
      <c r="L289" s="41"/>
      <c r="M289" s="196"/>
      <c r="N289" s="197"/>
      <c r="O289" s="66"/>
      <c r="P289" s="66"/>
      <c r="Q289" s="66"/>
      <c r="R289" s="66"/>
      <c r="S289" s="66"/>
      <c r="T289" s="67"/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T289" s="19" t="s">
        <v>160</v>
      </c>
      <c r="AU289" s="19" t="s">
        <v>82</v>
      </c>
    </row>
    <row r="290" spans="1:65" s="2" customFormat="1" ht="11.25">
      <c r="A290" s="36"/>
      <c r="B290" s="37"/>
      <c r="C290" s="38"/>
      <c r="D290" s="198" t="s">
        <v>162</v>
      </c>
      <c r="E290" s="38"/>
      <c r="F290" s="199" t="s">
        <v>838</v>
      </c>
      <c r="G290" s="38"/>
      <c r="H290" s="38"/>
      <c r="I290" s="195"/>
      <c r="J290" s="38"/>
      <c r="K290" s="38"/>
      <c r="L290" s="41"/>
      <c r="M290" s="196"/>
      <c r="N290" s="197"/>
      <c r="O290" s="66"/>
      <c r="P290" s="66"/>
      <c r="Q290" s="66"/>
      <c r="R290" s="66"/>
      <c r="S290" s="66"/>
      <c r="T290" s="67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T290" s="19" t="s">
        <v>162</v>
      </c>
      <c r="AU290" s="19" t="s">
        <v>82</v>
      </c>
    </row>
    <row r="291" spans="1:65" s="12" customFormat="1" ht="25.9" customHeight="1">
      <c r="B291" s="164"/>
      <c r="C291" s="165"/>
      <c r="D291" s="166" t="s">
        <v>72</v>
      </c>
      <c r="E291" s="167" t="s">
        <v>305</v>
      </c>
      <c r="F291" s="167" t="s">
        <v>306</v>
      </c>
      <c r="G291" s="165"/>
      <c r="H291" s="165"/>
      <c r="I291" s="168"/>
      <c r="J291" s="169">
        <f>BK291</f>
        <v>0</v>
      </c>
      <c r="K291" s="165"/>
      <c r="L291" s="170"/>
      <c r="M291" s="171"/>
      <c r="N291" s="172"/>
      <c r="O291" s="172"/>
      <c r="P291" s="173">
        <f>P292+P315+P321+P412+P434+P508</f>
        <v>0</v>
      </c>
      <c r="Q291" s="172"/>
      <c r="R291" s="173">
        <f>R292+R315+R321+R412+R434+R508</f>
        <v>2.9512148700000003</v>
      </c>
      <c r="S291" s="172"/>
      <c r="T291" s="174">
        <f>T292+T315+T321+T412+T434+T508</f>
        <v>3.1361660000000002</v>
      </c>
      <c r="AR291" s="175" t="s">
        <v>82</v>
      </c>
      <c r="AT291" s="176" t="s">
        <v>72</v>
      </c>
      <c r="AU291" s="176" t="s">
        <v>73</v>
      </c>
      <c r="AY291" s="175" t="s">
        <v>151</v>
      </c>
      <c r="BK291" s="177">
        <f>BK292+BK315+BK321+BK412+BK434+BK508</f>
        <v>0</v>
      </c>
    </row>
    <row r="292" spans="1:65" s="12" customFormat="1" ht="22.9" customHeight="1">
      <c r="B292" s="164"/>
      <c r="C292" s="165"/>
      <c r="D292" s="166" t="s">
        <v>72</v>
      </c>
      <c r="E292" s="178" t="s">
        <v>839</v>
      </c>
      <c r="F292" s="178" t="s">
        <v>840</v>
      </c>
      <c r="G292" s="165"/>
      <c r="H292" s="165"/>
      <c r="I292" s="168"/>
      <c r="J292" s="179">
        <f>BK292</f>
        <v>0</v>
      </c>
      <c r="K292" s="165"/>
      <c r="L292" s="170"/>
      <c r="M292" s="171"/>
      <c r="N292" s="172"/>
      <c r="O292" s="172"/>
      <c r="P292" s="173">
        <f>SUM(P293:P314)</f>
        <v>0</v>
      </c>
      <c r="Q292" s="172"/>
      <c r="R292" s="173">
        <f>SUM(R293:R314)</f>
        <v>8.3260000000000001E-2</v>
      </c>
      <c r="S292" s="172"/>
      <c r="T292" s="174">
        <f>SUM(T293:T314)</f>
        <v>8.072600000000002E-2</v>
      </c>
      <c r="AR292" s="175" t="s">
        <v>82</v>
      </c>
      <c r="AT292" s="176" t="s">
        <v>72</v>
      </c>
      <c r="AU292" s="176" t="s">
        <v>80</v>
      </c>
      <c r="AY292" s="175" t="s">
        <v>151</v>
      </c>
      <c r="BK292" s="177">
        <f>SUM(BK293:BK314)</f>
        <v>0</v>
      </c>
    </row>
    <row r="293" spans="1:65" s="2" customFormat="1" ht="21.75" customHeight="1">
      <c r="A293" s="36"/>
      <c r="B293" s="37"/>
      <c r="C293" s="180" t="s">
        <v>734</v>
      </c>
      <c r="D293" s="180" t="s">
        <v>153</v>
      </c>
      <c r="E293" s="181" t="s">
        <v>842</v>
      </c>
      <c r="F293" s="182" t="s">
        <v>843</v>
      </c>
      <c r="G293" s="183" t="s">
        <v>156</v>
      </c>
      <c r="H293" s="184">
        <v>36.200000000000003</v>
      </c>
      <c r="I293" s="185"/>
      <c r="J293" s="186">
        <f>ROUND(I293*H293,2)</f>
        <v>0</v>
      </c>
      <c r="K293" s="182" t="s">
        <v>157</v>
      </c>
      <c r="L293" s="41"/>
      <c r="M293" s="187" t="s">
        <v>19</v>
      </c>
      <c r="N293" s="188" t="s">
        <v>44</v>
      </c>
      <c r="O293" s="66"/>
      <c r="P293" s="189">
        <f>O293*H293</f>
        <v>0</v>
      </c>
      <c r="Q293" s="189">
        <v>0</v>
      </c>
      <c r="R293" s="189">
        <f>Q293*H293</f>
        <v>0</v>
      </c>
      <c r="S293" s="189">
        <v>2.2300000000000002E-3</v>
      </c>
      <c r="T293" s="190">
        <f>S293*H293</f>
        <v>8.072600000000002E-2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191" t="s">
        <v>276</v>
      </c>
      <c r="AT293" s="191" t="s">
        <v>153</v>
      </c>
      <c r="AU293" s="191" t="s">
        <v>82</v>
      </c>
      <c r="AY293" s="19" t="s">
        <v>151</v>
      </c>
      <c r="BE293" s="192">
        <f>IF(N293="základní",J293,0)</f>
        <v>0</v>
      </c>
      <c r="BF293" s="192">
        <f>IF(N293="snížená",J293,0)</f>
        <v>0</v>
      </c>
      <c r="BG293" s="192">
        <f>IF(N293="zákl. přenesená",J293,0)</f>
        <v>0</v>
      </c>
      <c r="BH293" s="192">
        <f>IF(N293="sníž. přenesená",J293,0)</f>
        <v>0</v>
      </c>
      <c r="BI293" s="192">
        <f>IF(N293="nulová",J293,0)</f>
        <v>0</v>
      </c>
      <c r="BJ293" s="19" t="s">
        <v>80</v>
      </c>
      <c r="BK293" s="192">
        <f>ROUND(I293*H293,2)</f>
        <v>0</v>
      </c>
      <c r="BL293" s="19" t="s">
        <v>276</v>
      </c>
      <c r="BM293" s="191" t="s">
        <v>1384</v>
      </c>
    </row>
    <row r="294" spans="1:65" s="2" customFormat="1" ht="11.25">
      <c r="A294" s="36"/>
      <c r="B294" s="37"/>
      <c r="C294" s="38"/>
      <c r="D294" s="193" t="s">
        <v>160</v>
      </c>
      <c r="E294" s="38"/>
      <c r="F294" s="194" t="s">
        <v>845</v>
      </c>
      <c r="G294" s="38"/>
      <c r="H294" s="38"/>
      <c r="I294" s="195"/>
      <c r="J294" s="38"/>
      <c r="K294" s="38"/>
      <c r="L294" s="41"/>
      <c r="M294" s="196"/>
      <c r="N294" s="197"/>
      <c r="O294" s="66"/>
      <c r="P294" s="66"/>
      <c r="Q294" s="66"/>
      <c r="R294" s="66"/>
      <c r="S294" s="66"/>
      <c r="T294" s="67"/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T294" s="19" t="s">
        <v>160</v>
      </c>
      <c r="AU294" s="19" t="s">
        <v>82</v>
      </c>
    </row>
    <row r="295" spans="1:65" s="2" customFormat="1" ht="11.25">
      <c r="A295" s="36"/>
      <c r="B295" s="37"/>
      <c r="C295" s="38"/>
      <c r="D295" s="198" t="s">
        <v>162</v>
      </c>
      <c r="E295" s="38"/>
      <c r="F295" s="199" t="s">
        <v>846</v>
      </c>
      <c r="G295" s="38"/>
      <c r="H295" s="38"/>
      <c r="I295" s="195"/>
      <c r="J295" s="38"/>
      <c r="K295" s="38"/>
      <c r="L295" s="41"/>
      <c r="M295" s="196"/>
      <c r="N295" s="197"/>
      <c r="O295" s="66"/>
      <c r="P295" s="66"/>
      <c r="Q295" s="66"/>
      <c r="R295" s="66"/>
      <c r="S295" s="66"/>
      <c r="T295" s="67"/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T295" s="19" t="s">
        <v>162</v>
      </c>
      <c r="AU295" s="19" t="s">
        <v>82</v>
      </c>
    </row>
    <row r="296" spans="1:65" s="13" customFormat="1" ht="22.5">
      <c r="B296" s="200"/>
      <c r="C296" s="201"/>
      <c r="D296" s="193" t="s">
        <v>164</v>
      </c>
      <c r="E296" s="202" t="s">
        <v>19</v>
      </c>
      <c r="F296" s="203" t="s">
        <v>847</v>
      </c>
      <c r="G296" s="201"/>
      <c r="H296" s="202" t="s">
        <v>19</v>
      </c>
      <c r="I296" s="204"/>
      <c r="J296" s="201"/>
      <c r="K296" s="201"/>
      <c r="L296" s="205"/>
      <c r="M296" s="206"/>
      <c r="N296" s="207"/>
      <c r="O296" s="207"/>
      <c r="P296" s="207"/>
      <c r="Q296" s="207"/>
      <c r="R296" s="207"/>
      <c r="S296" s="207"/>
      <c r="T296" s="208"/>
      <c r="AT296" s="209" t="s">
        <v>164</v>
      </c>
      <c r="AU296" s="209" t="s">
        <v>82</v>
      </c>
      <c r="AV296" s="13" t="s">
        <v>80</v>
      </c>
      <c r="AW296" s="13" t="s">
        <v>35</v>
      </c>
      <c r="AX296" s="13" t="s">
        <v>73</v>
      </c>
      <c r="AY296" s="209" t="s">
        <v>151</v>
      </c>
    </row>
    <row r="297" spans="1:65" s="14" customFormat="1" ht="11.25">
      <c r="B297" s="210"/>
      <c r="C297" s="211"/>
      <c r="D297" s="193" t="s">
        <v>164</v>
      </c>
      <c r="E297" s="212" t="s">
        <v>19</v>
      </c>
      <c r="F297" s="213" t="s">
        <v>848</v>
      </c>
      <c r="G297" s="211"/>
      <c r="H297" s="214">
        <v>36.200000000000003</v>
      </c>
      <c r="I297" s="215"/>
      <c r="J297" s="211"/>
      <c r="K297" s="211"/>
      <c r="L297" s="216"/>
      <c r="M297" s="217"/>
      <c r="N297" s="218"/>
      <c r="O297" s="218"/>
      <c r="P297" s="218"/>
      <c r="Q297" s="218"/>
      <c r="R297" s="218"/>
      <c r="S297" s="218"/>
      <c r="T297" s="219"/>
      <c r="AT297" s="220" t="s">
        <v>164</v>
      </c>
      <c r="AU297" s="220" t="s">
        <v>82</v>
      </c>
      <c r="AV297" s="14" t="s">
        <v>82</v>
      </c>
      <c r="AW297" s="14" t="s">
        <v>35</v>
      </c>
      <c r="AX297" s="14" t="s">
        <v>73</v>
      </c>
      <c r="AY297" s="220" t="s">
        <v>151</v>
      </c>
    </row>
    <row r="298" spans="1:65" s="15" customFormat="1" ht="11.25">
      <c r="B298" s="221"/>
      <c r="C298" s="222"/>
      <c r="D298" s="193" t="s">
        <v>164</v>
      </c>
      <c r="E298" s="223" t="s">
        <v>19</v>
      </c>
      <c r="F298" s="224" t="s">
        <v>167</v>
      </c>
      <c r="G298" s="222"/>
      <c r="H298" s="225">
        <v>36.200000000000003</v>
      </c>
      <c r="I298" s="226"/>
      <c r="J298" s="222"/>
      <c r="K298" s="222"/>
      <c r="L298" s="227"/>
      <c r="M298" s="228"/>
      <c r="N298" s="229"/>
      <c r="O298" s="229"/>
      <c r="P298" s="229"/>
      <c r="Q298" s="229"/>
      <c r="R298" s="229"/>
      <c r="S298" s="229"/>
      <c r="T298" s="230"/>
      <c r="AT298" s="231" t="s">
        <v>164</v>
      </c>
      <c r="AU298" s="231" t="s">
        <v>82</v>
      </c>
      <c r="AV298" s="15" t="s">
        <v>158</v>
      </c>
      <c r="AW298" s="15" t="s">
        <v>35</v>
      </c>
      <c r="AX298" s="15" t="s">
        <v>80</v>
      </c>
      <c r="AY298" s="231" t="s">
        <v>151</v>
      </c>
    </row>
    <row r="299" spans="1:65" s="2" customFormat="1" ht="24.2" customHeight="1">
      <c r="A299" s="36"/>
      <c r="B299" s="37"/>
      <c r="C299" s="180" t="s">
        <v>327</v>
      </c>
      <c r="D299" s="180" t="s">
        <v>153</v>
      </c>
      <c r="E299" s="181" t="s">
        <v>870</v>
      </c>
      <c r="F299" s="182" t="s">
        <v>871</v>
      </c>
      <c r="G299" s="183" t="s">
        <v>156</v>
      </c>
      <c r="H299" s="184">
        <v>36.200000000000003</v>
      </c>
      <c r="I299" s="185"/>
      <c r="J299" s="186">
        <f>ROUND(I299*H299,2)</f>
        <v>0</v>
      </c>
      <c r="K299" s="182" t="s">
        <v>157</v>
      </c>
      <c r="L299" s="41"/>
      <c r="M299" s="187" t="s">
        <v>19</v>
      </c>
      <c r="N299" s="188" t="s">
        <v>44</v>
      </c>
      <c r="O299" s="66"/>
      <c r="P299" s="189">
        <f>O299*H299</f>
        <v>0</v>
      </c>
      <c r="Q299" s="189">
        <v>2.3E-3</v>
      </c>
      <c r="R299" s="189">
        <f>Q299*H299</f>
        <v>8.3260000000000001E-2</v>
      </c>
      <c r="S299" s="189">
        <v>0</v>
      </c>
      <c r="T299" s="190">
        <f>S299*H299</f>
        <v>0</v>
      </c>
      <c r="U299" s="36"/>
      <c r="V299" s="36"/>
      <c r="W299" s="36"/>
      <c r="X299" s="36"/>
      <c r="Y299" s="36"/>
      <c r="Z299" s="36"/>
      <c r="AA299" s="36"/>
      <c r="AB299" s="36"/>
      <c r="AC299" s="36"/>
      <c r="AD299" s="36"/>
      <c r="AE299" s="36"/>
      <c r="AR299" s="191" t="s">
        <v>276</v>
      </c>
      <c r="AT299" s="191" t="s">
        <v>153</v>
      </c>
      <c r="AU299" s="191" t="s">
        <v>82</v>
      </c>
      <c r="AY299" s="19" t="s">
        <v>151</v>
      </c>
      <c r="BE299" s="192">
        <f>IF(N299="základní",J299,0)</f>
        <v>0</v>
      </c>
      <c r="BF299" s="192">
        <f>IF(N299="snížená",J299,0)</f>
        <v>0</v>
      </c>
      <c r="BG299" s="192">
        <f>IF(N299="zákl. přenesená",J299,0)</f>
        <v>0</v>
      </c>
      <c r="BH299" s="192">
        <f>IF(N299="sníž. přenesená",J299,0)</f>
        <v>0</v>
      </c>
      <c r="BI299" s="192">
        <f>IF(N299="nulová",J299,0)</f>
        <v>0</v>
      </c>
      <c r="BJ299" s="19" t="s">
        <v>80</v>
      </c>
      <c r="BK299" s="192">
        <f>ROUND(I299*H299,2)</f>
        <v>0</v>
      </c>
      <c r="BL299" s="19" t="s">
        <v>276</v>
      </c>
      <c r="BM299" s="191" t="s">
        <v>1385</v>
      </c>
    </row>
    <row r="300" spans="1:65" s="2" customFormat="1" ht="19.5">
      <c r="A300" s="36"/>
      <c r="B300" s="37"/>
      <c r="C300" s="38"/>
      <c r="D300" s="193" t="s">
        <v>160</v>
      </c>
      <c r="E300" s="38"/>
      <c r="F300" s="194" t="s">
        <v>873</v>
      </c>
      <c r="G300" s="38"/>
      <c r="H300" s="38"/>
      <c r="I300" s="195"/>
      <c r="J300" s="38"/>
      <c r="K300" s="38"/>
      <c r="L300" s="41"/>
      <c r="M300" s="196"/>
      <c r="N300" s="197"/>
      <c r="O300" s="66"/>
      <c r="P300" s="66"/>
      <c r="Q300" s="66"/>
      <c r="R300" s="66"/>
      <c r="S300" s="66"/>
      <c r="T300" s="67"/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T300" s="19" t="s">
        <v>160</v>
      </c>
      <c r="AU300" s="19" t="s">
        <v>82</v>
      </c>
    </row>
    <row r="301" spans="1:65" s="2" customFormat="1" ht="11.25">
      <c r="A301" s="36"/>
      <c r="B301" s="37"/>
      <c r="C301" s="38"/>
      <c r="D301" s="198" t="s">
        <v>162</v>
      </c>
      <c r="E301" s="38"/>
      <c r="F301" s="199" t="s">
        <v>874</v>
      </c>
      <c r="G301" s="38"/>
      <c r="H301" s="38"/>
      <c r="I301" s="195"/>
      <c r="J301" s="38"/>
      <c r="K301" s="38"/>
      <c r="L301" s="41"/>
      <c r="M301" s="196"/>
      <c r="N301" s="197"/>
      <c r="O301" s="66"/>
      <c r="P301" s="66"/>
      <c r="Q301" s="66"/>
      <c r="R301" s="66"/>
      <c r="S301" s="66"/>
      <c r="T301" s="67"/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T301" s="19" t="s">
        <v>162</v>
      </c>
      <c r="AU301" s="19" t="s">
        <v>82</v>
      </c>
    </row>
    <row r="302" spans="1:65" s="13" customFormat="1" ht="11.25">
      <c r="B302" s="200"/>
      <c r="C302" s="201"/>
      <c r="D302" s="193" t="s">
        <v>164</v>
      </c>
      <c r="E302" s="202" t="s">
        <v>19</v>
      </c>
      <c r="F302" s="203" t="s">
        <v>875</v>
      </c>
      <c r="G302" s="201"/>
      <c r="H302" s="202" t="s">
        <v>19</v>
      </c>
      <c r="I302" s="204"/>
      <c r="J302" s="201"/>
      <c r="K302" s="201"/>
      <c r="L302" s="205"/>
      <c r="M302" s="206"/>
      <c r="N302" s="207"/>
      <c r="O302" s="207"/>
      <c r="P302" s="207"/>
      <c r="Q302" s="207"/>
      <c r="R302" s="207"/>
      <c r="S302" s="207"/>
      <c r="T302" s="208"/>
      <c r="AT302" s="209" t="s">
        <v>164</v>
      </c>
      <c r="AU302" s="209" t="s">
        <v>82</v>
      </c>
      <c r="AV302" s="13" t="s">
        <v>80</v>
      </c>
      <c r="AW302" s="13" t="s">
        <v>35</v>
      </c>
      <c r="AX302" s="13" t="s">
        <v>73</v>
      </c>
      <c r="AY302" s="209" t="s">
        <v>151</v>
      </c>
    </row>
    <row r="303" spans="1:65" s="14" customFormat="1" ht="11.25">
      <c r="B303" s="210"/>
      <c r="C303" s="211"/>
      <c r="D303" s="193" t="s">
        <v>164</v>
      </c>
      <c r="E303" s="212" t="s">
        <v>19</v>
      </c>
      <c r="F303" s="213" t="s">
        <v>876</v>
      </c>
      <c r="G303" s="211"/>
      <c r="H303" s="214">
        <v>36.200000000000003</v>
      </c>
      <c r="I303" s="215"/>
      <c r="J303" s="211"/>
      <c r="K303" s="211"/>
      <c r="L303" s="216"/>
      <c r="M303" s="217"/>
      <c r="N303" s="218"/>
      <c r="O303" s="218"/>
      <c r="P303" s="218"/>
      <c r="Q303" s="218"/>
      <c r="R303" s="218"/>
      <c r="S303" s="218"/>
      <c r="T303" s="219"/>
      <c r="AT303" s="220" t="s">
        <v>164</v>
      </c>
      <c r="AU303" s="220" t="s">
        <v>82</v>
      </c>
      <c r="AV303" s="14" t="s">
        <v>82</v>
      </c>
      <c r="AW303" s="14" t="s">
        <v>35</v>
      </c>
      <c r="AX303" s="14" t="s">
        <v>73</v>
      </c>
      <c r="AY303" s="220" t="s">
        <v>151</v>
      </c>
    </row>
    <row r="304" spans="1:65" s="15" customFormat="1" ht="11.25">
      <c r="B304" s="221"/>
      <c r="C304" s="222"/>
      <c r="D304" s="193" t="s">
        <v>164</v>
      </c>
      <c r="E304" s="223" t="s">
        <v>19</v>
      </c>
      <c r="F304" s="224" t="s">
        <v>167</v>
      </c>
      <c r="G304" s="222"/>
      <c r="H304" s="225">
        <v>36.200000000000003</v>
      </c>
      <c r="I304" s="226"/>
      <c r="J304" s="222"/>
      <c r="K304" s="222"/>
      <c r="L304" s="227"/>
      <c r="M304" s="228"/>
      <c r="N304" s="229"/>
      <c r="O304" s="229"/>
      <c r="P304" s="229"/>
      <c r="Q304" s="229"/>
      <c r="R304" s="229"/>
      <c r="S304" s="229"/>
      <c r="T304" s="230"/>
      <c r="AT304" s="231" t="s">
        <v>164</v>
      </c>
      <c r="AU304" s="231" t="s">
        <v>82</v>
      </c>
      <c r="AV304" s="15" t="s">
        <v>158</v>
      </c>
      <c r="AW304" s="15" t="s">
        <v>35</v>
      </c>
      <c r="AX304" s="15" t="s">
        <v>80</v>
      </c>
      <c r="AY304" s="231" t="s">
        <v>151</v>
      </c>
    </row>
    <row r="305" spans="1:65" s="2" customFormat="1" ht="24.2" customHeight="1">
      <c r="A305" s="36"/>
      <c r="B305" s="37"/>
      <c r="C305" s="180" t="s">
        <v>755</v>
      </c>
      <c r="D305" s="180" t="s">
        <v>153</v>
      </c>
      <c r="E305" s="181" t="s">
        <v>878</v>
      </c>
      <c r="F305" s="182" t="s">
        <v>879</v>
      </c>
      <c r="G305" s="183" t="s">
        <v>279</v>
      </c>
      <c r="H305" s="184">
        <v>8.3000000000000004E-2</v>
      </c>
      <c r="I305" s="185"/>
      <c r="J305" s="186">
        <f>ROUND(I305*H305,2)</f>
        <v>0</v>
      </c>
      <c r="K305" s="182" t="s">
        <v>157</v>
      </c>
      <c r="L305" s="41"/>
      <c r="M305" s="187" t="s">
        <v>19</v>
      </c>
      <c r="N305" s="188" t="s">
        <v>44</v>
      </c>
      <c r="O305" s="66"/>
      <c r="P305" s="189">
        <f>O305*H305</f>
        <v>0</v>
      </c>
      <c r="Q305" s="189">
        <v>0</v>
      </c>
      <c r="R305" s="189">
        <f>Q305*H305</f>
        <v>0</v>
      </c>
      <c r="S305" s="189">
        <v>0</v>
      </c>
      <c r="T305" s="190">
        <f>S305*H305</f>
        <v>0</v>
      </c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R305" s="191" t="s">
        <v>276</v>
      </c>
      <c r="AT305" s="191" t="s">
        <v>153</v>
      </c>
      <c r="AU305" s="191" t="s">
        <v>82</v>
      </c>
      <c r="AY305" s="19" t="s">
        <v>151</v>
      </c>
      <c r="BE305" s="192">
        <f>IF(N305="základní",J305,0)</f>
        <v>0</v>
      </c>
      <c r="BF305" s="192">
        <f>IF(N305="snížená",J305,0)</f>
        <v>0</v>
      </c>
      <c r="BG305" s="192">
        <f>IF(N305="zákl. přenesená",J305,0)</f>
        <v>0</v>
      </c>
      <c r="BH305" s="192">
        <f>IF(N305="sníž. přenesená",J305,0)</f>
        <v>0</v>
      </c>
      <c r="BI305" s="192">
        <f>IF(N305="nulová",J305,0)</f>
        <v>0</v>
      </c>
      <c r="BJ305" s="19" t="s">
        <v>80</v>
      </c>
      <c r="BK305" s="192">
        <f>ROUND(I305*H305,2)</f>
        <v>0</v>
      </c>
      <c r="BL305" s="19" t="s">
        <v>276</v>
      </c>
      <c r="BM305" s="191" t="s">
        <v>1386</v>
      </c>
    </row>
    <row r="306" spans="1:65" s="2" customFormat="1" ht="29.25">
      <c r="A306" s="36"/>
      <c r="B306" s="37"/>
      <c r="C306" s="38"/>
      <c r="D306" s="193" t="s">
        <v>160</v>
      </c>
      <c r="E306" s="38"/>
      <c r="F306" s="194" t="s">
        <v>881</v>
      </c>
      <c r="G306" s="38"/>
      <c r="H306" s="38"/>
      <c r="I306" s="195"/>
      <c r="J306" s="38"/>
      <c r="K306" s="38"/>
      <c r="L306" s="41"/>
      <c r="M306" s="196"/>
      <c r="N306" s="197"/>
      <c r="O306" s="66"/>
      <c r="P306" s="66"/>
      <c r="Q306" s="66"/>
      <c r="R306" s="66"/>
      <c r="S306" s="66"/>
      <c r="T306" s="67"/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T306" s="19" t="s">
        <v>160</v>
      </c>
      <c r="AU306" s="19" t="s">
        <v>82</v>
      </c>
    </row>
    <row r="307" spans="1:65" s="2" customFormat="1" ht="11.25">
      <c r="A307" s="36"/>
      <c r="B307" s="37"/>
      <c r="C307" s="38"/>
      <c r="D307" s="198" t="s">
        <v>162</v>
      </c>
      <c r="E307" s="38"/>
      <c r="F307" s="199" t="s">
        <v>1387</v>
      </c>
      <c r="G307" s="38"/>
      <c r="H307" s="38"/>
      <c r="I307" s="195"/>
      <c r="J307" s="38"/>
      <c r="K307" s="38"/>
      <c r="L307" s="41"/>
      <c r="M307" s="196"/>
      <c r="N307" s="197"/>
      <c r="O307" s="66"/>
      <c r="P307" s="66"/>
      <c r="Q307" s="66"/>
      <c r="R307" s="66"/>
      <c r="S307" s="66"/>
      <c r="T307" s="67"/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T307" s="19" t="s">
        <v>162</v>
      </c>
      <c r="AU307" s="19" t="s">
        <v>82</v>
      </c>
    </row>
    <row r="308" spans="1:65" s="2" customFormat="1" ht="19.5">
      <c r="A308" s="36"/>
      <c r="B308" s="37"/>
      <c r="C308" s="38"/>
      <c r="D308" s="193" t="s">
        <v>451</v>
      </c>
      <c r="E308" s="38"/>
      <c r="F308" s="257" t="s">
        <v>1388</v>
      </c>
      <c r="G308" s="38"/>
      <c r="H308" s="38"/>
      <c r="I308" s="195"/>
      <c r="J308" s="38"/>
      <c r="K308" s="38"/>
      <c r="L308" s="41"/>
      <c r="M308" s="196"/>
      <c r="N308" s="197"/>
      <c r="O308" s="66"/>
      <c r="P308" s="66"/>
      <c r="Q308" s="66"/>
      <c r="R308" s="66"/>
      <c r="S308" s="66"/>
      <c r="T308" s="67"/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T308" s="19" t="s">
        <v>451</v>
      </c>
      <c r="AU308" s="19" t="s">
        <v>82</v>
      </c>
    </row>
    <row r="309" spans="1:65" s="2" customFormat="1" ht="24.2" customHeight="1">
      <c r="A309" s="36"/>
      <c r="B309" s="37"/>
      <c r="C309" s="180" t="s">
        <v>761</v>
      </c>
      <c r="D309" s="180" t="s">
        <v>153</v>
      </c>
      <c r="E309" s="181" t="s">
        <v>883</v>
      </c>
      <c r="F309" s="182" t="s">
        <v>884</v>
      </c>
      <c r="G309" s="183" t="s">
        <v>279</v>
      </c>
      <c r="H309" s="184">
        <v>8.3000000000000004E-2</v>
      </c>
      <c r="I309" s="185"/>
      <c r="J309" s="186">
        <f>ROUND(I309*H309,2)</f>
        <v>0</v>
      </c>
      <c r="K309" s="182" t="s">
        <v>157</v>
      </c>
      <c r="L309" s="41"/>
      <c r="M309" s="187" t="s">
        <v>19</v>
      </c>
      <c r="N309" s="188" t="s">
        <v>44</v>
      </c>
      <c r="O309" s="66"/>
      <c r="P309" s="189">
        <f>O309*H309</f>
        <v>0</v>
      </c>
      <c r="Q309" s="189">
        <v>0</v>
      </c>
      <c r="R309" s="189">
        <f>Q309*H309</f>
        <v>0</v>
      </c>
      <c r="S309" s="189">
        <v>0</v>
      </c>
      <c r="T309" s="190">
        <f>S309*H309</f>
        <v>0</v>
      </c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R309" s="191" t="s">
        <v>276</v>
      </c>
      <c r="AT309" s="191" t="s">
        <v>153</v>
      </c>
      <c r="AU309" s="191" t="s">
        <v>82</v>
      </c>
      <c r="AY309" s="19" t="s">
        <v>151</v>
      </c>
      <c r="BE309" s="192">
        <f>IF(N309="základní",J309,0)</f>
        <v>0</v>
      </c>
      <c r="BF309" s="192">
        <f>IF(N309="snížená",J309,0)</f>
        <v>0</v>
      </c>
      <c r="BG309" s="192">
        <f>IF(N309="zákl. přenesená",J309,0)</f>
        <v>0</v>
      </c>
      <c r="BH309" s="192">
        <f>IF(N309="sníž. přenesená",J309,0)</f>
        <v>0</v>
      </c>
      <c r="BI309" s="192">
        <f>IF(N309="nulová",J309,0)</f>
        <v>0</v>
      </c>
      <c r="BJ309" s="19" t="s">
        <v>80</v>
      </c>
      <c r="BK309" s="192">
        <f>ROUND(I309*H309,2)</f>
        <v>0</v>
      </c>
      <c r="BL309" s="19" t="s">
        <v>276</v>
      </c>
      <c r="BM309" s="191" t="s">
        <v>1389</v>
      </c>
    </row>
    <row r="310" spans="1:65" s="2" customFormat="1" ht="29.25">
      <c r="A310" s="36"/>
      <c r="B310" s="37"/>
      <c r="C310" s="38"/>
      <c r="D310" s="193" t="s">
        <v>160</v>
      </c>
      <c r="E310" s="38"/>
      <c r="F310" s="194" t="s">
        <v>886</v>
      </c>
      <c r="G310" s="38"/>
      <c r="H310" s="38"/>
      <c r="I310" s="195"/>
      <c r="J310" s="38"/>
      <c r="K310" s="38"/>
      <c r="L310" s="41"/>
      <c r="M310" s="196"/>
      <c r="N310" s="197"/>
      <c r="O310" s="66"/>
      <c r="P310" s="66"/>
      <c r="Q310" s="66"/>
      <c r="R310" s="66"/>
      <c r="S310" s="66"/>
      <c r="T310" s="67"/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T310" s="19" t="s">
        <v>160</v>
      </c>
      <c r="AU310" s="19" t="s">
        <v>82</v>
      </c>
    </row>
    <row r="311" spans="1:65" s="2" customFormat="1" ht="11.25">
      <c r="A311" s="36"/>
      <c r="B311" s="37"/>
      <c r="C311" s="38"/>
      <c r="D311" s="198" t="s">
        <v>162</v>
      </c>
      <c r="E311" s="38"/>
      <c r="F311" s="199" t="s">
        <v>887</v>
      </c>
      <c r="G311" s="38"/>
      <c r="H311" s="38"/>
      <c r="I311" s="195"/>
      <c r="J311" s="38"/>
      <c r="K311" s="38"/>
      <c r="L311" s="41"/>
      <c r="M311" s="196"/>
      <c r="N311" s="197"/>
      <c r="O311" s="66"/>
      <c r="P311" s="66"/>
      <c r="Q311" s="66"/>
      <c r="R311" s="66"/>
      <c r="S311" s="66"/>
      <c r="T311" s="67"/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T311" s="19" t="s">
        <v>162</v>
      </c>
      <c r="AU311" s="19" t="s">
        <v>82</v>
      </c>
    </row>
    <row r="312" spans="1:65" s="2" customFormat="1" ht="24.2" customHeight="1">
      <c r="A312" s="36"/>
      <c r="B312" s="37"/>
      <c r="C312" s="180" t="s">
        <v>768</v>
      </c>
      <c r="D312" s="180" t="s">
        <v>153</v>
      </c>
      <c r="E312" s="181" t="s">
        <v>889</v>
      </c>
      <c r="F312" s="182" t="s">
        <v>890</v>
      </c>
      <c r="G312" s="183" t="s">
        <v>279</v>
      </c>
      <c r="H312" s="184">
        <v>8.3000000000000004E-2</v>
      </c>
      <c r="I312" s="185"/>
      <c r="J312" s="186">
        <f>ROUND(I312*H312,2)</f>
        <v>0</v>
      </c>
      <c r="K312" s="182" t="s">
        <v>157</v>
      </c>
      <c r="L312" s="41"/>
      <c r="M312" s="187" t="s">
        <v>19</v>
      </c>
      <c r="N312" s="188" t="s">
        <v>44</v>
      </c>
      <c r="O312" s="66"/>
      <c r="P312" s="189">
        <f>O312*H312</f>
        <v>0</v>
      </c>
      <c r="Q312" s="189">
        <v>0</v>
      </c>
      <c r="R312" s="189">
        <f>Q312*H312</f>
        <v>0</v>
      </c>
      <c r="S312" s="189">
        <v>0</v>
      </c>
      <c r="T312" s="190">
        <f>S312*H312</f>
        <v>0</v>
      </c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R312" s="191" t="s">
        <v>276</v>
      </c>
      <c r="AT312" s="191" t="s">
        <v>153</v>
      </c>
      <c r="AU312" s="191" t="s">
        <v>82</v>
      </c>
      <c r="AY312" s="19" t="s">
        <v>151</v>
      </c>
      <c r="BE312" s="192">
        <f>IF(N312="základní",J312,0)</f>
        <v>0</v>
      </c>
      <c r="BF312" s="192">
        <f>IF(N312="snížená",J312,0)</f>
        <v>0</v>
      </c>
      <c r="BG312" s="192">
        <f>IF(N312="zákl. přenesená",J312,0)</f>
        <v>0</v>
      </c>
      <c r="BH312" s="192">
        <f>IF(N312="sníž. přenesená",J312,0)</f>
        <v>0</v>
      </c>
      <c r="BI312" s="192">
        <f>IF(N312="nulová",J312,0)</f>
        <v>0</v>
      </c>
      <c r="BJ312" s="19" t="s">
        <v>80</v>
      </c>
      <c r="BK312" s="192">
        <f>ROUND(I312*H312,2)</f>
        <v>0</v>
      </c>
      <c r="BL312" s="19" t="s">
        <v>276</v>
      </c>
      <c r="BM312" s="191" t="s">
        <v>1390</v>
      </c>
    </row>
    <row r="313" spans="1:65" s="2" customFormat="1" ht="29.25">
      <c r="A313" s="36"/>
      <c r="B313" s="37"/>
      <c r="C313" s="38"/>
      <c r="D313" s="193" t="s">
        <v>160</v>
      </c>
      <c r="E313" s="38"/>
      <c r="F313" s="194" t="s">
        <v>892</v>
      </c>
      <c r="G313" s="38"/>
      <c r="H313" s="38"/>
      <c r="I313" s="195"/>
      <c r="J313" s="38"/>
      <c r="K313" s="38"/>
      <c r="L313" s="41"/>
      <c r="M313" s="196"/>
      <c r="N313" s="197"/>
      <c r="O313" s="66"/>
      <c r="P313" s="66"/>
      <c r="Q313" s="66"/>
      <c r="R313" s="66"/>
      <c r="S313" s="66"/>
      <c r="T313" s="67"/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T313" s="19" t="s">
        <v>160</v>
      </c>
      <c r="AU313" s="19" t="s">
        <v>82</v>
      </c>
    </row>
    <row r="314" spans="1:65" s="2" customFormat="1" ht="11.25">
      <c r="A314" s="36"/>
      <c r="B314" s="37"/>
      <c r="C314" s="38"/>
      <c r="D314" s="198" t="s">
        <v>162</v>
      </c>
      <c r="E314" s="38"/>
      <c r="F314" s="199" t="s">
        <v>893</v>
      </c>
      <c r="G314" s="38"/>
      <c r="H314" s="38"/>
      <c r="I314" s="195"/>
      <c r="J314" s="38"/>
      <c r="K314" s="38"/>
      <c r="L314" s="41"/>
      <c r="M314" s="196"/>
      <c r="N314" s="197"/>
      <c r="O314" s="66"/>
      <c r="P314" s="66"/>
      <c r="Q314" s="66"/>
      <c r="R314" s="66"/>
      <c r="S314" s="66"/>
      <c r="T314" s="67"/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T314" s="19" t="s">
        <v>162</v>
      </c>
      <c r="AU314" s="19" t="s">
        <v>82</v>
      </c>
    </row>
    <row r="315" spans="1:65" s="12" customFormat="1" ht="22.9" customHeight="1">
      <c r="B315" s="164"/>
      <c r="C315" s="165"/>
      <c r="D315" s="166" t="s">
        <v>72</v>
      </c>
      <c r="E315" s="178" t="s">
        <v>894</v>
      </c>
      <c r="F315" s="178" t="s">
        <v>895</v>
      </c>
      <c r="G315" s="165"/>
      <c r="H315" s="165"/>
      <c r="I315" s="168"/>
      <c r="J315" s="179">
        <f>BK315</f>
        <v>0</v>
      </c>
      <c r="K315" s="165"/>
      <c r="L315" s="170"/>
      <c r="M315" s="171"/>
      <c r="N315" s="172"/>
      <c r="O315" s="172"/>
      <c r="P315" s="173">
        <f>SUM(P316:P320)</f>
        <v>0</v>
      </c>
      <c r="Q315" s="172"/>
      <c r="R315" s="173">
        <f>SUM(R316:R320)</f>
        <v>0</v>
      </c>
      <c r="S315" s="172"/>
      <c r="T315" s="174">
        <f>SUM(T316:T320)</f>
        <v>0</v>
      </c>
      <c r="AR315" s="175" t="s">
        <v>82</v>
      </c>
      <c r="AT315" s="176" t="s">
        <v>72</v>
      </c>
      <c r="AU315" s="176" t="s">
        <v>80</v>
      </c>
      <c r="AY315" s="175" t="s">
        <v>151</v>
      </c>
      <c r="BK315" s="177">
        <f>SUM(BK316:BK320)</f>
        <v>0</v>
      </c>
    </row>
    <row r="316" spans="1:65" s="2" customFormat="1" ht="33" customHeight="1">
      <c r="A316" s="36"/>
      <c r="B316" s="37"/>
      <c r="C316" s="180" t="s">
        <v>774</v>
      </c>
      <c r="D316" s="180" t="s">
        <v>153</v>
      </c>
      <c r="E316" s="181" t="s">
        <v>897</v>
      </c>
      <c r="F316" s="182" t="s">
        <v>898</v>
      </c>
      <c r="G316" s="183" t="s">
        <v>178</v>
      </c>
      <c r="H316" s="184">
        <v>92.52</v>
      </c>
      <c r="I316" s="185"/>
      <c r="J316" s="186">
        <f>ROUND(I316*H316,2)</f>
        <v>0</v>
      </c>
      <c r="K316" s="182" t="s">
        <v>19</v>
      </c>
      <c r="L316" s="41"/>
      <c r="M316" s="187" t="s">
        <v>19</v>
      </c>
      <c r="N316" s="188" t="s">
        <v>44</v>
      </c>
      <c r="O316" s="66"/>
      <c r="P316" s="189">
        <f>O316*H316</f>
        <v>0</v>
      </c>
      <c r="Q316" s="189">
        <v>0</v>
      </c>
      <c r="R316" s="189">
        <f>Q316*H316</f>
        <v>0</v>
      </c>
      <c r="S316" s="189">
        <v>0</v>
      </c>
      <c r="T316" s="190">
        <f>S316*H316</f>
        <v>0</v>
      </c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R316" s="191" t="s">
        <v>276</v>
      </c>
      <c r="AT316" s="191" t="s">
        <v>153</v>
      </c>
      <c r="AU316" s="191" t="s">
        <v>82</v>
      </c>
      <c r="AY316" s="19" t="s">
        <v>151</v>
      </c>
      <c r="BE316" s="192">
        <f>IF(N316="základní",J316,0)</f>
        <v>0</v>
      </c>
      <c r="BF316" s="192">
        <f>IF(N316="snížená",J316,0)</f>
        <v>0</v>
      </c>
      <c r="BG316" s="192">
        <f>IF(N316="zákl. přenesená",J316,0)</f>
        <v>0</v>
      </c>
      <c r="BH316" s="192">
        <f>IF(N316="sníž. přenesená",J316,0)</f>
        <v>0</v>
      </c>
      <c r="BI316" s="192">
        <f>IF(N316="nulová",J316,0)</f>
        <v>0</v>
      </c>
      <c r="BJ316" s="19" t="s">
        <v>80</v>
      </c>
      <c r="BK316" s="192">
        <f>ROUND(I316*H316,2)</f>
        <v>0</v>
      </c>
      <c r="BL316" s="19" t="s">
        <v>276</v>
      </c>
      <c r="BM316" s="191" t="s">
        <v>1391</v>
      </c>
    </row>
    <row r="317" spans="1:65" s="2" customFormat="1" ht="19.5">
      <c r="A317" s="36"/>
      <c r="B317" s="37"/>
      <c r="C317" s="38"/>
      <c r="D317" s="193" t="s">
        <v>160</v>
      </c>
      <c r="E317" s="38"/>
      <c r="F317" s="194" t="s">
        <v>900</v>
      </c>
      <c r="G317" s="38"/>
      <c r="H317" s="38"/>
      <c r="I317" s="195"/>
      <c r="J317" s="38"/>
      <c r="K317" s="38"/>
      <c r="L317" s="41"/>
      <c r="M317" s="196"/>
      <c r="N317" s="197"/>
      <c r="O317" s="66"/>
      <c r="P317" s="66"/>
      <c r="Q317" s="66"/>
      <c r="R317" s="66"/>
      <c r="S317" s="66"/>
      <c r="T317" s="67"/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T317" s="19" t="s">
        <v>160</v>
      </c>
      <c r="AU317" s="19" t="s">
        <v>82</v>
      </c>
    </row>
    <row r="318" spans="1:65" s="13" customFormat="1" ht="11.25">
      <c r="B318" s="200"/>
      <c r="C318" s="201"/>
      <c r="D318" s="193" t="s">
        <v>164</v>
      </c>
      <c r="E318" s="202" t="s">
        <v>19</v>
      </c>
      <c r="F318" s="203" t="s">
        <v>901</v>
      </c>
      <c r="G318" s="201"/>
      <c r="H318" s="202" t="s">
        <v>19</v>
      </c>
      <c r="I318" s="204"/>
      <c r="J318" s="201"/>
      <c r="K318" s="201"/>
      <c r="L318" s="205"/>
      <c r="M318" s="206"/>
      <c r="N318" s="207"/>
      <c r="O318" s="207"/>
      <c r="P318" s="207"/>
      <c r="Q318" s="207"/>
      <c r="R318" s="207"/>
      <c r="S318" s="207"/>
      <c r="T318" s="208"/>
      <c r="AT318" s="209" t="s">
        <v>164</v>
      </c>
      <c r="AU318" s="209" t="s">
        <v>82</v>
      </c>
      <c r="AV318" s="13" t="s">
        <v>80</v>
      </c>
      <c r="AW318" s="13" t="s">
        <v>35</v>
      </c>
      <c r="AX318" s="13" t="s">
        <v>73</v>
      </c>
      <c r="AY318" s="209" t="s">
        <v>151</v>
      </c>
    </row>
    <row r="319" spans="1:65" s="14" customFormat="1" ht="11.25">
      <c r="B319" s="210"/>
      <c r="C319" s="211"/>
      <c r="D319" s="193" t="s">
        <v>164</v>
      </c>
      <c r="E319" s="212" t="s">
        <v>19</v>
      </c>
      <c r="F319" s="213" t="s">
        <v>1392</v>
      </c>
      <c r="G319" s="211"/>
      <c r="H319" s="214">
        <v>92.52</v>
      </c>
      <c r="I319" s="215"/>
      <c r="J319" s="211"/>
      <c r="K319" s="211"/>
      <c r="L319" s="216"/>
      <c r="M319" s="217"/>
      <c r="N319" s="218"/>
      <c r="O319" s="218"/>
      <c r="P319" s="218"/>
      <c r="Q319" s="218"/>
      <c r="R319" s="218"/>
      <c r="S319" s="218"/>
      <c r="T319" s="219"/>
      <c r="AT319" s="220" t="s">
        <v>164</v>
      </c>
      <c r="AU319" s="220" t="s">
        <v>82</v>
      </c>
      <c r="AV319" s="14" t="s">
        <v>82</v>
      </c>
      <c r="AW319" s="14" t="s">
        <v>35</v>
      </c>
      <c r="AX319" s="14" t="s">
        <v>73</v>
      </c>
      <c r="AY319" s="220" t="s">
        <v>151</v>
      </c>
    </row>
    <row r="320" spans="1:65" s="15" customFormat="1" ht="11.25">
      <c r="B320" s="221"/>
      <c r="C320" s="222"/>
      <c r="D320" s="193" t="s">
        <v>164</v>
      </c>
      <c r="E320" s="223" t="s">
        <v>19</v>
      </c>
      <c r="F320" s="224" t="s">
        <v>167</v>
      </c>
      <c r="G320" s="222"/>
      <c r="H320" s="225">
        <v>92.52</v>
      </c>
      <c r="I320" s="226"/>
      <c r="J320" s="222"/>
      <c r="K320" s="222"/>
      <c r="L320" s="227"/>
      <c r="M320" s="228"/>
      <c r="N320" s="229"/>
      <c r="O320" s="229"/>
      <c r="P320" s="229"/>
      <c r="Q320" s="229"/>
      <c r="R320" s="229"/>
      <c r="S320" s="229"/>
      <c r="T320" s="230"/>
      <c r="AT320" s="231" t="s">
        <v>164</v>
      </c>
      <c r="AU320" s="231" t="s">
        <v>82</v>
      </c>
      <c r="AV320" s="15" t="s">
        <v>158</v>
      </c>
      <c r="AW320" s="15" t="s">
        <v>35</v>
      </c>
      <c r="AX320" s="15" t="s">
        <v>80</v>
      </c>
      <c r="AY320" s="231" t="s">
        <v>151</v>
      </c>
    </row>
    <row r="321" spans="1:65" s="12" customFormat="1" ht="22.9" customHeight="1">
      <c r="B321" s="164"/>
      <c r="C321" s="165"/>
      <c r="D321" s="166" t="s">
        <v>72</v>
      </c>
      <c r="E321" s="178" t="s">
        <v>443</v>
      </c>
      <c r="F321" s="178" t="s">
        <v>444</v>
      </c>
      <c r="G321" s="165"/>
      <c r="H321" s="165"/>
      <c r="I321" s="168"/>
      <c r="J321" s="179">
        <f>BK321</f>
        <v>0</v>
      </c>
      <c r="K321" s="165"/>
      <c r="L321" s="170"/>
      <c r="M321" s="171"/>
      <c r="N321" s="172"/>
      <c r="O321" s="172"/>
      <c r="P321" s="173">
        <f>SUM(P322:P411)</f>
        <v>0</v>
      </c>
      <c r="Q321" s="172"/>
      <c r="R321" s="173">
        <f>SUM(R322:R411)</f>
        <v>1.8327624</v>
      </c>
      <c r="S321" s="172"/>
      <c r="T321" s="174">
        <f>SUM(T322:T411)</f>
        <v>1.1945999999999999</v>
      </c>
      <c r="AR321" s="175" t="s">
        <v>82</v>
      </c>
      <c r="AT321" s="176" t="s">
        <v>72</v>
      </c>
      <c r="AU321" s="176" t="s">
        <v>80</v>
      </c>
      <c r="AY321" s="175" t="s">
        <v>151</v>
      </c>
      <c r="BK321" s="177">
        <f>SUM(BK322:BK411)</f>
        <v>0</v>
      </c>
    </row>
    <row r="322" spans="1:65" s="2" customFormat="1" ht="16.5" customHeight="1">
      <c r="A322" s="36"/>
      <c r="B322" s="37"/>
      <c r="C322" s="180" t="s">
        <v>784</v>
      </c>
      <c r="D322" s="180" t="s">
        <v>153</v>
      </c>
      <c r="E322" s="181" t="s">
        <v>918</v>
      </c>
      <c r="F322" s="182" t="s">
        <v>919</v>
      </c>
      <c r="G322" s="183" t="s">
        <v>178</v>
      </c>
      <c r="H322" s="184">
        <v>21.72</v>
      </c>
      <c r="I322" s="185"/>
      <c r="J322" s="186">
        <f>ROUND(I322*H322,2)</f>
        <v>0</v>
      </c>
      <c r="K322" s="182" t="s">
        <v>157</v>
      </c>
      <c r="L322" s="41"/>
      <c r="M322" s="187" t="s">
        <v>19</v>
      </c>
      <c r="N322" s="188" t="s">
        <v>44</v>
      </c>
      <c r="O322" s="66"/>
      <c r="P322" s="189">
        <f>O322*H322</f>
        <v>0</v>
      </c>
      <c r="Q322" s="189">
        <v>0</v>
      </c>
      <c r="R322" s="189">
        <f>Q322*H322</f>
        <v>0</v>
      </c>
      <c r="S322" s="189">
        <v>5.5E-2</v>
      </c>
      <c r="T322" s="190">
        <f>S322*H322</f>
        <v>1.1945999999999999</v>
      </c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R322" s="191" t="s">
        <v>276</v>
      </c>
      <c r="AT322" s="191" t="s">
        <v>153</v>
      </c>
      <c r="AU322" s="191" t="s">
        <v>82</v>
      </c>
      <c r="AY322" s="19" t="s">
        <v>151</v>
      </c>
      <c r="BE322" s="192">
        <f>IF(N322="základní",J322,0)</f>
        <v>0</v>
      </c>
      <c r="BF322" s="192">
        <f>IF(N322="snížená",J322,0)</f>
        <v>0</v>
      </c>
      <c r="BG322" s="192">
        <f>IF(N322="zákl. přenesená",J322,0)</f>
        <v>0</v>
      </c>
      <c r="BH322" s="192">
        <f>IF(N322="sníž. přenesená",J322,0)</f>
        <v>0</v>
      </c>
      <c r="BI322" s="192">
        <f>IF(N322="nulová",J322,0)</f>
        <v>0</v>
      </c>
      <c r="BJ322" s="19" t="s">
        <v>80</v>
      </c>
      <c r="BK322" s="192">
        <f>ROUND(I322*H322,2)</f>
        <v>0</v>
      </c>
      <c r="BL322" s="19" t="s">
        <v>276</v>
      </c>
      <c r="BM322" s="191" t="s">
        <v>1393</v>
      </c>
    </row>
    <row r="323" spans="1:65" s="2" customFormat="1" ht="11.25">
      <c r="A323" s="36"/>
      <c r="B323" s="37"/>
      <c r="C323" s="38"/>
      <c r="D323" s="193" t="s">
        <v>160</v>
      </c>
      <c r="E323" s="38"/>
      <c r="F323" s="194" t="s">
        <v>921</v>
      </c>
      <c r="G323" s="38"/>
      <c r="H323" s="38"/>
      <c r="I323" s="195"/>
      <c r="J323" s="38"/>
      <c r="K323" s="38"/>
      <c r="L323" s="41"/>
      <c r="M323" s="196"/>
      <c r="N323" s="197"/>
      <c r="O323" s="66"/>
      <c r="P323" s="66"/>
      <c r="Q323" s="66"/>
      <c r="R323" s="66"/>
      <c r="S323" s="66"/>
      <c r="T323" s="67"/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T323" s="19" t="s">
        <v>160</v>
      </c>
      <c r="AU323" s="19" t="s">
        <v>82</v>
      </c>
    </row>
    <row r="324" spans="1:65" s="2" customFormat="1" ht="11.25">
      <c r="A324" s="36"/>
      <c r="B324" s="37"/>
      <c r="C324" s="38"/>
      <c r="D324" s="198" t="s">
        <v>162</v>
      </c>
      <c r="E324" s="38"/>
      <c r="F324" s="199" t="s">
        <v>922</v>
      </c>
      <c r="G324" s="38"/>
      <c r="H324" s="38"/>
      <c r="I324" s="195"/>
      <c r="J324" s="38"/>
      <c r="K324" s="38"/>
      <c r="L324" s="41"/>
      <c r="M324" s="196"/>
      <c r="N324" s="197"/>
      <c r="O324" s="66"/>
      <c r="P324" s="66"/>
      <c r="Q324" s="66"/>
      <c r="R324" s="66"/>
      <c r="S324" s="66"/>
      <c r="T324" s="67"/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T324" s="19" t="s">
        <v>162</v>
      </c>
      <c r="AU324" s="19" t="s">
        <v>82</v>
      </c>
    </row>
    <row r="325" spans="1:65" s="13" customFormat="1" ht="11.25">
      <c r="B325" s="200"/>
      <c r="C325" s="201"/>
      <c r="D325" s="193" t="s">
        <v>164</v>
      </c>
      <c r="E325" s="202" t="s">
        <v>19</v>
      </c>
      <c r="F325" s="203" t="s">
        <v>923</v>
      </c>
      <c r="G325" s="201"/>
      <c r="H325" s="202" t="s">
        <v>19</v>
      </c>
      <c r="I325" s="204"/>
      <c r="J325" s="201"/>
      <c r="K325" s="201"/>
      <c r="L325" s="205"/>
      <c r="M325" s="206"/>
      <c r="N325" s="207"/>
      <c r="O325" s="207"/>
      <c r="P325" s="207"/>
      <c r="Q325" s="207"/>
      <c r="R325" s="207"/>
      <c r="S325" s="207"/>
      <c r="T325" s="208"/>
      <c r="AT325" s="209" t="s">
        <v>164</v>
      </c>
      <c r="AU325" s="209" t="s">
        <v>82</v>
      </c>
      <c r="AV325" s="13" t="s">
        <v>80</v>
      </c>
      <c r="AW325" s="13" t="s">
        <v>35</v>
      </c>
      <c r="AX325" s="13" t="s">
        <v>73</v>
      </c>
      <c r="AY325" s="209" t="s">
        <v>151</v>
      </c>
    </row>
    <row r="326" spans="1:65" s="14" customFormat="1" ht="11.25">
      <c r="B326" s="210"/>
      <c r="C326" s="211"/>
      <c r="D326" s="193" t="s">
        <v>164</v>
      </c>
      <c r="E326" s="212" t="s">
        <v>19</v>
      </c>
      <c r="F326" s="213" t="s">
        <v>1394</v>
      </c>
      <c r="G326" s="211"/>
      <c r="H326" s="214">
        <v>21.72</v>
      </c>
      <c r="I326" s="215"/>
      <c r="J326" s="211"/>
      <c r="K326" s="211"/>
      <c r="L326" s="216"/>
      <c r="M326" s="217"/>
      <c r="N326" s="218"/>
      <c r="O326" s="218"/>
      <c r="P326" s="218"/>
      <c r="Q326" s="218"/>
      <c r="R326" s="218"/>
      <c r="S326" s="218"/>
      <c r="T326" s="219"/>
      <c r="AT326" s="220" t="s">
        <v>164</v>
      </c>
      <c r="AU326" s="220" t="s">
        <v>82</v>
      </c>
      <c r="AV326" s="14" t="s">
        <v>82</v>
      </c>
      <c r="AW326" s="14" t="s">
        <v>35</v>
      </c>
      <c r="AX326" s="14" t="s">
        <v>73</v>
      </c>
      <c r="AY326" s="220" t="s">
        <v>151</v>
      </c>
    </row>
    <row r="327" spans="1:65" s="15" customFormat="1" ht="11.25">
      <c r="B327" s="221"/>
      <c r="C327" s="222"/>
      <c r="D327" s="193" t="s">
        <v>164</v>
      </c>
      <c r="E327" s="223" t="s">
        <v>19</v>
      </c>
      <c r="F327" s="224" t="s">
        <v>167</v>
      </c>
      <c r="G327" s="222"/>
      <c r="H327" s="225">
        <v>21.72</v>
      </c>
      <c r="I327" s="226"/>
      <c r="J327" s="222"/>
      <c r="K327" s="222"/>
      <c r="L327" s="227"/>
      <c r="M327" s="228"/>
      <c r="N327" s="229"/>
      <c r="O327" s="229"/>
      <c r="P327" s="229"/>
      <c r="Q327" s="229"/>
      <c r="R327" s="229"/>
      <c r="S327" s="229"/>
      <c r="T327" s="230"/>
      <c r="AT327" s="231" t="s">
        <v>164</v>
      </c>
      <c r="AU327" s="231" t="s">
        <v>82</v>
      </c>
      <c r="AV327" s="15" t="s">
        <v>158</v>
      </c>
      <c r="AW327" s="15" t="s">
        <v>35</v>
      </c>
      <c r="AX327" s="15" t="s">
        <v>80</v>
      </c>
      <c r="AY327" s="231" t="s">
        <v>151</v>
      </c>
    </row>
    <row r="328" spans="1:65" s="2" customFormat="1" ht="24.2" customHeight="1">
      <c r="A328" s="36"/>
      <c r="B328" s="37"/>
      <c r="C328" s="180" t="s">
        <v>792</v>
      </c>
      <c r="D328" s="180" t="s">
        <v>153</v>
      </c>
      <c r="E328" s="181" t="s">
        <v>926</v>
      </c>
      <c r="F328" s="182" t="s">
        <v>927</v>
      </c>
      <c r="G328" s="183" t="s">
        <v>178</v>
      </c>
      <c r="H328" s="184">
        <v>21.72</v>
      </c>
      <c r="I328" s="185"/>
      <c r="J328" s="186">
        <f>ROUND(I328*H328,2)</f>
        <v>0</v>
      </c>
      <c r="K328" s="182" t="s">
        <v>157</v>
      </c>
      <c r="L328" s="41"/>
      <c r="M328" s="187" t="s">
        <v>19</v>
      </c>
      <c r="N328" s="188" t="s">
        <v>44</v>
      </c>
      <c r="O328" s="66"/>
      <c r="P328" s="189">
        <f>O328*H328</f>
        <v>0</v>
      </c>
      <c r="Q328" s="189">
        <v>2.5000000000000001E-4</v>
      </c>
      <c r="R328" s="189">
        <f>Q328*H328</f>
        <v>5.4299999999999999E-3</v>
      </c>
      <c r="S328" s="189">
        <v>0</v>
      </c>
      <c r="T328" s="190">
        <f>S328*H328</f>
        <v>0</v>
      </c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R328" s="191" t="s">
        <v>276</v>
      </c>
      <c r="AT328" s="191" t="s">
        <v>153</v>
      </c>
      <c r="AU328" s="191" t="s">
        <v>82</v>
      </c>
      <c r="AY328" s="19" t="s">
        <v>151</v>
      </c>
      <c r="BE328" s="192">
        <f>IF(N328="základní",J328,0)</f>
        <v>0</v>
      </c>
      <c r="BF328" s="192">
        <f>IF(N328="snížená",J328,0)</f>
        <v>0</v>
      </c>
      <c r="BG328" s="192">
        <f>IF(N328="zákl. přenesená",J328,0)</f>
        <v>0</v>
      </c>
      <c r="BH328" s="192">
        <f>IF(N328="sníž. přenesená",J328,0)</f>
        <v>0</v>
      </c>
      <c r="BI328" s="192">
        <f>IF(N328="nulová",J328,0)</f>
        <v>0</v>
      </c>
      <c r="BJ328" s="19" t="s">
        <v>80</v>
      </c>
      <c r="BK328" s="192">
        <f>ROUND(I328*H328,2)</f>
        <v>0</v>
      </c>
      <c r="BL328" s="19" t="s">
        <v>276</v>
      </c>
      <c r="BM328" s="191" t="s">
        <v>1395</v>
      </c>
    </row>
    <row r="329" spans="1:65" s="2" customFormat="1" ht="19.5">
      <c r="A329" s="36"/>
      <c r="B329" s="37"/>
      <c r="C329" s="38"/>
      <c r="D329" s="193" t="s">
        <v>160</v>
      </c>
      <c r="E329" s="38"/>
      <c r="F329" s="194" t="s">
        <v>929</v>
      </c>
      <c r="G329" s="38"/>
      <c r="H329" s="38"/>
      <c r="I329" s="195"/>
      <c r="J329" s="38"/>
      <c r="K329" s="38"/>
      <c r="L329" s="41"/>
      <c r="M329" s="196"/>
      <c r="N329" s="197"/>
      <c r="O329" s="66"/>
      <c r="P329" s="66"/>
      <c r="Q329" s="66"/>
      <c r="R329" s="66"/>
      <c r="S329" s="66"/>
      <c r="T329" s="67"/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T329" s="19" t="s">
        <v>160</v>
      </c>
      <c r="AU329" s="19" t="s">
        <v>82</v>
      </c>
    </row>
    <row r="330" spans="1:65" s="2" customFormat="1" ht="11.25">
      <c r="A330" s="36"/>
      <c r="B330" s="37"/>
      <c r="C330" s="38"/>
      <c r="D330" s="198" t="s">
        <v>162</v>
      </c>
      <c r="E330" s="38"/>
      <c r="F330" s="199" t="s">
        <v>930</v>
      </c>
      <c r="G330" s="38"/>
      <c r="H330" s="38"/>
      <c r="I330" s="195"/>
      <c r="J330" s="38"/>
      <c r="K330" s="38"/>
      <c r="L330" s="41"/>
      <c r="M330" s="196"/>
      <c r="N330" s="197"/>
      <c r="O330" s="66"/>
      <c r="P330" s="66"/>
      <c r="Q330" s="66"/>
      <c r="R330" s="66"/>
      <c r="S330" s="66"/>
      <c r="T330" s="67"/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T330" s="19" t="s">
        <v>162</v>
      </c>
      <c r="AU330" s="19" t="s">
        <v>82</v>
      </c>
    </row>
    <row r="331" spans="1:65" s="2" customFormat="1" ht="33" customHeight="1">
      <c r="A331" s="36"/>
      <c r="B331" s="37"/>
      <c r="C331" s="180" t="s">
        <v>798</v>
      </c>
      <c r="D331" s="180" t="s">
        <v>153</v>
      </c>
      <c r="E331" s="181" t="s">
        <v>932</v>
      </c>
      <c r="F331" s="182" t="s">
        <v>933</v>
      </c>
      <c r="G331" s="183" t="s">
        <v>178</v>
      </c>
      <c r="H331" s="184">
        <v>90.12</v>
      </c>
      <c r="I331" s="185"/>
      <c r="J331" s="186">
        <f>ROUND(I331*H331,2)</f>
        <v>0</v>
      </c>
      <c r="K331" s="182" t="s">
        <v>157</v>
      </c>
      <c r="L331" s="41"/>
      <c r="M331" s="187" t="s">
        <v>19</v>
      </c>
      <c r="N331" s="188" t="s">
        <v>44</v>
      </c>
      <c r="O331" s="66"/>
      <c r="P331" s="189">
        <f>O331*H331</f>
        <v>0</v>
      </c>
      <c r="Q331" s="189">
        <v>2.7E-4</v>
      </c>
      <c r="R331" s="189">
        <f>Q331*H331</f>
        <v>2.4332400000000001E-2</v>
      </c>
      <c r="S331" s="189">
        <v>0</v>
      </c>
      <c r="T331" s="190">
        <f>S331*H331</f>
        <v>0</v>
      </c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R331" s="191" t="s">
        <v>276</v>
      </c>
      <c r="AT331" s="191" t="s">
        <v>153</v>
      </c>
      <c r="AU331" s="191" t="s">
        <v>82</v>
      </c>
      <c r="AY331" s="19" t="s">
        <v>151</v>
      </c>
      <c r="BE331" s="192">
        <f>IF(N331="základní",J331,0)</f>
        <v>0</v>
      </c>
      <c r="BF331" s="192">
        <f>IF(N331="snížená",J331,0)</f>
        <v>0</v>
      </c>
      <c r="BG331" s="192">
        <f>IF(N331="zákl. přenesená",J331,0)</f>
        <v>0</v>
      </c>
      <c r="BH331" s="192">
        <f>IF(N331="sníž. přenesená",J331,0)</f>
        <v>0</v>
      </c>
      <c r="BI331" s="192">
        <f>IF(N331="nulová",J331,0)</f>
        <v>0</v>
      </c>
      <c r="BJ331" s="19" t="s">
        <v>80</v>
      </c>
      <c r="BK331" s="192">
        <f>ROUND(I331*H331,2)</f>
        <v>0</v>
      </c>
      <c r="BL331" s="19" t="s">
        <v>276</v>
      </c>
      <c r="BM331" s="191" t="s">
        <v>1396</v>
      </c>
    </row>
    <row r="332" spans="1:65" s="2" customFormat="1" ht="29.25">
      <c r="A332" s="36"/>
      <c r="B332" s="37"/>
      <c r="C332" s="38"/>
      <c r="D332" s="193" t="s">
        <v>160</v>
      </c>
      <c r="E332" s="38"/>
      <c r="F332" s="194" t="s">
        <v>935</v>
      </c>
      <c r="G332" s="38"/>
      <c r="H332" s="38"/>
      <c r="I332" s="195"/>
      <c r="J332" s="38"/>
      <c r="K332" s="38"/>
      <c r="L332" s="41"/>
      <c r="M332" s="196"/>
      <c r="N332" s="197"/>
      <c r="O332" s="66"/>
      <c r="P332" s="66"/>
      <c r="Q332" s="66"/>
      <c r="R332" s="66"/>
      <c r="S332" s="66"/>
      <c r="T332" s="67"/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T332" s="19" t="s">
        <v>160</v>
      </c>
      <c r="AU332" s="19" t="s">
        <v>82</v>
      </c>
    </row>
    <row r="333" spans="1:65" s="2" customFormat="1" ht="11.25">
      <c r="A333" s="36"/>
      <c r="B333" s="37"/>
      <c r="C333" s="38"/>
      <c r="D333" s="198" t="s">
        <v>162</v>
      </c>
      <c r="E333" s="38"/>
      <c r="F333" s="199" t="s">
        <v>936</v>
      </c>
      <c r="G333" s="38"/>
      <c r="H333" s="38"/>
      <c r="I333" s="195"/>
      <c r="J333" s="38"/>
      <c r="K333" s="38"/>
      <c r="L333" s="41"/>
      <c r="M333" s="196"/>
      <c r="N333" s="197"/>
      <c r="O333" s="66"/>
      <c r="P333" s="66"/>
      <c r="Q333" s="66"/>
      <c r="R333" s="66"/>
      <c r="S333" s="66"/>
      <c r="T333" s="67"/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T333" s="19" t="s">
        <v>162</v>
      </c>
      <c r="AU333" s="19" t="s">
        <v>82</v>
      </c>
    </row>
    <row r="334" spans="1:65" s="13" customFormat="1" ht="22.5">
      <c r="B334" s="200"/>
      <c r="C334" s="201"/>
      <c r="D334" s="193" t="s">
        <v>164</v>
      </c>
      <c r="E334" s="202" t="s">
        <v>19</v>
      </c>
      <c r="F334" s="203" t="s">
        <v>937</v>
      </c>
      <c r="G334" s="201"/>
      <c r="H334" s="202" t="s">
        <v>19</v>
      </c>
      <c r="I334" s="204"/>
      <c r="J334" s="201"/>
      <c r="K334" s="201"/>
      <c r="L334" s="205"/>
      <c r="M334" s="206"/>
      <c r="N334" s="207"/>
      <c r="O334" s="207"/>
      <c r="P334" s="207"/>
      <c r="Q334" s="207"/>
      <c r="R334" s="207"/>
      <c r="S334" s="207"/>
      <c r="T334" s="208"/>
      <c r="AT334" s="209" t="s">
        <v>164</v>
      </c>
      <c r="AU334" s="209" t="s">
        <v>82</v>
      </c>
      <c r="AV334" s="13" t="s">
        <v>80</v>
      </c>
      <c r="AW334" s="13" t="s">
        <v>35</v>
      </c>
      <c r="AX334" s="13" t="s">
        <v>73</v>
      </c>
      <c r="AY334" s="209" t="s">
        <v>151</v>
      </c>
    </row>
    <row r="335" spans="1:65" s="14" customFormat="1" ht="11.25">
      <c r="B335" s="210"/>
      <c r="C335" s="211"/>
      <c r="D335" s="193" t="s">
        <v>164</v>
      </c>
      <c r="E335" s="212" t="s">
        <v>19</v>
      </c>
      <c r="F335" s="213" t="s">
        <v>1397</v>
      </c>
      <c r="G335" s="211"/>
      <c r="H335" s="214">
        <v>90.12</v>
      </c>
      <c r="I335" s="215"/>
      <c r="J335" s="211"/>
      <c r="K335" s="211"/>
      <c r="L335" s="216"/>
      <c r="M335" s="217"/>
      <c r="N335" s="218"/>
      <c r="O335" s="218"/>
      <c r="P335" s="218"/>
      <c r="Q335" s="218"/>
      <c r="R335" s="218"/>
      <c r="S335" s="218"/>
      <c r="T335" s="219"/>
      <c r="AT335" s="220" t="s">
        <v>164</v>
      </c>
      <c r="AU335" s="220" t="s">
        <v>82</v>
      </c>
      <c r="AV335" s="14" t="s">
        <v>82</v>
      </c>
      <c r="AW335" s="14" t="s">
        <v>35</v>
      </c>
      <c r="AX335" s="14" t="s">
        <v>73</v>
      </c>
      <c r="AY335" s="220" t="s">
        <v>151</v>
      </c>
    </row>
    <row r="336" spans="1:65" s="15" customFormat="1" ht="11.25">
      <c r="B336" s="221"/>
      <c r="C336" s="222"/>
      <c r="D336" s="193" t="s">
        <v>164</v>
      </c>
      <c r="E336" s="223" t="s">
        <v>19</v>
      </c>
      <c r="F336" s="224" t="s">
        <v>167</v>
      </c>
      <c r="G336" s="222"/>
      <c r="H336" s="225">
        <v>90.12</v>
      </c>
      <c r="I336" s="226"/>
      <c r="J336" s="222"/>
      <c r="K336" s="222"/>
      <c r="L336" s="227"/>
      <c r="M336" s="228"/>
      <c r="N336" s="229"/>
      <c r="O336" s="229"/>
      <c r="P336" s="229"/>
      <c r="Q336" s="229"/>
      <c r="R336" s="229"/>
      <c r="S336" s="229"/>
      <c r="T336" s="230"/>
      <c r="AT336" s="231" t="s">
        <v>164</v>
      </c>
      <c r="AU336" s="231" t="s">
        <v>82</v>
      </c>
      <c r="AV336" s="15" t="s">
        <v>158</v>
      </c>
      <c r="AW336" s="15" t="s">
        <v>35</v>
      </c>
      <c r="AX336" s="15" t="s">
        <v>80</v>
      </c>
      <c r="AY336" s="231" t="s">
        <v>151</v>
      </c>
    </row>
    <row r="337" spans="1:65" s="2" customFormat="1" ht="24.2" customHeight="1">
      <c r="A337" s="36"/>
      <c r="B337" s="37"/>
      <c r="C337" s="232" t="s">
        <v>804</v>
      </c>
      <c r="D337" s="232" t="s">
        <v>324</v>
      </c>
      <c r="E337" s="233" t="s">
        <v>639</v>
      </c>
      <c r="F337" s="234" t="s">
        <v>1398</v>
      </c>
      <c r="G337" s="235" t="s">
        <v>447</v>
      </c>
      <c r="H337" s="236">
        <v>1</v>
      </c>
      <c r="I337" s="237"/>
      <c r="J337" s="238">
        <f>ROUND(I337*H337,2)</f>
        <v>0</v>
      </c>
      <c r="K337" s="234" t="s">
        <v>19</v>
      </c>
      <c r="L337" s="239"/>
      <c r="M337" s="240" t="s">
        <v>19</v>
      </c>
      <c r="N337" s="241" t="s">
        <v>44</v>
      </c>
      <c r="O337" s="66"/>
      <c r="P337" s="189">
        <f>O337*H337</f>
        <v>0</v>
      </c>
      <c r="Q337" s="189">
        <v>9.9000000000000005E-2</v>
      </c>
      <c r="R337" s="189">
        <f>Q337*H337</f>
        <v>9.9000000000000005E-2</v>
      </c>
      <c r="S337" s="189">
        <v>0</v>
      </c>
      <c r="T337" s="190">
        <f>S337*H337</f>
        <v>0</v>
      </c>
      <c r="U337" s="36"/>
      <c r="V337" s="36"/>
      <c r="W337" s="36"/>
      <c r="X337" s="36"/>
      <c r="Y337" s="36"/>
      <c r="Z337" s="36"/>
      <c r="AA337" s="36"/>
      <c r="AB337" s="36"/>
      <c r="AC337" s="36"/>
      <c r="AD337" s="36"/>
      <c r="AE337" s="36"/>
      <c r="AR337" s="191" t="s">
        <v>327</v>
      </c>
      <c r="AT337" s="191" t="s">
        <v>324</v>
      </c>
      <c r="AU337" s="191" t="s">
        <v>82</v>
      </c>
      <c r="AY337" s="19" t="s">
        <v>151</v>
      </c>
      <c r="BE337" s="192">
        <f>IF(N337="základní",J337,0)</f>
        <v>0</v>
      </c>
      <c r="BF337" s="192">
        <f>IF(N337="snížená",J337,0)</f>
        <v>0</v>
      </c>
      <c r="BG337" s="192">
        <f>IF(N337="zákl. přenesená",J337,0)</f>
        <v>0</v>
      </c>
      <c r="BH337" s="192">
        <f>IF(N337="sníž. přenesená",J337,0)</f>
        <v>0</v>
      </c>
      <c r="BI337" s="192">
        <f>IF(N337="nulová",J337,0)</f>
        <v>0</v>
      </c>
      <c r="BJ337" s="19" t="s">
        <v>80</v>
      </c>
      <c r="BK337" s="192">
        <f>ROUND(I337*H337,2)</f>
        <v>0</v>
      </c>
      <c r="BL337" s="19" t="s">
        <v>276</v>
      </c>
      <c r="BM337" s="191" t="s">
        <v>1399</v>
      </c>
    </row>
    <row r="338" spans="1:65" s="2" customFormat="1" ht="11.25">
      <c r="A338" s="36"/>
      <c r="B338" s="37"/>
      <c r="C338" s="38"/>
      <c r="D338" s="193" t="s">
        <v>160</v>
      </c>
      <c r="E338" s="38"/>
      <c r="F338" s="194" t="s">
        <v>1398</v>
      </c>
      <c r="G338" s="38"/>
      <c r="H338" s="38"/>
      <c r="I338" s="195"/>
      <c r="J338" s="38"/>
      <c r="K338" s="38"/>
      <c r="L338" s="41"/>
      <c r="M338" s="196"/>
      <c r="N338" s="197"/>
      <c r="O338" s="66"/>
      <c r="P338" s="66"/>
      <c r="Q338" s="66"/>
      <c r="R338" s="66"/>
      <c r="S338" s="66"/>
      <c r="T338" s="67"/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T338" s="19" t="s">
        <v>160</v>
      </c>
      <c r="AU338" s="19" t="s">
        <v>82</v>
      </c>
    </row>
    <row r="339" spans="1:65" s="13" customFormat="1" ht="11.25">
      <c r="B339" s="200"/>
      <c r="C339" s="201"/>
      <c r="D339" s="193" t="s">
        <v>164</v>
      </c>
      <c r="E339" s="202" t="s">
        <v>19</v>
      </c>
      <c r="F339" s="203" t="s">
        <v>958</v>
      </c>
      <c r="G339" s="201"/>
      <c r="H339" s="202" t="s">
        <v>19</v>
      </c>
      <c r="I339" s="204"/>
      <c r="J339" s="201"/>
      <c r="K339" s="201"/>
      <c r="L339" s="205"/>
      <c r="M339" s="206"/>
      <c r="N339" s="207"/>
      <c r="O339" s="207"/>
      <c r="P339" s="207"/>
      <c r="Q339" s="207"/>
      <c r="R339" s="207"/>
      <c r="S339" s="207"/>
      <c r="T339" s="208"/>
      <c r="AT339" s="209" t="s">
        <v>164</v>
      </c>
      <c r="AU339" s="209" t="s">
        <v>82</v>
      </c>
      <c r="AV339" s="13" t="s">
        <v>80</v>
      </c>
      <c r="AW339" s="13" t="s">
        <v>35</v>
      </c>
      <c r="AX339" s="13" t="s">
        <v>73</v>
      </c>
      <c r="AY339" s="209" t="s">
        <v>151</v>
      </c>
    </row>
    <row r="340" spans="1:65" s="14" customFormat="1" ht="11.25">
      <c r="B340" s="210"/>
      <c r="C340" s="211"/>
      <c r="D340" s="193" t="s">
        <v>164</v>
      </c>
      <c r="E340" s="212" t="s">
        <v>19</v>
      </c>
      <c r="F340" s="213" t="s">
        <v>1400</v>
      </c>
      <c r="G340" s="211"/>
      <c r="H340" s="214">
        <v>1</v>
      </c>
      <c r="I340" s="215"/>
      <c r="J340" s="211"/>
      <c r="K340" s="211"/>
      <c r="L340" s="216"/>
      <c r="M340" s="217"/>
      <c r="N340" s="218"/>
      <c r="O340" s="218"/>
      <c r="P340" s="218"/>
      <c r="Q340" s="218"/>
      <c r="R340" s="218"/>
      <c r="S340" s="218"/>
      <c r="T340" s="219"/>
      <c r="AT340" s="220" t="s">
        <v>164</v>
      </c>
      <c r="AU340" s="220" t="s">
        <v>82</v>
      </c>
      <c r="AV340" s="14" t="s">
        <v>82</v>
      </c>
      <c r="AW340" s="14" t="s">
        <v>35</v>
      </c>
      <c r="AX340" s="14" t="s">
        <v>73</v>
      </c>
      <c r="AY340" s="220" t="s">
        <v>151</v>
      </c>
    </row>
    <row r="341" spans="1:65" s="15" customFormat="1" ht="11.25">
      <c r="B341" s="221"/>
      <c r="C341" s="222"/>
      <c r="D341" s="193" t="s">
        <v>164</v>
      </c>
      <c r="E341" s="223" t="s">
        <v>19</v>
      </c>
      <c r="F341" s="224" t="s">
        <v>167</v>
      </c>
      <c r="G341" s="222"/>
      <c r="H341" s="225">
        <v>1</v>
      </c>
      <c r="I341" s="226"/>
      <c r="J341" s="222"/>
      <c r="K341" s="222"/>
      <c r="L341" s="227"/>
      <c r="M341" s="228"/>
      <c r="N341" s="229"/>
      <c r="O341" s="229"/>
      <c r="P341" s="229"/>
      <c r="Q341" s="229"/>
      <c r="R341" s="229"/>
      <c r="S341" s="229"/>
      <c r="T341" s="230"/>
      <c r="AT341" s="231" t="s">
        <v>164</v>
      </c>
      <c r="AU341" s="231" t="s">
        <v>82</v>
      </c>
      <c r="AV341" s="15" t="s">
        <v>158</v>
      </c>
      <c r="AW341" s="15" t="s">
        <v>35</v>
      </c>
      <c r="AX341" s="15" t="s">
        <v>80</v>
      </c>
      <c r="AY341" s="231" t="s">
        <v>151</v>
      </c>
    </row>
    <row r="342" spans="1:65" s="2" customFormat="1" ht="24.2" customHeight="1">
      <c r="A342" s="36"/>
      <c r="B342" s="37"/>
      <c r="C342" s="232" t="s">
        <v>812</v>
      </c>
      <c r="D342" s="232" t="s">
        <v>324</v>
      </c>
      <c r="E342" s="233" t="s">
        <v>1003</v>
      </c>
      <c r="F342" s="234" t="s">
        <v>1401</v>
      </c>
      <c r="G342" s="235" t="s">
        <v>447</v>
      </c>
      <c r="H342" s="236">
        <v>1</v>
      </c>
      <c r="I342" s="237"/>
      <c r="J342" s="238">
        <f>ROUND(I342*H342,2)</f>
        <v>0</v>
      </c>
      <c r="K342" s="234" t="s">
        <v>19</v>
      </c>
      <c r="L342" s="239"/>
      <c r="M342" s="240" t="s">
        <v>19</v>
      </c>
      <c r="N342" s="241" t="s">
        <v>44</v>
      </c>
      <c r="O342" s="66"/>
      <c r="P342" s="189">
        <f>O342*H342</f>
        <v>0</v>
      </c>
      <c r="Q342" s="189">
        <v>9.9000000000000005E-2</v>
      </c>
      <c r="R342" s="189">
        <f>Q342*H342</f>
        <v>9.9000000000000005E-2</v>
      </c>
      <c r="S342" s="189">
        <v>0</v>
      </c>
      <c r="T342" s="190">
        <f>S342*H342</f>
        <v>0</v>
      </c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R342" s="191" t="s">
        <v>327</v>
      </c>
      <c r="AT342" s="191" t="s">
        <v>324</v>
      </c>
      <c r="AU342" s="191" t="s">
        <v>82</v>
      </c>
      <c r="AY342" s="19" t="s">
        <v>151</v>
      </c>
      <c r="BE342" s="192">
        <f>IF(N342="základní",J342,0)</f>
        <v>0</v>
      </c>
      <c r="BF342" s="192">
        <f>IF(N342="snížená",J342,0)</f>
        <v>0</v>
      </c>
      <c r="BG342" s="192">
        <f>IF(N342="zákl. přenesená",J342,0)</f>
        <v>0</v>
      </c>
      <c r="BH342" s="192">
        <f>IF(N342="sníž. přenesená",J342,0)</f>
        <v>0</v>
      </c>
      <c r="BI342" s="192">
        <f>IF(N342="nulová",J342,0)</f>
        <v>0</v>
      </c>
      <c r="BJ342" s="19" t="s">
        <v>80</v>
      </c>
      <c r="BK342" s="192">
        <f>ROUND(I342*H342,2)</f>
        <v>0</v>
      </c>
      <c r="BL342" s="19" t="s">
        <v>276</v>
      </c>
      <c r="BM342" s="191" t="s">
        <v>1402</v>
      </c>
    </row>
    <row r="343" spans="1:65" s="2" customFormat="1" ht="11.25">
      <c r="A343" s="36"/>
      <c r="B343" s="37"/>
      <c r="C343" s="38"/>
      <c r="D343" s="193" t="s">
        <v>160</v>
      </c>
      <c r="E343" s="38"/>
      <c r="F343" s="194" t="s">
        <v>1403</v>
      </c>
      <c r="G343" s="38"/>
      <c r="H343" s="38"/>
      <c r="I343" s="195"/>
      <c r="J343" s="38"/>
      <c r="K343" s="38"/>
      <c r="L343" s="41"/>
      <c r="M343" s="196"/>
      <c r="N343" s="197"/>
      <c r="O343" s="66"/>
      <c r="P343" s="66"/>
      <c r="Q343" s="66"/>
      <c r="R343" s="66"/>
      <c r="S343" s="66"/>
      <c r="T343" s="67"/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T343" s="19" t="s">
        <v>160</v>
      </c>
      <c r="AU343" s="19" t="s">
        <v>82</v>
      </c>
    </row>
    <row r="344" spans="1:65" s="13" customFormat="1" ht="11.25">
      <c r="B344" s="200"/>
      <c r="C344" s="201"/>
      <c r="D344" s="193" t="s">
        <v>164</v>
      </c>
      <c r="E344" s="202" t="s">
        <v>19</v>
      </c>
      <c r="F344" s="203" t="s">
        <v>958</v>
      </c>
      <c r="G344" s="201"/>
      <c r="H344" s="202" t="s">
        <v>19</v>
      </c>
      <c r="I344" s="204"/>
      <c r="J344" s="201"/>
      <c r="K344" s="201"/>
      <c r="L344" s="205"/>
      <c r="M344" s="206"/>
      <c r="N344" s="207"/>
      <c r="O344" s="207"/>
      <c r="P344" s="207"/>
      <c r="Q344" s="207"/>
      <c r="R344" s="207"/>
      <c r="S344" s="207"/>
      <c r="T344" s="208"/>
      <c r="AT344" s="209" t="s">
        <v>164</v>
      </c>
      <c r="AU344" s="209" t="s">
        <v>82</v>
      </c>
      <c r="AV344" s="13" t="s">
        <v>80</v>
      </c>
      <c r="AW344" s="13" t="s">
        <v>35</v>
      </c>
      <c r="AX344" s="13" t="s">
        <v>73</v>
      </c>
      <c r="AY344" s="209" t="s">
        <v>151</v>
      </c>
    </row>
    <row r="345" spans="1:65" s="14" customFormat="1" ht="11.25">
      <c r="B345" s="210"/>
      <c r="C345" s="211"/>
      <c r="D345" s="193" t="s">
        <v>164</v>
      </c>
      <c r="E345" s="212" t="s">
        <v>19</v>
      </c>
      <c r="F345" s="213" t="s">
        <v>1400</v>
      </c>
      <c r="G345" s="211"/>
      <c r="H345" s="214">
        <v>1</v>
      </c>
      <c r="I345" s="215"/>
      <c r="J345" s="211"/>
      <c r="K345" s="211"/>
      <c r="L345" s="216"/>
      <c r="M345" s="217"/>
      <c r="N345" s="218"/>
      <c r="O345" s="218"/>
      <c r="P345" s="218"/>
      <c r="Q345" s="218"/>
      <c r="R345" s="218"/>
      <c r="S345" s="218"/>
      <c r="T345" s="219"/>
      <c r="AT345" s="220" t="s">
        <v>164</v>
      </c>
      <c r="AU345" s="220" t="s">
        <v>82</v>
      </c>
      <c r="AV345" s="14" t="s">
        <v>82</v>
      </c>
      <c r="AW345" s="14" t="s">
        <v>35</v>
      </c>
      <c r="AX345" s="14" t="s">
        <v>73</v>
      </c>
      <c r="AY345" s="220" t="s">
        <v>151</v>
      </c>
    </row>
    <row r="346" spans="1:65" s="15" customFormat="1" ht="11.25">
      <c r="B346" s="221"/>
      <c r="C346" s="222"/>
      <c r="D346" s="193" t="s">
        <v>164</v>
      </c>
      <c r="E346" s="223" t="s">
        <v>19</v>
      </c>
      <c r="F346" s="224" t="s">
        <v>167</v>
      </c>
      <c r="G346" s="222"/>
      <c r="H346" s="225">
        <v>1</v>
      </c>
      <c r="I346" s="226"/>
      <c r="J346" s="222"/>
      <c r="K346" s="222"/>
      <c r="L346" s="227"/>
      <c r="M346" s="228"/>
      <c r="N346" s="229"/>
      <c r="O346" s="229"/>
      <c r="P346" s="229"/>
      <c r="Q346" s="229"/>
      <c r="R346" s="229"/>
      <c r="S346" s="229"/>
      <c r="T346" s="230"/>
      <c r="AT346" s="231" t="s">
        <v>164</v>
      </c>
      <c r="AU346" s="231" t="s">
        <v>82</v>
      </c>
      <c r="AV346" s="15" t="s">
        <v>158</v>
      </c>
      <c r="AW346" s="15" t="s">
        <v>35</v>
      </c>
      <c r="AX346" s="15" t="s">
        <v>80</v>
      </c>
      <c r="AY346" s="231" t="s">
        <v>151</v>
      </c>
    </row>
    <row r="347" spans="1:65" s="2" customFormat="1" ht="24.2" customHeight="1">
      <c r="A347" s="36"/>
      <c r="B347" s="37"/>
      <c r="C347" s="232" t="s">
        <v>820</v>
      </c>
      <c r="D347" s="232" t="s">
        <v>324</v>
      </c>
      <c r="E347" s="233" t="s">
        <v>940</v>
      </c>
      <c r="F347" s="234" t="s">
        <v>1404</v>
      </c>
      <c r="G347" s="235" t="s">
        <v>447</v>
      </c>
      <c r="H347" s="236">
        <v>1</v>
      </c>
      <c r="I347" s="237"/>
      <c r="J347" s="238">
        <f>ROUND(I347*H347,2)</f>
        <v>0</v>
      </c>
      <c r="K347" s="234" t="s">
        <v>19</v>
      </c>
      <c r="L347" s="239"/>
      <c r="M347" s="240" t="s">
        <v>19</v>
      </c>
      <c r="N347" s="241" t="s">
        <v>44</v>
      </c>
      <c r="O347" s="66"/>
      <c r="P347" s="189">
        <f>O347*H347</f>
        <v>0</v>
      </c>
      <c r="Q347" s="189">
        <v>0.106</v>
      </c>
      <c r="R347" s="189">
        <f>Q347*H347</f>
        <v>0.106</v>
      </c>
      <c r="S347" s="189">
        <v>0</v>
      </c>
      <c r="T347" s="190">
        <f>S347*H347</f>
        <v>0</v>
      </c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R347" s="191" t="s">
        <v>327</v>
      </c>
      <c r="AT347" s="191" t="s">
        <v>324</v>
      </c>
      <c r="AU347" s="191" t="s">
        <v>82</v>
      </c>
      <c r="AY347" s="19" t="s">
        <v>151</v>
      </c>
      <c r="BE347" s="192">
        <f>IF(N347="základní",J347,0)</f>
        <v>0</v>
      </c>
      <c r="BF347" s="192">
        <f>IF(N347="snížená",J347,0)</f>
        <v>0</v>
      </c>
      <c r="BG347" s="192">
        <f>IF(N347="zákl. přenesená",J347,0)</f>
        <v>0</v>
      </c>
      <c r="BH347" s="192">
        <f>IF(N347="sníž. přenesená",J347,0)</f>
        <v>0</v>
      </c>
      <c r="BI347" s="192">
        <f>IF(N347="nulová",J347,0)</f>
        <v>0</v>
      </c>
      <c r="BJ347" s="19" t="s">
        <v>80</v>
      </c>
      <c r="BK347" s="192">
        <f>ROUND(I347*H347,2)</f>
        <v>0</v>
      </c>
      <c r="BL347" s="19" t="s">
        <v>276</v>
      </c>
      <c r="BM347" s="191" t="s">
        <v>1405</v>
      </c>
    </row>
    <row r="348" spans="1:65" s="2" customFormat="1" ht="11.25">
      <c r="A348" s="36"/>
      <c r="B348" s="37"/>
      <c r="C348" s="38"/>
      <c r="D348" s="193" t="s">
        <v>160</v>
      </c>
      <c r="E348" s="38"/>
      <c r="F348" s="194" t="s">
        <v>1404</v>
      </c>
      <c r="G348" s="38"/>
      <c r="H348" s="38"/>
      <c r="I348" s="195"/>
      <c r="J348" s="38"/>
      <c r="K348" s="38"/>
      <c r="L348" s="41"/>
      <c r="M348" s="196"/>
      <c r="N348" s="197"/>
      <c r="O348" s="66"/>
      <c r="P348" s="66"/>
      <c r="Q348" s="66"/>
      <c r="R348" s="66"/>
      <c r="S348" s="66"/>
      <c r="T348" s="67"/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T348" s="19" t="s">
        <v>160</v>
      </c>
      <c r="AU348" s="19" t="s">
        <v>82</v>
      </c>
    </row>
    <row r="349" spans="1:65" s="13" customFormat="1" ht="11.25">
      <c r="B349" s="200"/>
      <c r="C349" s="201"/>
      <c r="D349" s="193" t="s">
        <v>164</v>
      </c>
      <c r="E349" s="202" t="s">
        <v>19</v>
      </c>
      <c r="F349" s="203" t="s">
        <v>958</v>
      </c>
      <c r="G349" s="201"/>
      <c r="H349" s="202" t="s">
        <v>19</v>
      </c>
      <c r="I349" s="204"/>
      <c r="J349" s="201"/>
      <c r="K349" s="201"/>
      <c r="L349" s="205"/>
      <c r="M349" s="206"/>
      <c r="N349" s="207"/>
      <c r="O349" s="207"/>
      <c r="P349" s="207"/>
      <c r="Q349" s="207"/>
      <c r="R349" s="207"/>
      <c r="S349" s="207"/>
      <c r="T349" s="208"/>
      <c r="AT349" s="209" t="s">
        <v>164</v>
      </c>
      <c r="AU349" s="209" t="s">
        <v>82</v>
      </c>
      <c r="AV349" s="13" t="s">
        <v>80</v>
      </c>
      <c r="AW349" s="13" t="s">
        <v>35</v>
      </c>
      <c r="AX349" s="13" t="s">
        <v>73</v>
      </c>
      <c r="AY349" s="209" t="s">
        <v>151</v>
      </c>
    </row>
    <row r="350" spans="1:65" s="14" customFormat="1" ht="11.25">
      <c r="B350" s="210"/>
      <c r="C350" s="211"/>
      <c r="D350" s="193" t="s">
        <v>164</v>
      </c>
      <c r="E350" s="212" t="s">
        <v>19</v>
      </c>
      <c r="F350" s="213" t="s">
        <v>1406</v>
      </c>
      <c r="G350" s="211"/>
      <c r="H350" s="214">
        <v>1</v>
      </c>
      <c r="I350" s="215"/>
      <c r="J350" s="211"/>
      <c r="K350" s="211"/>
      <c r="L350" s="216"/>
      <c r="M350" s="217"/>
      <c r="N350" s="218"/>
      <c r="O350" s="218"/>
      <c r="P350" s="218"/>
      <c r="Q350" s="218"/>
      <c r="R350" s="218"/>
      <c r="S350" s="218"/>
      <c r="T350" s="219"/>
      <c r="AT350" s="220" t="s">
        <v>164</v>
      </c>
      <c r="AU350" s="220" t="s">
        <v>82</v>
      </c>
      <c r="AV350" s="14" t="s">
        <v>82</v>
      </c>
      <c r="AW350" s="14" t="s">
        <v>35</v>
      </c>
      <c r="AX350" s="14" t="s">
        <v>73</v>
      </c>
      <c r="AY350" s="220" t="s">
        <v>151</v>
      </c>
    </row>
    <row r="351" spans="1:65" s="15" customFormat="1" ht="11.25">
      <c r="B351" s="221"/>
      <c r="C351" s="222"/>
      <c r="D351" s="193" t="s">
        <v>164</v>
      </c>
      <c r="E351" s="223" t="s">
        <v>19</v>
      </c>
      <c r="F351" s="224" t="s">
        <v>167</v>
      </c>
      <c r="G351" s="222"/>
      <c r="H351" s="225">
        <v>1</v>
      </c>
      <c r="I351" s="226"/>
      <c r="J351" s="222"/>
      <c r="K351" s="222"/>
      <c r="L351" s="227"/>
      <c r="M351" s="228"/>
      <c r="N351" s="229"/>
      <c r="O351" s="229"/>
      <c r="P351" s="229"/>
      <c r="Q351" s="229"/>
      <c r="R351" s="229"/>
      <c r="S351" s="229"/>
      <c r="T351" s="230"/>
      <c r="AT351" s="231" t="s">
        <v>164</v>
      </c>
      <c r="AU351" s="231" t="s">
        <v>82</v>
      </c>
      <c r="AV351" s="15" t="s">
        <v>158</v>
      </c>
      <c r="AW351" s="15" t="s">
        <v>35</v>
      </c>
      <c r="AX351" s="15" t="s">
        <v>80</v>
      </c>
      <c r="AY351" s="231" t="s">
        <v>151</v>
      </c>
    </row>
    <row r="352" spans="1:65" s="2" customFormat="1" ht="24.2" customHeight="1">
      <c r="A352" s="36"/>
      <c r="B352" s="37"/>
      <c r="C352" s="232" t="s">
        <v>827</v>
      </c>
      <c r="D352" s="232" t="s">
        <v>324</v>
      </c>
      <c r="E352" s="233" t="s">
        <v>1407</v>
      </c>
      <c r="F352" s="234" t="s">
        <v>1408</v>
      </c>
      <c r="G352" s="235" t="s">
        <v>447</v>
      </c>
      <c r="H352" s="236">
        <v>1</v>
      </c>
      <c r="I352" s="237"/>
      <c r="J352" s="238">
        <f>ROUND(I352*H352,2)</f>
        <v>0</v>
      </c>
      <c r="K352" s="234" t="s">
        <v>19</v>
      </c>
      <c r="L352" s="239"/>
      <c r="M352" s="240" t="s">
        <v>19</v>
      </c>
      <c r="N352" s="241" t="s">
        <v>44</v>
      </c>
      <c r="O352" s="66"/>
      <c r="P352" s="189">
        <f>O352*H352</f>
        <v>0</v>
      </c>
      <c r="Q352" s="189">
        <v>0.106</v>
      </c>
      <c r="R352" s="189">
        <f>Q352*H352</f>
        <v>0.106</v>
      </c>
      <c r="S352" s="189">
        <v>0</v>
      </c>
      <c r="T352" s="190">
        <f>S352*H352</f>
        <v>0</v>
      </c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R352" s="191" t="s">
        <v>327</v>
      </c>
      <c r="AT352" s="191" t="s">
        <v>324</v>
      </c>
      <c r="AU352" s="191" t="s">
        <v>82</v>
      </c>
      <c r="AY352" s="19" t="s">
        <v>151</v>
      </c>
      <c r="BE352" s="192">
        <f>IF(N352="základní",J352,0)</f>
        <v>0</v>
      </c>
      <c r="BF352" s="192">
        <f>IF(N352="snížená",J352,0)</f>
        <v>0</v>
      </c>
      <c r="BG352" s="192">
        <f>IF(N352="zákl. přenesená",J352,0)</f>
        <v>0</v>
      </c>
      <c r="BH352" s="192">
        <f>IF(N352="sníž. přenesená",J352,0)</f>
        <v>0</v>
      </c>
      <c r="BI352" s="192">
        <f>IF(N352="nulová",J352,0)</f>
        <v>0</v>
      </c>
      <c r="BJ352" s="19" t="s">
        <v>80</v>
      </c>
      <c r="BK352" s="192">
        <f>ROUND(I352*H352,2)</f>
        <v>0</v>
      </c>
      <c r="BL352" s="19" t="s">
        <v>276</v>
      </c>
      <c r="BM352" s="191" t="s">
        <v>1409</v>
      </c>
    </row>
    <row r="353" spans="1:65" s="2" customFormat="1" ht="11.25">
      <c r="A353" s="36"/>
      <c r="B353" s="37"/>
      <c r="C353" s="38"/>
      <c r="D353" s="193" t="s">
        <v>160</v>
      </c>
      <c r="E353" s="38"/>
      <c r="F353" s="194" t="s">
        <v>1408</v>
      </c>
      <c r="G353" s="38"/>
      <c r="H353" s="38"/>
      <c r="I353" s="195"/>
      <c r="J353" s="38"/>
      <c r="K353" s="38"/>
      <c r="L353" s="41"/>
      <c r="M353" s="196"/>
      <c r="N353" s="197"/>
      <c r="O353" s="66"/>
      <c r="P353" s="66"/>
      <c r="Q353" s="66"/>
      <c r="R353" s="66"/>
      <c r="S353" s="66"/>
      <c r="T353" s="67"/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T353" s="19" t="s">
        <v>160</v>
      </c>
      <c r="AU353" s="19" t="s">
        <v>82</v>
      </c>
    </row>
    <row r="354" spans="1:65" s="13" customFormat="1" ht="11.25">
      <c r="B354" s="200"/>
      <c r="C354" s="201"/>
      <c r="D354" s="193" t="s">
        <v>164</v>
      </c>
      <c r="E354" s="202" t="s">
        <v>19</v>
      </c>
      <c r="F354" s="203" t="s">
        <v>958</v>
      </c>
      <c r="G354" s="201"/>
      <c r="H354" s="202" t="s">
        <v>19</v>
      </c>
      <c r="I354" s="204"/>
      <c r="J354" s="201"/>
      <c r="K354" s="201"/>
      <c r="L354" s="205"/>
      <c r="M354" s="206"/>
      <c r="N354" s="207"/>
      <c r="O354" s="207"/>
      <c r="P354" s="207"/>
      <c r="Q354" s="207"/>
      <c r="R354" s="207"/>
      <c r="S354" s="207"/>
      <c r="T354" s="208"/>
      <c r="AT354" s="209" t="s">
        <v>164</v>
      </c>
      <c r="AU354" s="209" t="s">
        <v>82</v>
      </c>
      <c r="AV354" s="13" t="s">
        <v>80</v>
      </c>
      <c r="AW354" s="13" t="s">
        <v>35</v>
      </c>
      <c r="AX354" s="13" t="s">
        <v>73</v>
      </c>
      <c r="AY354" s="209" t="s">
        <v>151</v>
      </c>
    </row>
    <row r="355" spans="1:65" s="14" customFormat="1" ht="11.25">
      <c r="B355" s="210"/>
      <c r="C355" s="211"/>
      <c r="D355" s="193" t="s">
        <v>164</v>
      </c>
      <c r="E355" s="212" t="s">
        <v>19</v>
      </c>
      <c r="F355" s="213" t="s">
        <v>1406</v>
      </c>
      <c r="G355" s="211"/>
      <c r="H355" s="214">
        <v>1</v>
      </c>
      <c r="I355" s="215"/>
      <c r="J355" s="211"/>
      <c r="K355" s="211"/>
      <c r="L355" s="216"/>
      <c r="M355" s="217"/>
      <c r="N355" s="218"/>
      <c r="O355" s="218"/>
      <c r="P355" s="218"/>
      <c r="Q355" s="218"/>
      <c r="R355" s="218"/>
      <c r="S355" s="218"/>
      <c r="T355" s="219"/>
      <c r="AT355" s="220" t="s">
        <v>164</v>
      </c>
      <c r="AU355" s="220" t="s">
        <v>82</v>
      </c>
      <c r="AV355" s="14" t="s">
        <v>82</v>
      </c>
      <c r="AW355" s="14" t="s">
        <v>35</v>
      </c>
      <c r="AX355" s="14" t="s">
        <v>73</v>
      </c>
      <c r="AY355" s="220" t="s">
        <v>151</v>
      </c>
    </row>
    <row r="356" spans="1:65" s="15" customFormat="1" ht="11.25">
      <c r="B356" s="221"/>
      <c r="C356" s="222"/>
      <c r="D356" s="193" t="s">
        <v>164</v>
      </c>
      <c r="E356" s="223" t="s">
        <v>19</v>
      </c>
      <c r="F356" s="224" t="s">
        <v>167</v>
      </c>
      <c r="G356" s="222"/>
      <c r="H356" s="225">
        <v>1</v>
      </c>
      <c r="I356" s="226"/>
      <c r="J356" s="222"/>
      <c r="K356" s="222"/>
      <c r="L356" s="227"/>
      <c r="M356" s="228"/>
      <c r="N356" s="229"/>
      <c r="O356" s="229"/>
      <c r="P356" s="229"/>
      <c r="Q356" s="229"/>
      <c r="R356" s="229"/>
      <c r="S356" s="229"/>
      <c r="T356" s="230"/>
      <c r="AT356" s="231" t="s">
        <v>164</v>
      </c>
      <c r="AU356" s="231" t="s">
        <v>82</v>
      </c>
      <c r="AV356" s="15" t="s">
        <v>158</v>
      </c>
      <c r="AW356" s="15" t="s">
        <v>35</v>
      </c>
      <c r="AX356" s="15" t="s">
        <v>80</v>
      </c>
      <c r="AY356" s="231" t="s">
        <v>151</v>
      </c>
    </row>
    <row r="357" spans="1:65" s="2" customFormat="1" ht="21.75" customHeight="1">
      <c r="A357" s="36"/>
      <c r="B357" s="37"/>
      <c r="C357" s="232" t="s">
        <v>833</v>
      </c>
      <c r="D357" s="232" t="s">
        <v>324</v>
      </c>
      <c r="E357" s="233" t="s">
        <v>947</v>
      </c>
      <c r="F357" s="234" t="s">
        <v>1410</v>
      </c>
      <c r="G357" s="235" t="s">
        <v>447</v>
      </c>
      <c r="H357" s="236">
        <v>1</v>
      </c>
      <c r="I357" s="237"/>
      <c r="J357" s="238">
        <f>ROUND(I357*H357,2)</f>
        <v>0</v>
      </c>
      <c r="K357" s="234" t="s">
        <v>19</v>
      </c>
      <c r="L357" s="239"/>
      <c r="M357" s="240" t="s">
        <v>19</v>
      </c>
      <c r="N357" s="241" t="s">
        <v>44</v>
      </c>
      <c r="O357" s="66"/>
      <c r="P357" s="189">
        <f>O357*H357</f>
        <v>0</v>
      </c>
      <c r="Q357" s="189">
        <v>0.14399999999999999</v>
      </c>
      <c r="R357" s="189">
        <f>Q357*H357</f>
        <v>0.14399999999999999</v>
      </c>
      <c r="S357" s="189">
        <v>0</v>
      </c>
      <c r="T357" s="190">
        <f>S357*H357</f>
        <v>0</v>
      </c>
      <c r="U357" s="36"/>
      <c r="V357" s="36"/>
      <c r="W357" s="36"/>
      <c r="X357" s="36"/>
      <c r="Y357" s="36"/>
      <c r="Z357" s="36"/>
      <c r="AA357" s="36"/>
      <c r="AB357" s="36"/>
      <c r="AC357" s="36"/>
      <c r="AD357" s="36"/>
      <c r="AE357" s="36"/>
      <c r="AR357" s="191" t="s">
        <v>327</v>
      </c>
      <c r="AT357" s="191" t="s">
        <v>324</v>
      </c>
      <c r="AU357" s="191" t="s">
        <v>82</v>
      </c>
      <c r="AY357" s="19" t="s">
        <v>151</v>
      </c>
      <c r="BE357" s="192">
        <f>IF(N357="základní",J357,0)</f>
        <v>0</v>
      </c>
      <c r="BF357" s="192">
        <f>IF(N357="snížená",J357,0)</f>
        <v>0</v>
      </c>
      <c r="BG357" s="192">
        <f>IF(N357="zákl. přenesená",J357,0)</f>
        <v>0</v>
      </c>
      <c r="BH357" s="192">
        <f>IF(N357="sníž. přenesená",J357,0)</f>
        <v>0</v>
      </c>
      <c r="BI357" s="192">
        <f>IF(N357="nulová",J357,0)</f>
        <v>0</v>
      </c>
      <c r="BJ357" s="19" t="s">
        <v>80</v>
      </c>
      <c r="BK357" s="192">
        <f>ROUND(I357*H357,2)</f>
        <v>0</v>
      </c>
      <c r="BL357" s="19" t="s">
        <v>276</v>
      </c>
      <c r="BM357" s="191" t="s">
        <v>1411</v>
      </c>
    </row>
    <row r="358" spans="1:65" s="2" customFormat="1" ht="11.25">
      <c r="A358" s="36"/>
      <c r="B358" s="37"/>
      <c r="C358" s="38"/>
      <c r="D358" s="193" t="s">
        <v>160</v>
      </c>
      <c r="E358" s="38"/>
      <c r="F358" s="194" t="s">
        <v>1412</v>
      </c>
      <c r="G358" s="38"/>
      <c r="H358" s="38"/>
      <c r="I358" s="195"/>
      <c r="J358" s="38"/>
      <c r="K358" s="38"/>
      <c r="L358" s="41"/>
      <c r="M358" s="196"/>
      <c r="N358" s="197"/>
      <c r="O358" s="66"/>
      <c r="P358" s="66"/>
      <c r="Q358" s="66"/>
      <c r="R358" s="66"/>
      <c r="S358" s="66"/>
      <c r="T358" s="67"/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T358" s="19" t="s">
        <v>160</v>
      </c>
      <c r="AU358" s="19" t="s">
        <v>82</v>
      </c>
    </row>
    <row r="359" spans="1:65" s="13" customFormat="1" ht="11.25">
      <c r="B359" s="200"/>
      <c r="C359" s="201"/>
      <c r="D359" s="193" t="s">
        <v>164</v>
      </c>
      <c r="E359" s="202" t="s">
        <v>19</v>
      </c>
      <c r="F359" s="203" t="s">
        <v>958</v>
      </c>
      <c r="G359" s="201"/>
      <c r="H359" s="202" t="s">
        <v>19</v>
      </c>
      <c r="I359" s="204"/>
      <c r="J359" s="201"/>
      <c r="K359" s="201"/>
      <c r="L359" s="205"/>
      <c r="M359" s="206"/>
      <c r="N359" s="207"/>
      <c r="O359" s="207"/>
      <c r="P359" s="207"/>
      <c r="Q359" s="207"/>
      <c r="R359" s="207"/>
      <c r="S359" s="207"/>
      <c r="T359" s="208"/>
      <c r="AT359" s="209" t="s">
        <v>164</v>
      </c>
      <c r="AU359" s="209" t="s">
        <v>82</v>
      </c>
      <c r="AV359" s="13" t="s">
        <v>80</v>
      </c>
      <c r="AW359" s="13" t="s">
        <v>35</v>
      </c>
      <c r="AX359" s="13" t="s">
        <v>73</v>
      </c>
      <c r="AY359" s="209" t="s">
        <v>151</v>
      </c>
    </row>
    <row r="360" spans="1:65" s="14" customFormat="1" ht="11.25">
      <c r="B360" s="210"/>
      <c r="C360" s="211"/>
      <c r="D360" s="193" t="s">
        <v>164</v>
      </c>
      <c r="E360" s="212" t="s">
        <v>19</v>
      </c>
      <c r="F360" s="213" t="s">
        <v>1413</v>
      </c>
      <c r="G360" s="211"/>
      <c r="H360" s="214">
        <v>1</v>
      </c>
      <c r="I360" s="215"/>
      <c r="J360" s="211"/>
      <c r="K360" s="211"/>
      <c r="L360" s="216"/>
      <c r="M360" s="217"/>
      <c r="N360" s="218"/>
      <c r="O360" s="218"/>
      <c r="P360" s="218"/>
      <c r="Q360" s="218"/>
      <c r="R360" s="218"/>
      <c r="S360" s="218"/>
      <c r="T360" s="219"/>
      <c r="AT360" s="220" t="s">
        <v>164</v>
      </c>
      <c r="AU360" s="220" t="s">
        <v>82</v>
      </c>
      <c r="AV360" s="14" t="s">
        <v>82</v>
      </c>
      <c r="AW360" s="14" t="s">
        <v>35</v>
      </c>
      <c r="AX360" s="14" t="s">
        <v>73</v>
      </c>
      <c r="AY360" s="220" t="s">
        <v>151</v>
      </c>
    </row>
    <row r="361" spans="1:65" s="15" customFormat="1" ht="11.25">
      <c r="B361" s="221"/>
      <c r="C361" s="222"/>
      <c r="D361" s="193" t="s">
        <v>164</v>
      </c>
      <c r="E361" s="223" t="s">
        <v>19</v>
      </c>
      <c r="F361" s="224" t="s">
        <v>167</v>
      </c>
      <c r="G361" s="222"/>
      <c r="H361" s="225">
        <v>1</v>
      </c>
      <c r="I361" s="226"/>
      <c r="J361" s="222"/>
      <c r="K361" s="222"/>
      <c r="L361" s="227"/>
      <c r="M361" s="228"/>
      <c r="N361" s="229"/>
      <c r="O361" s="229"/>
      <c r="P361" s="229"/>
      <c r="Q361" s="229"/>
      <c r="R361" s="229"/>
      <c r="S361" s="229"/>
      <c r="T361" s="230"/>
      <c r="AT361" s="231" t="s">
        <v>164</v>
      </c>
      <c r="AU361" s="231" t="s">
        <v>82</v>
      </c>
      <c r="AV361" s="15" t="s">
        <v>158</v>
      </c>
      <c r="AW361" s="15" t="s">
        <v>35</v>
      </c>
      <c r="AX361" s="15" t="s">
        <v>80</v>
      </c>
      <c r="AY361" s="231" t="s">
        <v>151</v>
      </c>
    </row>
    <row r="362" spans="1:65" s="2" customFormat="1" ht="24.2" customHeight="1">
      <c r="A362" s="36"/>
      <c r="B362" s="37"/>
      <c r="C362" s="232" t="s">
        <v>841</v>
      </c>
      <c r="D362" s="232" t="s">
        <v>324</v>
      </c>
      <c r="E362" s="233" t="s">
        <v>1414</v>
      </c>
      <c r="F362" s="234" t="s">
        <v>1415</v>
      </c>
      <c r="G362" s="235" t="s">
        <v>447</v>
      </c>
      <c r="H362" s="236">
        <v>1</v>
      </c>
      <c r="I362" s="237"/>
      <c r="J362" s="238">
        <f>ROUND(I362*H362,2)</f>
        <v>0</v>
      </c>
      <c r="K362" s="234" t="s">
        <v>19</v>
      </c>
      <c r="L362" s="239"/>
      <c r="M362" s="240" t="s">
        <v>19</v>
      </c>
      <c r="N362" s="241" t="s">
        <v>44</v>
      </c>
      <c r="O362" s="66"/>
      <c r="P362" s="189">
        <f>O362*H362</f>
        <v>0</v>
      </c>
      <c r="Q362" s="189">
        <v>0.14399999999999999</v>
      </c>
      <c r="R362" s="189">
        <f>Q362*H362</f>
        <v>0.14399999999999999</v>
      </c>
      <c r="S362" s="189">
        <v>0</v>
      </c>
      <c r="T362" s="190">
        <f>S362*H362</f>
        <v>0</v>
      </c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R362" s="191" t="s">
        <v>327</v>
      </c>
      <c r="AT362" s="191" t="s">
        <v>324</v>
      </c>
      <c r="AU362" s="191" t="s">
        <v>82</v>
      </c>
      <c r="AY362" s="19" t="s">
        <v>151</v>
      </c>
      <c r="BE362" s="192">
        <f>IF(N362="základní",J362,0)</f>
        <v>0</v>
      </c>
      <c r="BF362" s="192">
        <f>IF(N362="snížená",J362,0)</f>
        <v>0</v>
      </c>
      <c r="BG362" s="192">
        <f>IF(N362="zákl. přenesená",J362,0)</f>
        <v>0</v>
      </c>
      <c r="BH362" s="192">
        <f>IF(N362="sníž. přenesená",J362,0)</f>
        <v>0</v>
      </c>
      <c r="BI362" s="192">
        <f>IF(N362="nulová",J362,0)</f>
        <v>0</v>
      </c>
      <c r="BJ362" s="19" t="s">
        <v>80</v>
      </c>
      <c r="BK362" s="192">
        <f>ROUND(I362*H362,2)</f>
        <v>0</v>
      </c>
      <c r="BL362" s="19" t="s">
        <v>276</v>
      </c>
      <c r="BM362" s="191" t="s">
        <v>1416</v>
      </c>
    </row>
    <row r="363" spans="1:65" s="2" customFormat="1" ht="11.25">
      <c r="A363" s="36"/>
      <c r="B363" s="37"/>
      <c r="C363" s="38"/>
      <c r="D363" s="193" t="s">
        <v>160</v>
      </c>
      <c r="E363" s="38"/>
      <c r="F363" s="194" t="s">
        <v>1415</v>
      </c>
      <c r="G363" s="38"/>
      <c r="H363" s="38"/>
      <c r="I363" s="195"/>
      <c r="J363" s="38"/>
      <c r="K363" s="38"/>
      <c r="L363" s="41"/>
      <c r="M363" s="196"/>
      <c r="N363" s="197"/>
      <c r="O363" s="66"/>
      <c r="P363" s="66"/>
      <c r="Q363" s="66"/>
      <c r="R363" s="66"/>
      <c r="S363" s="66"/>
      <c r="T363" s="67"/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T363" s="19" t="s">
        <v>160</v>
      </c>
      <c r="AU363" s="19" t="s">
        <v>82</v>
      </c>
    </row>
    <row r="364" spans="1:65" s="13" customFormat="1" ht="11.25">
      <c r="B364" s="200"/>
      <c r="C364" s="201"/>
      <c r="D364" s="193" t="s">
        <v>164</v>
      </c>
      <c r="E364" s="202" t="s">
        <v>19</v>
      </c>
      <c r="F364" s="203" t="s">
        <v>965</v>
      </c>
      <c r="G364" s="201"/>
      <c r="H364" s="202" t="s">
        <v>19</v>
      </c>
      <c r="I364" s="204"/>
      <c r="J364" s="201"/>
      <c r="K364" s="201"/>
      <c r="L364" s="205"/>
      <c r="M364" s="206"/>
      <c r="N364" s="207"/>
      <c r="O364" s="207"/>
      <c r="P364" s="207"/>
      <c r="Q364" s="207"/>
      <c r="R364" s="207"/>
      <c r="S364" s="207"/>
      <c r="T364" s="208"/>
      <c r="AT364" s="209" t="s">
        <v>164</v>
      </c>
      <c r="AU364" s="209" t="s">
        <v>82</v>
      </c>
      <c r="AV364" s="13" t="s">
        <v>80</v>
      </c>
      <c r="AW364" s="13" t="s">
        <v>35</v>
      </c>
      <c r="AX364" s="13" t="s">
        <v>73</v>
      </c>
      <c r="AY364" s="209" t="s">
        <v>151</v>
      </c>
    </row>
    <row r="365" spans="1:65" s="14" customFormat="1" ht="11.25">
      <c r="B365" s="210"/>
      <c r="C365" s="211"/>
      <c r="D365" s="193" t="s">
        <v>164</v>
      </c>
      <c r="E365" s="212" t="s">
        <v>19</v>
      </c>
      <c r="F365" s="213" t="s">
        <v>1417</v>
      </c>
      <c r="G365" s="211"/>
      <c r="H365" s="214">
        <v>1</v>
      </c>
      <c r="I365" s="215"/>
      <c r="J365" s="211"/>
      <c r="K365" s="211"/>
      <c r="L365" s="216"/>
      <c r="M365" s="217"/>
      <c r="N365" s="218"/>
      <c r="O365" s="218"/>
      <c r="P365" s="218"/>
      <c r="Q365" s="218"/>
      <c r="R365" s="218"/>
      <c r="S365" s="218"/>
      <c r="T365" s="219"/>
      <c r="AT365" s="220" t="s">
        <v>164</v>
      </c>
      <c r="AU365" s="220" t="s">
        <v>82</v>
      </c>
      <c r="AV365" s="14" t="s">
        <v>82</v>
      </c>
      <c r="AW365" s="14" t="s">
        <v>35</v>
      </c>
      <c r="AX365" s="14" t="s">
        <v>73</v>
      </c>
      <c r="AY365" s="220" t="s">
        <v>151</v>
      </c>
    </row>
    <row r="366" spans="1:65" s="15" customFormat="1" ht="11.25">
      <c r="B366" s="221"/>
      <c r="C366" s="222"/>
      <c r="D366" s="193" t="s">
        <v>164</v>
      </c>
      <c r="E366" s="223" t="s">
        <v>19</v>
      </c>
      <c r="F366" s="224" t="s">
        <v>167</v>
      </c>
      <c r="G366" s="222"/>
      <c r="H366" s="225">
        <v>1</v>
      </c>
      <c r="I366" s="226"/>
      <c r="J366" s="222"/>
      <c r="K366" s="222"/>
      <c r="L366" s="227"/>
      <c r="M366" s="228"/>
      <c r="N366" s="229"/>
      <c r="O366" s="229"/>
      <c r="P366" s="229"/>
      <c r="Q366" s="229"/>
      <c r="R366" s="229"/>
      <c r="S366" s="229"/>
      <c r="T366" s="230"/>
      <c r="AT366" s="231" t="s">
        <v>164</v>
      </c>
      <c r="AU366" s="231" t="s">
        <v>82</v>
      </c>
      <c r="AV366" s="15" t="s">
        <v>158</v>
      </c>
      <c r="AW366" s="15" t="s">
        <v>35</v>
      </c>
      <c r="AX366" s="15" t="s">
        <v>80</v>
      </c>
      <c r="AY366" s="231" t="s">
        <v>151</v>
      </c>
    </row>
    <row r="367" spans="1:65" s="2" customFormat="1" ht="24.2" customHeight="1">
      <c r="A367" s="36"/>
      <c r="B367" s="37"/>
      <c r="C367" s="232" t="s">
        <v>849</v>
      </c>
      <c r="D367" s="232" t="s">
        <v>324</v>
      </c>
      <c r="E367" s="233" t="s">
        <v>968</v>
      </c>
      <c r="F367" s="234" t="s">
        <v>1418</v>
      </c>
      <c r="G367" s="235" t="s">
        <v>447</v>
      </c>
      <c r="H367" s="236">
        <v>4</v>
      </c>
      <c r="I367" s="237"/>
      <c r="J367" s="238">
        <f>ROUND(I367*H367,2)</f>
        <v>0</v>
      </c>
      <c r="K367" s="234" t="s">
        <v>19</v>
      </c>
      <c r="L367" s="239"/>
      <c r="M367" s="240" t="s">
        <v>19</v>
      </c>
      <c r="N367" s="241" t="s">
        <v>44</v>
      </c>
      <c r="O367" s="66"/>
      <c r="P367" s="189">
        <f>O367*H367</f>
        <v>0</v>
      </c>
      <c r="Q367" s="189">
        <v>0.09</v>
      </c>
      <c r="R367" s="189">
        <f>Q367*H367</f>
        <v>0.36</v>
      </c>
      <c r="S367" s="189">
        <v>0</v>
      </c>
      <c r="T367" s="190">
        <f>S367*H367</f>
        <v>0</v>
      </c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R367" s="191" t="s">
        <v>327</v>
      </c>
      <c r="AT367" s="191" t="s">
        <v>324</v>
      </c>
      <c r="AU367" s="191" t="s">
        <v>82</v>
      </c>
      <c r="AY367" s="19" t="s">
        <v>151</v>
      </c>
      <c r="BE367" s="192">
        <f>IF(N367="základní",J367,0)</f>
        <v>0</v>
      </c>
      <c r="BF367" s="192">
        <f>IF(N367="snížená",J367,0)</f>
        <v>0</v>
      </c>
      <c r="BG367" s="192">
        <f>IF(N367="zákl. přenesená",J367,0)</f>
        <v>0</v>
      </c>
      <c r="BH367" s="192">
        <f>IF(N367="sníž. přenesená",J367,0)</f>
        <v>0</v>
      </c>
      <c r="BI367" s="192">
        <f>IF(N367="nulová",J367,0)</f>
        <v>0</v>
      </c>
      <c r="BJ367" s="19" t="s">
        <v>80</v>
      </c>
      <c r="BK367" s="192">
        <f>ROUND(I367*H367,2)</f>
        <v>0</v>
      </c>
      <c r="BL367" s="19" t="s">
        <v>276</v>
      </c>
      <c r="BM367" s="191" t="s">
        <v>1419</v>
      </c>
    </row>
    <row r="368" spans="1:65" s="2" customFormat="1" ht="19.5">
      <c r="A368" s="36"/>
      <c r="B368" s="37"/>
      <c r="C368" s="38"/>
      <c r="D368" s="193" t="s">
        <v>160</v>
      </c>
      <c r="E368" s="38"/>
      <c r="F368" s="194" t="s">
        <v>1418</v>
      </c>
      <c r="G368" s="38"/>
      <c r="H368" s="38"/>
      <c r="I368" s="195"/>
      <c r="J368" s="38"/>
      <c r="K368" s="38"/>
      <c r="L368" s="41"/>
      <c r="M368" s="196"/>
      <c r="N368" s="197"/>
      <c r="O368" s="66"/>
      <c r="P368" s="66"/>
      <c r="Q368" s="66"/>
      <c r="R368" s="66"/>
      <c r="S368" s="66"/>
      <c r="T368" s="67"/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  <c r="AT368" s="19" t="s">
        <v>160</v>
      </c>
      <c r="AU368" s="19" t="s">
        <v>82</v>
      </c>
    </row>
    <row r="369" spans="1:65" s="13" customFormat="1" ht="11.25">
      <c r="B369" s="200"/>
      <c r="C369" s="201"/>
      <c r="D369" s="193" t="s">
        <v>164</v>
      </c>
      <c r="E369" s="202" t="s">
        <v>19</v>
      </c>
      <c r="F369" s="203" t="s">
        <v>971</v>
      </c>
      <c r="G369" s="201"/>
      <c r="H369" s="202" t="s">
        <v>19</v>
      </c>
      <c r="I369" s="204"/>
      <c r="J369" s="201"/>
      <c r="K369" s="201"/>
      <c r="L369" s="205"/>
      <c r="M369" s="206"/>
      <c r="N369" s="207"/>
      <c r="O369" s="207"/>
      <c r="P369" s="207"/>
      <c r="Q369" s="207"/>
      <c r="R369" s="207"/>
      <c r="S369" s="207"/>
      <c r="T369" s="208"/>
      <c r="AT369" s="209" t="s">
        <v>164</v>
      </c>
      <c r="AU369" s="209" t="s">
        <v>82</v>
      </c>
      <c r="AV369" s="13" t="s">
        <v>80</v>
      </c>
      <c r="AW369" s="13" t="s">
        <v>35</v>
      </c>
      <c r="AX369" s="13" t="s">
        <v>73</v>
      </c>
      <c r="AY369" s="209" t="s">
        <v>151</v>
      </c>
    </row>
    <row r="370" spans="1:65" s="14" customFormat="1" ht="11.25">
      <c r="B370" s="210"/>
      <c r="C370" s="211"/>
      <c r="D370" s="193" t="s">
        <v>164</v>
      </c>
      <c r="E370" s="212" t="s">
        <v>19</v>
      </c>
      <c r="F370" s="213" t="s">
        <v>1420</v>
      </c>
      <c r="G370" s="211"/>
      <c r="H370" s="214">
        <v>1</v>
      </c>
      <c r="I370" s="215"/>
      <c r="J370" s="211"/>
      <c r="K370" s="211"/>
      <c r="L370" s="216"/>
      <c r="M370" s="217"/>
      <c r="N370" s="218"/>
      <c r="O370" s="218"/>
      <c r="P370" s="218"/>
      <c r="Q370" s="218"/>
      <c r="R370" s="218"/>
      <c r="S370" s="218"/>
      <c r="T370" s="219"/>
      <c r="AT370" s="220" t="s">
        <v>164</v>
      </c>
      <c r="AU370" s="220" t="s">
        <v>82</v>
      </c>
      <c r="AV370" s="14" t="s">
        <v>82</v>
      </c>
      <c r="AW370" s="14" t="s">
        <v>35</v>
      </c>
      <c r="AX370" s="14" t="s">
        <v>73</v>
      </c>
      <c r="AY370" s="220" t="s">
        <v>151</v>
      </c>
    </row>
    <row r="371" spans="1:65" s="14" customFormat="1" ht="11.25">
      <c r="B371" s="210"/>
      <c r="C371" s="211"/>
      <c r="D371" s="193" t="s">
        <v>164</v>
      </c>
      <c r="E371" s="212" t="s">
        <v>19</v>
      </c>
      <c r="F371" s="213" t="s">
        <v>1421</v>
      </c>
      <c r="G371" s="211"/>
      <c r="H371" s="214">
        <v>1</v>
      </c>
      <c r="I371" s="215"/>
      <c r="J371" s="211"/>
      <c r="K371" s="211"/>
      <c r="L371" s="216"/>
      <c r="M371" s="217"/>
      <c r="N371" s="218"/>
      <c r="O371" s="218"/>
      <c r="P371" s="218"/>
      <c r="Q371" s="218"/>
      <c r="R371" s="218"/>
      <c r="S371" s="218"/>
      <c r="T371" s="219"/>
      <c r="AT371" s="220" t="s">
        <v>164</v>
      </c>
      <c r="AU371" s="220" t="s">
        <v>82</v>
      </c>
      <c r="AV371" s="14" t="s">
        <v>82</v>
      </c>
      <c r="AW371" s="14" t="s">
        <v>35</v>
      </c>
      <c r="AX371" s="14" t="s">
        <v>73</v>
      </c>
      <c r="AY371" s="220" t="s">
        <v>151</v>
      </c>
    </row>
    <row r="372" spans="1:65" s="14" customFormat="1" ht="11.25">
      <c r="B372" s="210"/>
      <c r="C372" s="211"/>
      <c r="D372" s="193" t="s">
        <v>164</v>
      </c>
      <c r="E372" s="212" t="s">
        <v>19</v>
      </c>
      <c r="F372" s="213" t="s">
        <v>1422</v>
      </c>
      <c r="G372" s="211"/>
      <c r="H372" s="214">
        <v>1</v>
      </c>
      <c r="I372" s="215"/>
      <c r="J372" s="211"/>
      <c r="K372" s="211"/>
      <c r="L372" s="216"/>
      <c r="M372" s="217"/>
      <c r="N372" s="218"/>
      <c r="O372" s="218"/>
      <c r="P372" s="218"/>
      <c r="Q372" s="218"/>
      <c r="R372" s="218"/>
      <c r="S372" s="218"/>
      <c r="T372" s="219"/>
      <c r="AT372" s="220" t="s">
        <v>164</v>
      </c>
      <c r="AU372" s="220" t="s">
        <v>82</v>
      </c>
      <c r="AV372" s="14" t="s">
        <v>82</v>
      </c>
      <c r="AW372" s="14" t="s">
        <v>35</v>
      </c>
      <c r="AX372" s="14" t="s">
        <v>73</v>
      </c>
      <c r="AY372" s="220" t="s">
        <v>151</v>
      </c>
    </row>
    <row r="373" spans="1:65" s="14" customFormat="1" ht="11.25">
      <c r="B373" s="210"/>
      <c r="C373" s="211"/>
      <c r="D373" s="193" t="s">
        <v>164</v>
      </c>
      <c r="E373" s="212" t="s">
        <v>19</v>
      </c>
      <c r="F373" s="213" t="s">
        <v>1423</v>
      </c>
      <c r="G373" s="211"/>
      <c r="H373" s="214">
        <v>1</v>
      </c>
      <c r="I373" s="215"/>
      <c r="J373" s="211"/>
      <c r="K373" s="211"/>
      <c r="L373" s="216"/>
      <c r="M373" s="217"/>
      <c r="N373" s="218"/>
      <c r="O373" s="218"/>
      <c r="P373" s="218"/>
      <c r="Q373" s="218"/>
      <c r="R373" s="218"/>
      <c r="S373" s="218"/>
      <c r="T373" s="219"/>
      <c r="AT373" s="220" t="s">
        <v>164</v>
      </c>
      <c r="AU373" s="220" t="s">
        <v>82</v>
      </c>
      <c r="AV373" s="14" t="s">
        <v>82</v>
      </c>
      <c r="AW373" s="14" t="s">
        <v>35</v>
      </c>
      <c r="AX373" s="14" t="s">
        <v>73</v>
      </c>
      <c r="AY373" s="220" t="s">
        <v>151</v>
      </c>
    </row>
    <row r="374" spans="1:65" s="15" customFormat="1" ht="11.25">
      <c r="B374" s="221"/>
      <c r="C374" s="222"/>
      <c r="D374" s="193" t="s">
        <v>164</v>
      </c>
      <c r="E374" s="223" t="s">
        <v>19</v>
      </c>
      <c r="F374" s="224" t="s">
        <v>167</v>
      </c>
      <c r="G374" s="222"/>
      <c r="H374" s="225">
        <v>4</v>
      </c>
      <c r="I374" s="226"/>
      <c r="J374" s="222"/>
      <c r="K374" s="222"/>
      <c r="L374" s="227"/>
      <c r="M374" s="228"/>
      <c r="N374" s="229"/>
      <c r="O374" s="229"/>
      <c r="P374" s="229"/>
      <c r="Q374" s="229"/>
      <c r="R374" s="229"/>
      <c r="S374" s="229"/>
      <c r="T374" s="230"/>
      <c r="AT374" s="231" t="s">
        <v>164</v>
      </c>
      <c r="AU374" s="231" t="s">
        <v>82</v>
      </c>
      <c r="AV374" s="15" t="s">
        <v>158</v>
      </c>
      <c r="AW374" s="15" t="s">
        <v>35</v>
      </c>
      <c r="AX374" s="15" t="s">
        <v>80</v>
      </c>
      <c r="AY374" s="231" t="s">
        <v>151</v>
      </c>
    </row>
    <row r="375" spans="1:65" s="2" customFormat="1" ht="24.2" customHeight="1">
      <c r="A375" s="36"/>
      <c r="B375" s="37"/>
      <c r="C375" s="232" t="s">
        <v>857</v>
      </c>
      <c r="D375" s="232" t="s">
        <v>324</v>
      </c>
      <c r="E375" s="233" t="s">
        <v>1282</v>
      </c>
      <c r="F375" s="234" t="s">
        <v>1424</v>
      </c>
      <c r="G375" s="235" t="s">
        <v>447</v>
      </c>
      <c r="H375" s="236">
        <v>4</v>
      </c>
      <c r="I375" s="237"/>
      <c r="J375" s="238">
        <f>ROUND(I375*H375,2)</f>
        <v>0</v>
      </c>
      <c r="K375" s="234" t="s">
        <v>19</v>
      </c>
      <c r="L375" s="239"/>
      <c r="M375" s="240" t="s">
        <v>19</v>
      </c>
      <c r="N375" s="241" t="s">
        <v>44</v>
      </c>
      <c r="O375" s="66"/>
      <c r="P375" s="189">
        <f>O375*H375</f>
        <v>0</v>
      </c>
      <c r="Q375" s="189">
        <v>0.09</v>
      </c>
      <c r="R375" s="189">
        <f>Q375*H375</f>
        <v>0.36</v>
      </c>
      <c r="S375" s="189">
        <v>0</v>
      </c>
      <c r="T375" s="190">
        <f>S375*H375</f>
        <v>0</v>
      </c>
      <c r="U375" s="36"/>
      <c r="V375" s="36"/>
      <c r="W375" s="36"/>
      <c r="X375" s="36"/>
      <c r="Y375" s="36"/>
      <c r="Z375" s="36"/>
      <c r="AA375" s="36"/>
      <c r="AB375" s="36"/>
      <c r="AC375" s="36"/>
      <c r="AD375" s="36"/>
      <c r="AE375" s="36"/>
      <c r="AR375" s="191" t="s">
        <v>327</v>
      </c>
      <c r="AT375" s="191" t="s">
        <v>324</v>
      </c>
      <c r="AU375" s="191" t="s">
        <v>82</v>
      </c>
      <c r="AY375" s="19" t="s">
        <v>151</v>
      </c>
      <c r="BE375" s="192">
        <f>IF(N375="základní",J375,0)</f>
        <v>0</v>
      </c>
      <c r="BF375" s="192">
        <f>IF(N375="snížená",J375,0)</f>
        <v>0</v>
      </c>
      <c r="BG375" s="192">
        <f>IF(N375="zákl. přenesená",J375,0)</f>
        <v>0</v>
      </c>
      <c r="BH375" s="192">
        <f>IF(N375="sníž. přenesená",J375,0)</f>
        <v>0</v>
      </c>
      <c r="BI375" s="192">
        <f>IF(N375="nulová",J375,0)</f>
        <v>0</v>
      </c>
      <c r="BJ375" s="19" t="s">
        <v>80</v>
      </c>
      <c r="BK375" s="192">
        <f>ROUND(I375*H375,2)</f>
        <v>0</v>
      </c>
      <c r="BL375" s="19" t="s">
        <v>276</v>
      </c>
      <c r="BM375" s="191" t="s">
        <v>1425</v>
      </c>
    </row>
    <row r="376" spans="1:65" s="2" customFormat="1" ht="19.5">
      <c r="A376" s="36"/>
      <c r="B376" s="37"/>
      <c r="C376" s="38"/>
      <c r="D376" s="193" t="s">
        <v>160</v>
      </c>
      <c r="E376" s="38"/>
      <c r="F376" s="194" t="s">
        <v>1424</v>
      </c>
      <c r="G376" s="38"/>
      <c r="H376" s="38"/>
      <c r="I376" s="195"/>
      <c r="J376" s="38"/>
      <c r="K376" s="38"/>
      <c r="L376" s="41"/>
      <c r="M376" s="196"/>
      <c r="N376" s="197"/>
      <c r="O376" s="66"/>
      <c r="P376" s="66"/>
      <c r="Q376" s="66"/>
      <c r="R376" s="66"/>
      <c r="S376" s="66"/>
      <c r="T376" s="67"/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T376" s="19" t="s">
        <v>160</v>
      </c>
      <c r="AU376" s="19" t="s">
        <v>82</v>
      </c>
    </row>
    <row r="377" spans="1:65" s="13" customFormat="1" ht="11.25">
      <c r="B377" s="200"/>
      <c r="C377" s="201"/>
      <c r="D377" s="193" t="s">
        <v>164</v>
      </c>
      <c r="E377" s="202" t="s">
        <v>19</v>
      </c>
      <c r="F377" s="203" t="s">
        <v>981</v>
      </c>
      <c r="G377" s="201"/>
      <c r="H377" s="202" t="s">
        <v>19</v>
      </c>
      <c r="I377" s="204"/>
      <c r="J377" s="201"/>
      <c r="K377" s="201"/>
      <c r="L377" s="205"/>
      <c r="M377" s="206"/>
      <c r="N377" s="207"/>
      <c r="O377" s="207"/>
      <c r="P377" s="207"/>
      <c r="Q377" s="207"/>
      <c r="R377" s="207"/>
      <c r="S377" s="207"/>
      <c r="T377" s="208"/>
      <c r="AT377" s="209" t="s">
        <v>164</v>
      </c>
      <c r="AU377" s="209" t="s">
        <v>82</v>
      </c>
      <c r="AV377" s="13" t="s">
        <v>80</v>
      </c>
      <c r="AW377" s="13" t="s">
        <v>35</v>
      </c>
      <c r="AX377" s="13" t="s">
        <v>73</v>
      </c>
      <c r="AY377" s="209" t="s">
        <v>151</v>
      </c>
    </row>
    <row r="378" spans="1:65" s="14" customFormat="1" ht="11.25">
      <c r="B378" s="210"/>
      <c r="C378" s="211"/>
      <c r="D378" s="193" t="s">
        <v>164</v>
      </c>
      <c r="E378" s="212" t="s">
        <v>19</v>
      </c>
      <c r="F378" s="213" t="s">
        <v>1426</v>
      </c>
      <c r="G378" s="211"/>
      <c r="H378" s="214">
        <v>1</v>
      </c>
      <c r="I378" s="215"/>
      <c r="J378" s="211"/>
      <c r="K378" s="211"/>
      <c r="L378" s="216"/>
      <c r="M378" s="217"/>
      <c r="N378" s="218"/>
      <c r="O378" s="218"/>
      <c r="P378" s="218"/>
      <c r="Q378" s="218"/>
      <c r="R378" s="218"/>
      <c r="S378" s="218"/>
      <c r="T378" s="219"/>
      <c r="AT378" s="220" t="s">
        <v>164</v>
      </c>
      <c r="AU378" s="220" t="s">
        <v>82</v>
      </c>
      <c r="AV378" s="14" t="s">
        <v>82</v>
      </c>
      <c r="AW378" s="14" t="s">
        <v>35</v>
      </c>
      <c r="AX378" s="14" t="s">
        <v>73</v>
      </c>
      <c r="AY378" s="220" t="s">
        <v>151</v>
      </c>
    </row>
    <row r="379" spans="1:65" s="14" customFormat="1" ht="11.25">
      <c r="B379" s="210"/>
      <c r="C379" s="211"/>
      <c r="D379" s="193" t="s">
        <v>164</v>
      </c>
      <c r="E379" s="212" t="s">
        <v>19</v>
      </c>
      <c r="F379" s="213" t="s">
        <v>1427</v>
      </c>
      <c r="G379" s="211"/>
      <c r="H379" s="214">
        <v>1</v>
      </c>
      <c r="I379" s="215"/>
      <c r="J379" s="211"/>
      <c r="K379" s="211"/>
      <c r="L379" s="216"/>
      <c r="M379" s="217"/>
      <c r="N379" s="218"/>
      <c r="O379" s="218"/>
      <c r="P379" s="218"/>
      <c r="Q379" s="218"/>
      <c r="R379" s="218"/>
      <c r="S379" s="218"/>
      <c r="T379" s="219"/>
      <c r="AT379" s="220" t="s">
        <v>164</v>
      </c>
      <c r="AU379" s="220" t="s">
        <v>82</v>
      </c>
      <c r="AV379" s="14" t="s">
        <v>82</v>
      </c>
      <c r="AW379" s="14" t="s">
        <v>35</v>
      </c>
      <c r="AX379" s="14" t="s">
        <v>73</v>
      </c>
      <c r="AY379" s="220" t="s">
        <v>151</v>
      </c>
    </row>
    <row r="380" spans="1:65" s="14" customFormat="1" ht="11.25">
      <c r="B380" s="210"/>
      <c r="C380" s="211"/>
      <c r="D380" s="193" t="s">
        <v>164</v>
      </c>
      <c r="E380" s="212" t="s">
        <v>19</v>
      </c>
      <c r="F380" s="213" t="s">
        <v>1428</v>
      </c>
      <c r="G380" s="211"/>
      <c r="H380" s="214">
        <v>1</v>
      </c>
      <c r="I380" s="215"/>
      <c r="J380" s="211"/>
      <c r="K380" s="211"/>
      <c r="L380" s="216"/>
      <c r="M380" s="217"/>
      <c r="N380" s="218"/>
      <c r="O380" s="218"/>
      <c r="P380" s="218"/>
      <c r="Q380" s="218"/>
      <c r="R380" s="218"/>
      <c r="S380" s="218"/>
      <c r="T380" s="219"/>
      <c r="AT380" s="220" t="s">
        <v>164</v>
      </c>
      <c r="AU380" s="220" t="s">
        <v>82</v>
      </c>
      <c r="AV380" s="14" t="s">
        <v>82</v>
      </c>
      <c r="AW380" s="14" t="s">
        <v>35</v>
      </c>
      <c r="AX380" s="14" t="s">
        <v>73</v>
      </c>
      <c r="AY380" s="220" t="s">
        <v>151</v>
      </c>
    </row>
    <row r="381" spans="1:65" s="14" customFormat="1" ht="11.25">
      <c r="B381" s="210"/>
      <c r="C381" s="211"/>
      <c r="D381" s="193" t="s">
        <v>164</v>
      </c>
      <c r="E381" s="212" t="s">
        <v>19</v>
      </c>
      <c r="F381" s="213" t="s">
        <v>1429</v>
      </c>
      <c r="G381" s="211"/>
      <c r="H381" s="214">
        <v>1</v>
      </c>
      <c r="I381" s="215"/>
      <c r="J381" s="211"/>
      <c r="K381" s="211"/>
      <c r="L381" s="216"/>
      <c r="M381" s="217"/>
      <c r="N381" s="218"/>
      <c r="O381" s="218"/>
      <c r="P381" s="218"/>
      <c r="Q381" s="218"/>
      <c r="R381" s="218"/>
      <c r="S381" s="218"/>
      <c r="T381" s="219"/>
      <c r="AT381" s="220" t="s">
        <v>164</v>
      </c>
      <c r="AU381" s="220" t="s">
        <v>82</v>
      </c>
      <c r="AV381" s="14" t="s">
        <v>82</v>
      </c>
      <c r="AW381" s="14" t="s">
        <v>35</v>
      </c>
      <c r="AX381" s="14" t="s">
        <v>73</v>
      </c>
      <c r="AY381" s="220" t="s">
        <v>151</v>
      </c>
    </row>
    <row r="382" spans="1:65" s="15" customFormat="1" ht="11.25">
      <c r="B382" s="221"/>
      <c r="C382" s="222"/>
      <c r="D382" s="193" t="s">
        <v>164</v>
      </c>
      <c r="E382" s="223" t="s">
        <v>19</v>
      </c>
      <c r="F382" s="224" t="s">
        <v>167</v>
      </c>
      <c r="G382" s="222"/>
      <c r="H382" s="225">
        <v>4</v>
      </c>
      <c r="I382" s="226"/>
      <c r="J382" s="222"/>
      <c r="K382" s="222"/>
      <c r="L382" s="227"/>
      <c r="M382" s="228"/>
      <c r="N382" s="229"/>
      <c r="O382" s="229"/>
      <c r="P382" s="229"/>
      <c r="Q382" s="229"/>
      <c r="R382" s="229"/>
      <c r="S382" s="229"/>
      <c r="T382" s="230"/>
      <c r="AT382" s="231" t="s">
        <v>164</v>
      </c>
      <c r="AU382" s="231" t="s">
        <v>82</v>
      </c>
      <c r="AV382" s="15" t="s">
        <v>158</v>
      </c>
      <c r="AW382" s="15" t="s">
        <v>35</v>
      </c>
      <c r="AX382" s="15" t="s">
        <v>80</v>
      </c>
      <c r="AY382" s="231" t="s">
        <v>151</v>
      </c>
    </row>
    <row r="383" spans="1:65" s="2" customFormat="1" ht="24.2" customHeight="1">
      <c r="A383" s="36"/>
      <c r="B383" s="37"/>
      <c r="C383" s="232" t="s">
        <v>863</v>
      </c>
      <c r="D383" s="232" t="s">
        <v>324</v>
      </c>
      <c r="E383" s="233" t="s">
        <v>1430</v>
      </c>
      <c r="F383" s="234" t="s">
        <v>1431</v>
      </c>
      <c r="G383" s="235" t="s">
        <v>447</v>
      </c>
      <c r="H383" s="236">
        <v>1</v>
      </c>
      <c r="I383" s="237"/>
      <c r="J383" s="238">
        <f>ROUND(I383*H383,2)</f>
        <v>0</v>
      </c>
      <c r="K383" s="234" t="s">
        <v>19</v>
      </c>
      <c r="L383" s="239"/>
      <c r="M383" s="240" t="s">
        <v>19</v>
      </c>
      <c r="N383" s="241" t="s">
        <v>44</v>
      </c>
      <c r="O383" s="66"/>
      <c r="P383" s="189">
        <f>O383*H383</f>
        <v>0</v>
      </c>
      <c r="Q383" s="189">
        <v>9.9000000000000005E-2</v>
      </c>
      <c r="R383" s="189">
        <f>Q383*H383</f>
        <v>9.9000000000000005E-2</v>
      </c>
      <c r="S383" s="189">
        <v>0</v>
      </c>
      <c r="T383" s="190">
        <f>S383*H383</f>
        <v>0</v>
      </c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R383" s="191" t="s">
        <v>327</v>
      </c>
      <c r="AT383" s="191" t="s">
        <v>324</v>
      </c>
      <c r="AU383" s="191" t="s">
        <v>82</v>
      </c>
      <c r="AY383" s="19" t="s">
        <v>151</v>
      </c>
      <c r="BE383" s="192">
        <f>IF(N383="základní",J383,0)</f>
        <v>0</v>
      </c>
      <c r="BF383" s="192">
        <f>IF(N383="snížená",J383,0)</f>
        <v>0</v>
      </c>
      <c r="BG383" s="192">
        <f>IF(N383="zákl. přenesená",J383,0)</f>
        <v>0</v>
      </c>
      <c r="BH383" s="192">
        <f>IF(N383="sníž. přenesená",J383,0)</f>
        <v>0</v>
      </c>
      <c r="BI383" s="192">
        <f>IF(N383="nulová",J383,0)</f>
        <v>0</v>
      </c>
      <c r="BJ383" s="19" t="s">
        <v>80</v>
      </c>
      <c r="BK383" s="192">
        <f>ROUND(I383*H383,2)</f>
        <v>0</v>
      </c>
      <c r="BL383" s="19" t="s">
        <v>276</v>
      </c>
      <c r="BM383" s="191" t="s">
        <v>1432</v>
      </c>
    </row>
    <row r="384" spans="1:65" s="2" customFormat="1" ht="11.25">
      <c r="A384" s="36"/>
      <c r="B384" s="37"/>
      <c r="C384" s="38"/>
      <c r="D384" s="193" t="s">
        <v>160</v>
      </c>
      <c r="E384" s="38"/>
      <c r="F384" s="194" t="s">
        <v>1431</v>
      </c>
      <c r="G384" s="38"/>
      <c r="H384" s="38"/>
      <c r="I384" s="195"/>
      <c r="J384" s="38"/>
      <c r="K384" s="38"/>
      <c r="L384" s="41"/>
      <c r="M384" s="196"/>
      <c r="N384" s="197"/>
      <c r="O384" s="66"/>
      <c r="P384" s="66"/>
      <c r="Q384" s="66"/>
      <c r="R384" s="66"/>
      <c r="S384" s="66"/>
      <c r="T384" s="67"/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T384" s="19" t="s">
        <v>160</v>
      </c>
      <c r="AU384" s="19" t="s">
        <v>82</v>
      </c>
    </row>
    <row r="385" spans="1:65" s="13" customFormat="1" ht="11.25">
      <c r="B385" s="200"/>
      <c r="C385" s="201"/>
      <c r="D385" s="193" t="s">
        <v>164</v>
      </c>
      <c r="E385" s="202" t="s">
        <v>19</v>
      </c>
      <c r="F385" s="203" t="s">
        <v>958</v>
      </c>
      <c r="G385" s="201"/>
      <c r="H385" s="202" t="s">
        <v>19</v>
      </c>
      <c r="I385" s="204"/>
      <c r="J385" s="201"/>
      <c r="K385" s="201"/>
      <c r="L385" s="205"/>
      <c r="M385" s="206"/>
      <c r="N385" s="207"/>
      <c r="O385" s="207"/>
      <c r="P385" s="207"/>
      <c r="Q385" s="207"/>
      <c r="R385" s="207"/>
      <c r="S385" s="207"/>
      <c r="T385" s="208"/>
      <c r="AT385" s="209" t="s">
        <v>164</v>
      </c>
      <c r="AU385" s="209" t="s">
        <v>82</v>
      </c>
      <c r="AV385" s="13" t="s">
        <v>80</v>
      </c>
      <c r="AW385" s="13" t="s">
        <v>35</v>
      </c>
      <c r="AX385" s="13" t="s">
        <v>73</v>
      </c>
      <c r="AY385" s="209" t="s">
        <v>151</v>
      </c>
    </row>
    <row r="386" spans="1:65" s="14" customFormat="1" ht="11.25">
      <c r="B386" s="210"/>
      <c r="C386" s="211"/>
      <c r="D386" s="193" t="s">
        <v>164</v>
      </c>
      <c r="E386" s="212" t="s">
        <v>19</v>
      </c>
      <c r="F386" s="213" t="s">
        <v>1433</v>
      </c>
      <c r="G386" s="211"/>
      <c r="H386" s="214">
        <v>1</v>
      </c>
      <c r="I386" s="215"/>
      <c r="J386" s="211"/>
      <c r="K386" s="211"/>
      <c r="L386" s="216"/>
      <c r="M386" s="217"/>
      <c r="N386" s="218"/>
      <c r="O386" s="218"/>
      <c r="P386" s="218"/>
      <c r="Q386" s="218"/>
      <c r="R386" s="218"/>
      <c r="S386" s="218"/>
      <c r="T386" s="219"/>
      <c r="AT386" s="220" t="s">
        <v>164</v>
      </c>
      <c r="AU386" s="220" t="s">
        <v>82</v>
      </c>
      <c r="AV386" s="14" t="s">
        <v>82</v>
      </c>
      <c r="AW386" s="14" t="s">
        <v>35</v>
      </c>
      <c r="AX386" s="14" t="s">
        <v>73</v>
      </c>
      <c r="AY386" s="220" t="s">
        <v>151</v>
      </c>
    </row>
    <row r="387" spans="1:65" s="15" customFormat="1" ht="11.25">
      <c r="B387" s="221"/>
      <c r="C387" s="222"/>
      <c r="D387" s="193" t="s">
        <v>164</v>
      </c>
      <c r="E387" s="223" t="s">
        <v>19</v>
      </c>
      <c r="F387" s="224" t="s">
        <v>167</v>
      </c>
      <c r="G387" s="222"/>
      <c r="H387" s="225">
        <v>1</v>
      </c>
      <c r="I387" s="226"/>
      <c r="J387" s="222"/>
      <c r="K387" s="222"/>
      <c r="L387" s="227"/>
      <c r="M387" s="228"/>
      <c r="N387" s="229"/>
      <c r="O387" s="229"/>
      <c r="P387" s="229"/>
      <c r="Q387" s="229"/>
      <c r="R387" s="229"/>
      <c r="S387" s="229"/>
      <c r="T387" s="230"/>
      <c r="AT387" s="231" t="s">
        <v>164</v>
      </c>
      <c r="AU387" s="231" t="s">
        <v>82</v>
      </c>
      <c r="AV387" s="15" t="s">
        <v>158</v>
      </c>
      <c r="AW387" s="15" t="s">
        <v>35</v>
      </c>
      <c r="AX387" s="15" t="s">
        <v>80</v>
      </c>
      <c r="AY387" s="231" t="s">
        <v>151</v>
      </c>
    </row>
    <row r="388" spans="1:65" s="2" customFormat="1" ht="24.2" customHeight="1">
      <c r="A388" s="36"/>
      <c r="B388" s="37"/>
      <c r="C388" s="232" t="s">
        <v>869</v>
      </c>
      <c r="D388" s="232" t="s">
        <v>324</v>
      </c>
      <c r="E388" s="233" t="s">
        <v>1434</v>
      </c>
      <c r="F388" s="234" t="s">
        <v>1435</v>
      </c>
      <c r="G388" s="235" t="s">
        <v>447</v>
      </c>
      <c r="H388" s="236">
        <v>1</v>
      </c>
      <c r="I388" s="237"/>
      <c r="J388" s="238">
        <f>ROUND(I388*H388,2)</f>
        <v>0</v>
      </c>
      <c r="K388" s="234" t="s">
        <v>19</v>
      </c>
      <c r="L388" s="239"/>
      <c r="M388" s="240" t="s">
        <v>19</v>
      </c>
      <c r="N388" s="241" t="s">
        <v>44</v>
      </c>
      <c r="O388" s="66"/>
      <c r="P388" s="189">
        <f>O388*H388</f>
        <v>0</v>
      </c>
      <c r="Q388" s="189">
        <v>9.4E-2</v>
      </c>
      <c r="R388" s="189">
        <f>Q388*H388</f>
        <v>9.4E-2</v>
      </c>
      <c r="S388" s="189">
        <v>0</v>
      </c>
      <c r="T388" s="190">
        <f>S388*H388</f>
        <v>0</v>
      </c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R388" s="191" t="s">
        <v>327</v>
      </c>
      <c r="AT388" s="191" t="s">
        <v>324</v>
      </c>
      <c r="AU388" s="191" t="s">
        <v>82</v>
      </c>
      <c r="AY388" s="19" t="s">
        <v>151</v>
      </c>
      <c r="BE388" s="192">
        <f>IF(N388="základní",J388,0)</f>
        <v>0</v>
      </c>
      <c r="BF388" s="192">
        <f>IF(N388="snížená",J388,0)</f>
        <v>0</v>
      </c>
      <c r="BG388" s="192">
        <f>IF(N388="zákl. přenesená",J388,0)</f>
        <v>0</v>
      </c>
      <c r="BH388" s="192">
        <f>IF(N388="sníž. přenesená",J388,0)</f>
        <v>0</v>
      </c>
      <c r="BI388" s="192">
        <f>IF(N388="nulová",J388,0)</f>
        <v>0</v>
      </c>
      <c r="BJ388" s="19" t="s">
        <v>80</v>
      </c>
      <c r="BK388" s="192">
        <f>ROUND(I388*H388,2)</f>
        <v>0</v>
      </c>
      <c r="BL388" s="19" t="s">
        <v>276</v>
      </c>
      <c r="BM388" s="191" t="s">
        <v>1436</v>
      </c>
    </row>
    <row r="389" spans="1:65" s="2" customFormat="1" ht="11.25">
      <c r="A389" s="36"/>
      <c r="B389" s="37"/>
      <c r="C389" s="38"/>
      <c r="D389" s="193" t="s">
        <v>160</v>
      </c>
      <c r="E389" s="38"/>
      <c r="F389" s="194" t="s">
        <v>1435</v>
      </c>
      <c r="G389" s="38"/>
      <c r="H389" s="38"/>
      <c r="I389" s="195"/>
      <c r="J389" s="38"/>
      <c r="K389" s="38"/>
      <c r="L389" s="41"/>
      <c r="M389" s="196"/>
      <c r="N389" s="197"/>
      <c r="O389" s="66"/>
      <c r="P389" s="66"/>
      <c r="Q389" s="66"/>
      <c r="R389" s="66"/>
      <c r="S389" s="66"/>
      <c r="T389" s="67"/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T389" s="19" t="s">
        <v>160</v>
      </c>
      <c r="AU389" s="19" t="s">
        <v>82</v>
      </c>
    </row>
    <row r="390" spans="1:65" s="13" customFormat="1" ht="11.25">
      <c r="B390" s="200"/>
      <c r="C390" s="201"/>
      <c r="D390" s="193" t="s">
        <v>164</v>
      </c>
      <c r="E390" s="202" t="s">
        <v>19</v>
      </c>
      <c r="F390" s="203" t="s">
        <v>958</v>
      </c>
      <c r="G390" s="201"/>
      <c r="H390" s="202" t="s">
        <v>19</v>
      </c>
      <c r="I390" s="204"/>
      <c r="J390" s="201"/>
      <c r="K390" s="201"/>
      <c r="L390" s="205"/>
      <c r="M390" s="206"/>
      <c r="N390" s="207"/>
      <c r="O390" s="207"/>
      <c r="P390" s="207"/>
      <c r="Q390" s="207"/>
      <c r="R390" s="207"/>
      <c r="S390" s="207"/>
      <c r="T390" s="208"/>
      <c r="AT390" s="209" t="s">
        <v>164</v>
      </c>
      <c r="AU390" s="209" t="s">
        <v>82</v>
      </c>
      <c r="AV390" s="13" t="s">
        <v>80</v>
      </c>
      <c r="AW390" s="13" t="s">
        <v>35</v>
      </c>
      <c r="AX390" s="13" t="s">
        <v>73</v>
      </c>
      <c r="AY390" s="209" t="s">
        <v>151</v>
      </c>
    </row>
    <row r="391" spans="1:65" s="14" customFormat="1" ht="11.25">
      <c r="B391" s="210"/>
      <c r="C391" s="211"/>
      <c r="D391" s="193" t="s">
        <v>164</v>
      </c>
      <c r="E391" s="212" t="s">
        <v>19</v>
      </c>
      <c r="F391" s="213" t="s">
        <v>1437</v>
      </c>
      <c r="G391" s="211"/>
      <c r="H391" s="214">
        <v>1</v>
      </c>
      <c r="I391" s="215"/>
      <c r="J391" s="211"/>
      <c r="K391" s="211"/>
      <c r="L391" s="216"/>
      <c r="M391" s="217"/>
      <c r="N391" s="218"/>
      <c r="O391" s="218"/>
      <c r="P391" s="218"/>
      <c r="Q391" s="218"/>
      <c r="R391" s="218"/>
      <c r="S391" s="218"/>
      <c r="T391" s="219"/>
      <c r="AT391" s="220" t="s">
        <v>164</v>
      </c>
      <c r="AU391" s="220" t="s">
        <v>82</v>
      </c>
      <c r="AV391" s="14" t="s">
        <v>82</v>
      </c>
      <c r="AW391" s="14" t="s">
        <v>35</v>
      </c>
      <c r="AX391" s="14" t="s">
        <v>73</v>
      </c>
      <c r="AY391" s="220" t="s">
        <v>151</v>
      </c>
    </row>
    <row r="392" spans="1:65" s="15" customFormat="1" ht="11.25">
      <c r="B392" s="221"/>
      <c r="C392" s="222"/>
      <c r="D392" s="193" t="s">
        <v>164</v>
      </c>
      <c r="E392" s="223" t="s">
        <v>19</v>
      </c>
      <c r="F392" s="224" t="s">
        <v>167</v>
      </c>
      <c r="G392" s="222"/>
      <c r="H392" s="225">
        <v>1</v>
      </c>
      <c r="I392" s="226"/>
      <c r="J392" s="222"/>
      <c r="K392" s="222"/>
      <c r="L392" s="227"/>
      <c r="M392" s="228"/>
      <c r="N392" s="229"/>
      <c r="O392" s="229"/>
      <c r="P392" s="229"/>
      <c r="Q392" s="229"/>
      <c r="R392" s="229"/>
      <c r="S392" s="229"/>
      <c r="T392" s="230"/>
      <c r="AT392" s="231" t="s">
        <v>164</v>
      </c>
      <c r="AU392" s="231" t="s">
        <v>82</v>
      </c>
      <c r="AV392" s="15" t="s">
        <v>158</v>
      </c>
      <c r="AW392" s="15" t="s">
        <v>35</v>
      </c>
      <c r="AX392" s="15" t="s">
        <v>80</v>
      </c>
      <c r="AY392" s="231" t="s">
        <v>151</v>
      </c>
    </row>
    <row r="393" spans="1:65" s="2" customFormat="1" ht="24.2" customHeight="1">
      <c r="A393" s="36"/>
      <c r="B393" s="37"/>
      <c r="C393" s="232" t="s">
        <v>877</v>
      </c>
      <c r="D393" s="232" t="s">
        <v>324</v>
      </c>
      <c r="E393" s="233" t="s">
        <v>1438</v>
      </c>
      <c r="F393" s="234" t="s">
        <v>1439</v>
      </c>
      <c r="G393" s="235" t="s">
        <v>447</v>
      </c>
      <c r="H393" s="236">
        <v>1</v>
      </c>
      <c r="I393" s="237"/>
      <c r="J393" s="238">
        <f>ROUND(I393*H393,2)</f>
        <v>0</v>
      </c>
      <c r="K393" s="234" t="s">
        <v>19</v>
      </c>
      <c r="L393" s="239"/>
      <c r="M393" s="240" t="s">
        <v>19</v>
      </c>
      <c r="N393" s="241" t="s">
        <v>44</v>
      </c>
      <c r="O393" s="66"/>
      <c r="P393" s="189">
        <f>O393*H393</f>
        <v>0</v>
      </c>
      <c r="Q393" s="189">
        <v>9.8000000000000004E-2</v>
      </c>
      <c r="R393" s="189">
        <f>Q393*H393</f>
        <v>9.8000000000000004E-2</v>
      </c>
      <c r="S393" s="189">
        <v>0</v>
      </c>
      <c r="T393" s="190">
        <f>S393*H393</f>
        <v>0</v>
      </c>
      <c r="U393" s="36"/>
      <c r="V393" s="36"/>
      <c r="W393" s="36"/>
      <c r="X393" s="36"/>
      <c r="Y393" s="36"/>
      <c r="Z393" s="36"/>
      <c r="AA393" s="36"/>
      <c r="AB393" s="36"/>
      <c r="AC393" s="36"/>
      <c r="AD393" s="36"/>
      <c r="AE393" s="36"/>
      <c r="AR393" s="191" t="s">
        <v>327</v>
      </c>
      <c r="AT393" s="191" t="s">
        <v>324</v>
      </c>
      <c r="AU393" s="191" t="s">
        <v>82</v>
      </c>
      <c r="AY393" s="19" t="s">
        <v>151</v>
      </c>
      <c r="BE393" s="192">
        <f>IF(N393="základní",J393,0)</f>
        <v>0</v>
      </c>
      <c r="BF393" s="192">
        <f>IF(N393="snížená",J393,0)</f>
        <v>0</v>
      </c>
      <c r="BG393" s="192">
        <f>IF(N393="zákl. přenesená",J393,0)</f>
        <v>0</v>
      </c>
      <c r="BH393" s="192">
        <f>IF(N393="sníž. přenesená",J393,0)</f>
        <v>0</v>
      </c>
      <c r="BI393" s="192">
        <f>IF(N393="nulová",J393,0)</f>
        <v>0</v>
      </c>
      <c r="BJ393" s="19" t="s">
        <v>80</v>
      </c>
      <c r="BK393" s="192">
        <f>ROUND(I393*H393,2)</f>
        <v>0</v>
      </c>
      <c r="BL393" s="19" t="s">
        <v>276</v>
      </c>
      <c r="BM393" s="191" t="s">
        <v>1440</v>
      </c>
    </row>
    <row r="394" spans="1:65" s="2" customFormat="1" ht="11.25">
      <c r="A394" s="36"/>
      <c r="B394" s="37"/>
      <c r="C394" s="38"/>
      <c r="D394" s="193" t="s">
        <v>160</v>
      </c>
      <c r="E394" s="38"/>
      <c r="F394" s="194" t="s">
        <v>1441</v>
      </c>
      <c r="G394" s="38"/>
      <c r="H394" s="38"/>
      <c r="I394" s="195"/>
      <c r="J394" s="38"/>
      <c r="K394" s="38"/>
      <c r="L394" s="41"/>
      <c r="M394" s="196"/>
      <c r="N394" s="197"/>
      <c r="O394" s="66"/>
      <c r="P394" s="66"/>
      <c r="Q394" s="66"/>
      <c r="R394" s="66"/>
      <c r="S394" s="66"/>
      <c r="T394" s="67"/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T394" s="19" t="s">
        <v>160</v>
      </c>
      <c r="AU394" s="19" t="s">
        <v>82</v>
      </c>
    </row>
    <row r="395" spans="1:65" s="13" customFormat="1" ht="11.25">
      <c r="B395" s="200"/>
      <c r="C395" s="201"/>
      <c r="D395" s="193" t="s">
        <v>164</v>
      </c>
      <c r="E395" s="202" t="s">
        <v>19</v>
      </c>
      <c r="F395" s="203" t="s">
        <v>944</v>
      </c>
      <c r="G395" s="201"/>
      <c r="H395" s="202" t="s">
        <v>19</v>
      </c>
      <c r="I395" s="204"/>
      <c r="J395" s="201"/>
      <c r="K395" s="201"/>
      <c r="L395" s="205"/>
      <c r="M395" s="206"/>
      <c r="N395" s="207"/>
      <c r="O395" s="207"/>
      <c r="P395" s="207"/>
      <c r="Q395" s="207"/>
      <c r="R395" s="207"/>
      <c r="S395" s="207"/>
      <c r="T395" s="208"/>
      <c r="AT395" s="209" t="s">
        <v>164</v>
      </c>
      <c r="AU395" s="209" t="s">
        <v>82</v>
      </c>
      <c r="AV395" s="13" t="s">
        <v>80</v>
      </c>
      <c r="AW395" s="13" t="s">
        <v>35</v>
      </c>
      <c r="AX395" s="13" t="s">
        <v>73</v>
      </c>
      <c r="AY395" s="209" t="s">
        <v>151</v>
      </c>
    </row>
    <row r="396" spans="1:65" s="14" customFormat="1" ht="11.25">
      <c r="B396" s="210"/>
      <c r="C396" s="211"/>
      <c r="D396" s="193" t="s">
        <v>164</v>
      </c>
      <c r="E396" s="212" t="s">
        <v>19</v>
      </c>
      <c r="F396" s="213" t="s">
        <v>1442</v>
      </c>
      <c r="G396" s="211"/>
      <c r="H396" s="214">
        <v>1</v>
      </c>
      <c r="I396" s="215"/>
      <c r="J396" s="211"/>
      <c r="K396" s="211"/>
      <c r="L396" s="216"/>
      <c r="M396" s="217"/>
      <c r="N396" s="218"/>
      <c r="O396" s="218"/>
      <c r="P396" s="218"/>
      <c r="Q396" s="218"/>
      <c r="R396" s="218"/>
      <c r="S396" s="218"/>
      <c r="T396" s="219"/>
      <c r="AT396" s="220" t="s">
        <v>164</v>
      </c>
      <c r="AU396" s="220" t="s">
        <v>82</v>
      </c>
      <c r="AV396" s="14" t="s">
        <v>82</v>
      </c>
      <c r="AW396" s="14" t="s">
        <v>35</v>
      </c>
      <c r="AX396" s="14" t="s">
        <v>73</v>
      </c>
      <c r="AY396" s="220" t="s">
        <v>151</v>
      </c>
    </row>
    <row r="397" spans="1:65" s="15" customFormat="1" ht="11.25">
      <c r="B397" s="221"/>
      <c r="C397" s="222"/>
      <c r="D397" s="193" t="s">
        <v>164</v>
      </c>
      <c r="E397" s="223" t="s">
        <v>19</v>
      </c>
      <c r="F397" s="224" t="s">
        <v>167</v>
      </c>
      <c r="G397" s="222"/>
      <c r="H397" s="225">
        <v>1</v>
      </c>
      <c r="I397" s="226"/>
      <c r="J397" s="222"/>
      <c r="K397" s="222"/>
      <c r="L397" s="227"/>
      <c r="M397" s="228"/>
      <c r="N397" s="229"/>
      <c r="O397" s="229"/>
      <c r="P397" s="229"/>
      <c r="Q397" s="229"/>
      <c r="R397" s="229"/>
      <c r="S397" s="229"/>
      <c r="T397" s="230"/>
      <c r="AT397" s="231" t="s">
        <v>164</v>
      </c>
      <c r="AU397" s="231" t="s">
        <v>82</v>
      </c>
      <c r="AV397" s="15" t="s">
        <v>158</v>
      </c>
      <c r="AW397" s="15" t="s">
        <v>35</v>
      </c>
      <c r="AX397" s="15" t="s">
        <v>80</v>
      </c>
      <c r="AY397" s="231" t="s">
        <v>151</v>
      </c>
    </row>
    <row r="398" spans="1:65" s="2" customFormat="1" ht="21.75" customHeight="1">
      <c r="A398" s="36"/>
      <c r="B398" s="37"/>
      <c r="C398" s="232" t="s">
        <v>882</v>
      </c>
      <c r="D398" s="232" t="s">
        <v>324</v>
      </c>
      <c r="E398" s="233" t="s">
        <v>1443</v>
      </c>
      <c r="F398" s="234" t="s">
        <v>1444</v>
      </c>
      <c r="G398" s="235" t="s">
        <v>447</v>
      </c>
      <c r="H398" s="236">
        <v>1</v>
      </c>
      <c r="I398" s="237"/>
      <c r="J398" s="238">
        <f>ROUND(I398*H398,2)</f>
        <v>0</v>
      </c>
      <c r="K398" s="234" t="s">
        <v>19</v>
      </c>
      <c r="L398" s="239"/>
      <c r="M398" s="240" t="s">
        <v>19</v>
      </c>
      <c r="N398" s="241" t="s">
        <v>44</v>
      </c>
      <c r="O398" s="66"/>
      <c r="P398" s="189">
        <f>O398*H398</f>
        <v>0</v>
      </c>
      <c r="Q398" s="189">
        <v>9.4E-2</v>
      </c>
      <c r="R398" s="189">
        <f>Q398*H398</f>
        <v>9.4E-2</v>
      </c>
      <c r="S398" s="189">
        <v>0</v>
      </c>
      <c r="T398" s="190">
        <f>S398*H398</f>
        <v>0</v>
      </c>
      <c r="U398" s="36"/>
      <c r="V398" s="36"/>
      <c r="W398" s="36"/>
      <c r="X398" s="36"/>
      <c r="Y398" s="36"/>
      <c r="Z398" s="36"/>
      <c r="AA398" s="36"/>
      <c r="AB398" s="36"/>
      <c r="AC398" s="36"/>
      <c r="AD398" s="36"/>
      <c r="AE398" s="36"/>
      <c r="AR398" s="191" t="s">
        <v>327</v>
      </c>
      <c r="AT398" s="191" t="s">
        <v>324</v>
      </c>
      <c r="AU398" s="191" t="s">
        <v>82</v>
      </c>
      <c r="AY398" s="19" t="s">
        <v>151</v>
      </c>
      <c r="BE398" s="192">
        <f>IF(N398="základní",J398,0)</f>
        <v>0</v>
      </c>
      <c r="BF398" s="192">
        <f>IF(N398="snížená",J398,0)</f>
        <v>0</v>
      </c>
      <c r="BG398" s="192">
        <f>IF(N398="zákl. přenesená",J398,0)</f>
        <v>0</v>
      </c>
      <c r="BH398" s="192">
        <f>IF(N398="sníž. přenesená",J398,0)</f>
        <v>0</v>
      </c>
      <c r="BI398" s="192">
        <f>IF(N398="nulová",J398,0)</f>
        <v>0</v>
      </c>
      <c r="BJ398" s="19" t="s">
        <v>80</v>
      </c>
      <c r="BK398" s="192">
        <f>ROUND(I398*H398,2)</f>
        <v>0</v>
      </c>
      <c r="BL398" s="19" t="s">
        <v>276</v>
      </c>
      <c r="BM398" s="191" t="s">
        <v>1445</v>
      </c>
    </row>
    <row r="399" spans="1:65" s="2" customFormat="1" ht="11.25">
      <c r="A399" s="36"/>
      <c r="B399" s="37"/>
      <c r="C399" s="38"/>
      <c r="D399" s="193" t="s">
        <v>160</v>
      </c>
      <c r="E399" s="38"/>
      <c r="F399" s="194" t="s">
        <v>1446</v>
      </c>
      <c r="G399" s="38"/>
      <c r="H399" s="38"/>
      <c r="I399" s="195"/>
      <c r="J399" s="38"/>
      <c r="K399" s="38"/>
      <c r="L399" s="41"/>
      <c r="M399" s="196"/>
      <c r="N399" s="197"/>
      <c r="O399" s="66"/>
      <c r="P399" s="66"/>
      <c r="Q399" s="66"/>
      <c r="R399" s="66"/>
      <c r="S399" s="66"/>
      <c r="T399" s="67"/>
      <c r="U399" s="36"/>
      <c r="V399" s="36"/>
      <c r="W399" s="36"/>
      <c r="X399" s="36"/>
      <c r="Y399" s="36"/>
      <c r="Z399" s="36"/>
      <c r="AA399" s="36"/>
      <c r="AB399" s="36"/>
      <c r="AC399" s="36"/>
      <c r="AD399" s="36"/>
      <c r="AE399" s="36"/>
      <c r="AT399" s="19" t="s">
        <v>160</v>
      </c>
      <c r="AU399" s="19" t="s">
        <v>82</v>
      </c>
    </row>
    <row r="400" spans="1:65" s="13" customFormat="1" ht="11.25">
      <c r="B400" s="200"/>
      <c r="C400" s="201"/>
      <c r="D400" s="193" t="s">
        <v>164</v>
      </c>
      <c r="E400" s="202" t="s">
        <v>19</v>
      </c>
      <c r="F400" s="203" t="s">
        <v>965</v>
      </c>
      <c r="G400" s="201"/>
      <c r="H400" s="202" t="s">
        <v>19</v>
      </c>
      <c r="I400" s="204"/>
      <c r="J400" s="201"/>
      <c r="K400" s="201"/>
      <c r="L400" s="205"/>
      <c r="M400" s="206"/>
      <c r="N400" s="207"/>
      <c r="O400" s="207"/>
      <c r="P400" s="207"/>
      <c r="Q400" s="207"/>
      <c r="R400" s="207"/>
      <c r="S400" s="207"/>
      <c r="T400" s="208"/>
      <c r="AT400" s="209" t="s">
        <v>164</v>
      </c>
      <c r="AU400" s="209" t="s">
        <v>82</v>
      </c>
      <c r="AV400" s="13" t="s">
        <v>80</v>
      </c>
      <c r="AW400" s="13" t="s">
        <v>35</v>
      </c>
      <c r="AX400" s="13" t="s">
        <v>73</v>
      </c>
      <c r="AY400" s="209" t="s">
        <v>151</v>
      </c>
    </row>
    <row r="401" spans="1:65" s="14" customFormat="1" ht="11.25">
      <c r="B401" s="210"/>
      <c r="C401" s="211"/>
      <c r="D401" s="193" t="s">
        <v>164</v>
      </c>
      <c r="E401" s="212" t="s">
        <v>19</v>
      </c>
      <c r="F401" s="213" t="s">
        <v>1447</v>
      </c>
      <c r="G401" s="211"/>
      <c r="H401" s="214">
        <v>1</v>
      </c>
      <c r="I401" s="215"/>
      <c r="J401" s="211"/>
      <c r="K401" s="211"/>
      <c r="L401" s="216"/>
      <c r="M401" s="217"/>
      <c r="N401" s="218"/>
      <c r="O401" s="218"/>
      <c r="P401" s="218"/>
      <c r="Q401" s="218"/>
      <c r="R401" s="218"/>
      <c r="S401" s="218"/>
      <c r="T401" s="219"/>
      <c r="AT401" s="220" t="s">
        <v>164</v>
      </c>
      <c r="AU401" s="220" t="s">
        <v>82</v>
      </c>
      <c r="AV401" s="14" t="s">
        <v>82</v>
      </c>
      <c r="AW401" s="14" t="s">
        <v>35</v>
      </c>
      <c r="AX401" s="14" t="s">
        <v>73</v>
      </c>
      <c r="AY401" s="220" t="s">
        <v>151</v>
      </c>
    </row>
    <row r="402" spans="1:65" s="15" customFormat="1" ht="11.25">
      <c r="B402" s="221"/>
      <c r="C402" s="222"/>
      <c r="D402" s="193" t="s">
        <v>164</v>
      </c>
      <c r="E402" s="223" t="s">
        <v>19</v>
      </c>
      <c r="F402" s="224" t="s">
        <v>167</v>
      </c>
      <c r="G402" s="222"/>
      <c r="H402" s="225">
        <v>1</v>
      </c>
      <c r="I402" s="226"/>
      <c r="J402" s="222"/>
      <c r="K402" s="222"/>
      <c r="L402" s="227"/>
      <c r="M402" s="228"/>
      <c r="N402" s="229"/>
      <c r="O402" s="229"/>
      <c r="P402" s="229"/>
      <c r="Q402" s="229"/>
      <c r="R402" s="229"/>
      <c r="S402" s="229"/>
      <c r="T402" s="230"/>
      <c r="AT402" s="231" t="s">
        <v>164</v>
      </c>
      <c r="AU402" s="231" t="s">
        <v>82</v>
      </c>
      <c r="AV402" s="15" t="s">
        <v>158</v>
      </c>
      <c r="AW402" s="15" t="s">
        <v>35</v>
      </c>
      <c r="AX402" s="15" t="s">
        <v>80</v>
      </c>
      <c r="AY402" s="231" t="s">
        <v>151</v>
      </c>
    </row>
    <row r="403" spans="1:65" s="2" customFormat="1" ht="24.2" customHeight="1">
      <c r="A403" s="36"/>
      <c r="B403" s="37"/>
      <c r="C403" s="180" t="s">
        <v>888</v>
      </c>
      <c r="D403" s="180" t="s">
        <v>153</v>
      </c>
      <c r="E403" s="181" t="s">
        <v>1025</v>
      </c>
      <c r="F403" s="182" t="s">
        <v>1026</v>
      </c>
      <c r="G403" s="183" t="s">
        <v>279</v>
      </c>
      <c r="H403" s="184">
        <v>1.833</v>
      </c>
      <c r="I403" s="185"/>
      <c r="J403" s="186">
        <f>ROUND(I403*H403,2)</f>
        <v>0</v>
      </c>
      <c r="K403" s="182" t="s">
        <v>157</v>
      </c>
      <c r="L403" s="41"/>
      <c r="M403" s="187" t="s">
        <v>19</v>
      </c>
      <c r="N403" s="188" t="s">
        <v>44</v>
      </c>
      <c r="O403" s="66"/>
      <c r="P403" s="189">
        <f>O403*H403</f>
        <v>0</v>
      </c>
      <c r="Q403" s="189">
        <v>0</v>
      </c>
      <c r="R403" s="189">
        <f>Q403*H403</f>
        <v>0</v>
      </c>
      <c r="S403" s="189">
        <v>0</v>
      </c>
      <c r="T403" s="190">
        <f>S403*H403</f>
        <v>0</v>
      </c>
      <c r="U403" s="36"/>
      <c r="V403" s="36"/>
      <c r="W403" s="36"/>
      <c r="X403" s="36"/>
      <c r="Y403" s="36"/>
      <c r="Z403" s="36"/>
      <c r="AA403" s="36"/>
      <c r="AB403" s="36"/>
      <c r="AC403" s="36"/>
      <c r="AD403" s="36"/>
      <c r="AE403" s="36"/>
      <c r="AR403" s="191" t="s">
        <v>276</v>
      </c>
      <c r="AT403" s="191" t="s">
        <v>153</v>
      </c>
      <c r="AU403" s="191" t="s">
        <v>82</v>
      </c>
      <c r="AY403" s="19" t="s">
        <v>151</v>
      </c>
      <c r="BE403" s="192">
        <f>IF(N403="základní",J403,0)</f>
        <v>0</v>
      </c>
      <c r="BF403" s="192">
        <f>IF(N403="snížená",J403,0)</f>
        <v>0</v>
      </c>
      <c r="BG403" s="192">
        <f>IF(N403="zákl. přenesená",J403,0)</f>
        <v>0</v>
      </c>
      <c r="BH403" s="192">
        <f>IF(N403="sníž. přenesená",J403,0)</f>
        <v>0</v>
      </c>
      <c r="BI403" s="192">
        <f>IF(N403="nulová",J403,0)</f>
        <v>0</v>
      </c>
      <c r="BJ403" s="19" t="s">
        <v>80</v>
      </c>
      <c r="BK403" s="192">
        <f>ROUND(I403*H403,2)</f>
        <v>0</v>
      </c>
      <c r="BL403" s="19" t="s">
        <v>276</v>
      </c>
      <c r="BM403" s="191" t="s">
        <v>1448</v>
      </c>
    </row>
    <row r="404" spans="1:65" s="2" customFormat="1" ht="29.25">
      <c r="A404" s="36"/>
      <c r="B404" s="37"/>
      <c r="C404" s="38"/>
      <c r="D404" s="193" t="s">
        <v>160</v>
      </c>
      <c r="E404" s="38"/>
      <c r="F404" s="194" t="s">
        <v>1028</v>
      </c>
      <c r="G404" s="38"/>
      <c r="H404" s="38"/>
      <c r="I404" s="195"/>
      <c r="J404" s="38"/>
      <c r="K404" s="38"/>
      <c r="L404" s="41"/>
      <c r="M404" s="196"/>
      <c r="N404" s="197"/>
      <c r="O404" s="66"/>
      <c r="P404" s="66"/>
      <c r="Q404" s="66"/>
      <c r="R404" s="66"/>
      <c r="S404" s="66"/>
      <c r="T404" s="67"/>
      <c r="U404" s="36"/>
      <c r="V404" s="36"/>
      <c r="W404" s="36"/>
      <c r="X404" s="36"/>
      <c r="Y404" s="36"/>
      <c r="Z404" s="36"/>
      <c r="AA404" s="36"/>
      <c r="AB404" s="36"/>
      <c r="AC404" s="36"/>
      <c r="AD404" s="36"/>
      <c r="AE404" s="36"/>
      <c r="AT404" s="19" t="s">
        <v>160</v>
      </c>
      <c r="AU404" s="19" t="s">
        <v>82</v>
      </c>
    </row>
    <row r="405" spans="1:65" s="2" customFormat="1" ht="11.25">
      <c r="A405" s="36"/>
      <c r="B405" s="37"/>
      <c r="C405" s="38"/>
      <c r="D405" s="198" t="s">
        <v>162</v>
      </c>
      <c r="E405" s="38"/>
      <c r="F405" s="199" t="s">
        <v>1029</v>
      </c>
      <c r="G405" s="38"/>
      <c r="H405" s="38"/>
      <c r="I405" s="195"/>
      <c r="J405" s="38"/>
      <c r="K405" s="38"/>
      <c r="L405" s="41"/>
      <c r="M405" s="196"/>
      <c r="N405" s="197"/>
      <c r="O405" s="66"/>
      <c r="P405" s="66"/>
      <c r="Q405" s="66"/>
      <c r="R405" s="66"/>
      <c r="S405" s="66"/>
      <c r="T405" s="67"/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  <c r="AT405" s="19" t="s">
        <v>162</v>
      </c>
      <c r="AU405" s="19" t="s">
        <v>82</v>
      </c>
    </row>
    <row r="406" spans="1:65" s="2" customFormat="1" ht="24.2" customHeight="1">
      <c r="A406" s="36"/>
      <c r="B406" s="37"/>
      <c r="C406" s="180" t="s">
        <v>896</v>
      </c>
      <c r="D406" s="180" t="s">
        <v>153</v>
      </c>
      <c r="E406" s="181" t="s">
        <v>1031</v>
      </c>
      <c r="F406" s="182" t="s">
        <v>1032</v>
      </c>
      <c r="G406" s="183" t="s">
        <v>279</v>
      </c>
      <c r="H406" s="184">
        <v>1.833</v>
      </c>
      <c r="I406" s="185"/>
      <c r="J406" s="186">
        <f>ROUND(I406*H406,2)</f>
        <v>0</v>
      </c>
      <c r="K406" s="182" t="s">
        <v>157</v>
      </c>
      <c r="L406" s="41"/>
      <c r="M406" s="187" t="s">
        <v>19</v>
      </c>
      <c r="N406" s="188" t="s">
        <v>44</v>
      </c>
      <c r="O406" s="66"/>
      <c r="P406" s="189">
        <f>O406*H406</f>
        <v>0</v>
      </c>
      <c r="Q406" s="189">
        <v>0</v>
      </c>
      <c r="R406" s="189">
        <f>Q406*H406</f>
        <v>0</v>
      </c>
      <c r="S406" s="189">
        <v>0</v>
      </c>
      <c r="T406" s="190">
        <f>S406*H406</f>
        <v>0</v>
      </c>
      <c r="U406" s="36"/>
      <c r="V406" s="36"/>
      <c r="W406" s="36"/>
      <c r="X406" s="36"/>
      <c r="Y406" s="36"/>
      <c r="Z406" s="36"/>
      <c r="AA406" s="36"/>
      <c r="AB406" s="36"/>
      <c r="AC406" s="36"/>
      <c r="AD406" s="36"/>
      <c r="AE406" s="36"/>
      <c r="AR406" s="191" t="s">
        <v>276</v>
      </c>
      <c r="AT406" s="191" t="s">
        <v>153</v>
      </c>
      <c r="AU406" s="191" t="s">
        <v>82</v>
      </c>
      <c r="AY406" s="19" t="s">
        <v>151</v>
      </c>
      <c r="BE406" s="192">
        <f>IF(N406="základní",J406,0)</f>
        <v>0</v>
      </c>
      <c r="BF406" s="192">
        <f>IF(N406="snížená",J406,0)</f>
        <v>0</v>
      </c>
      <c r="BG406" s="192">
        <f>IF(N406="zákl. přenesená",J406,0)</f>
        <v>0</v>
      </c>
      <c r="BH406" s="192">
        <f>IF(N406="sníž. přenesená",J406,0)</f>
        <v>0</v>
      </c>
      <c r="BI406" s="192">
        <f>IF(N406="nulová",J406,0)</f>
        <v>0</v>
      </c>
      <c r="BJ406" s="19" t="s">
        <v>80</v>
      </c>
      <c r="BK406" s="192">
        <f>ROUND(I406*H406,2)</f>
        <v>0</v>
      </c>
      <c r="BL406" s="19" t="s">
        <v>276</v>
      </c>
      <c r="BM406" s="191" t="s">
        <v>1449</v>
      </c>
    </row>
    <row r="407" spans="1:65" s="2" customFormat="1" ht="29.25">
      <c r="A407" s="36"/>
      <c r="B407" s="37"/>
      <c r="C407" s="38"/>
      <c r="D407" s="193" t="s">
        <v>160</v>
      </c>
      <c r="E407" s="38"/>
      <c r="F407" s="194" t="s">
        <v>1034</v>
      </c>
      <c r="G407" s="38"/>
      <c r="H407" s="38"/>
      <c r="I407" s="195"/>
      <c r="J407" s="38"/>
      <c r="K407" s="38"/>
      <c r="L407" s="41"/>
      <c r="M407" s="196"/>
      <c r="N407" s="197"/>
      <c r="O407" s="66"/>
      <c r="P407" s="66"/>
      <c r="Q407" s="66"/>
      <c r="R407" s="66"/>
      <c r="S407" s="66"/>
      <c r="T407" s="67"/>
      <c r="U407" s="36"/>
      <c r="V407" s="36"/>
      <c r="W407" s="36"/>
      <c r="X407" s="36"/>
      <c r="Y407" s="36"/>
      <c r="Z407" s="36"/>
      <c r="AA407" s="36"/>
      <c r="AB407" s="36"/>
      <c r="AC407" s="36"/>
      <c r="AD407" s="36"/>
      <c r="AE407" s="36"/>
      <c r="AT407" s="19" t="s">
        <v>160</v>
      </c>
      <c r="AU407" s="19" t="s">
        <v>82</v>
      </c>
    </row>
    <row r="408" spans="1:65" s="2" customFormat="1" ht="11.25">
      <c r="A408" s="36"/>
      <c r="B408" s="37"/>
      <c r="C408" s="38"/>
      <c r="D408" s="198" t="s">
        <v>162</v>
      </c>
      <c r="E408" s="38"/>
      <c r="F408" s="199" t="s">
        <v>1035</v>
      </c>
      <c r="G408" s="38"/>
      <c r="H408" s="38"/>
      <c r="I408" s="195"/>
      <c r="J408" s="38"/>
      <c r="K408" s="38"/>
      <c r="L408" s="41"/>
      <c r="M408" s="196"/>
      <c r="N408" s="197"/>
      <c r="O408" s="66"/>
      <c r="P408" s="66"/>
      <c r="Q408" s="66"/>
      <c r="R408" s="66"/>
      <c r="S408" s="66"/>
      <c r="T408" s="67"/>
      <c r="U408" s="36"/>
      <c r="V408" s="36"/>
      <c r="W408" s="36"/>
      <c r="X408" s="36"/>
      <c r="Y408" s="36"/>
      <c r="Z408" s="36"/>
      <c r="AA408" s="36"/>
      <c r="AB408" s="36"/>
      <c r="AC408" s="36"/>
      <c r="AD408" s="36"/>
      <c r="AE408" s="36"/>
      <c r="AT408" s="19" t="s">
        <v>162</v>
      </c>
      <c r="AU408" s="19" t="s">
        <v>82</v>
      </c>
    </row>
    <row r="409" spans="1:65" s="2" customFormat="1" ht="24.2" customHeight="1">
      <c r="A409" s="36"/>
      <c r="B409" s="37"/>
      <c r="C409" s="180" t="s">
        <v>903</v>
      </c>
      <c r="D409" s="180" t="s">
        <v>153</v>
      </c>
      <c r="E409" s="181" t="s">
        <v>1037</v>
      </c>
      <c r="F409" s="182" t="s">
        <v>1038</v>
      </c>
      <c r="G409" s="183" t="s">
        <v>279</v>
      </c>
      <c r="H409" s="184">
        <v>1.833</v>
      </c>
      <c r="I409" s="185"/>
      <c r="J409" s="186">
        <f>ROUND(I409*H409,2)</f>
        <v>0</v>
      </c>
      <c r="K409" s="182" t="s">
        <v>157</v>
      </c>
      <c r="L409" s="41"/>
      <c r="M409" s="187" t="s">
        <v>19</v>
      </c>
      <c r="N409" s="188" t="s">
        <v>44</v>
      </c>
      <c r="O409" s="66"/>
      <c r="P409" s="189">
        <f>O409*H409</f>
        <v>0</v>
      </c>
      <c r="Q409" s="189">
        <v>0</v>
      </c>
      <c r="R409" s="189">
        <f>Q409*H409</f>
        <v>0</v>
      </c>
      <c r="S409" s="189">
        <v>0</v>
      </c>
      <c r="T409" s="190">
        <f>S409*H409</f>
        <v>0</v>
      </c>
      <c r="U409" s="36"/>
      <c r="V409" s="36"/>
      <c r="W409" s="36"/>
      <c r="X409" s="36"/>
      <c r="Y409" s="36"/>
      <c r="Z409" s="36"/>
      <c r="AA409" s="36"/>
      <c r="AB409" s="36"/>
      <c r="AC409" s="36"/>
      <c r="AD409" s="36"/>
      <c r="AE409" s="36"/>
      <c r="AR409" s="191" t="s">
        <v>276</v>
      </c>
      <c r="AT409" s="191" t="s">
        <v>153</v>
      </c>
      <c r="AU409" s="191" t="s">
        <v>82</v>
      </c>
      <c r="AY409" s="19" t="s">
        <v>151</v>
      </c>
      <c r="BE409" s="192">
        <f>IF(N409="základní",J409,0)</f>
        <v>0</v>
      </c>
      <c r="BF409" s="192">
        <f>IF(N409="snížená",J409,0)</f>
        <v>0</v>
      </c>
      <c r="BG409" s="192">
        <f>IF(N409="zákl. přenesená",J409,0)</f>
        <v>0</v>
      </c>
      <c r="BH409" s="192">
        <f>IF(N409="sníž. přenesená",J409,0)</f>
        <v>0</v>
      </c>
      <c r="BI409" s="192">
        <f>IF(N409="nulová",J409,0)</f>
        <v>0</v>
      </c>
      <c r="BJ409" s="19" t="s">
        <v>80</v>
      </c>
      <c r="BK409" s="192">
        <f>ROUND(I409*H409,2)</f>
        <v>0</v>
      </c>
      <c r="BL409" s="19" t="s">
        <v>276</v>
      </c>
      <c r="BM409" s="191" t="s">
        <v>1450</v>
      </c>
    </row>
    <row r="410" spans="1:65" s="2" customFormat="1" ht="29.25">
      <c r="A410" s="36"/>
      <c r="B410" s="37"/>
      <c r="C410" s="38"/>
      <c r="D410" s="193" t="s">
        <v>160</v>
      </c>
      <c r="E410" s="38"/>
      <c r="F410" s="194" t="s">
        <v>1040</v>
      </c>
      <c r="G410" s="38"/>
      <c r="H410" s="38"/>
      <c r="I410" s="195"/>
      <c r="J410" s="38"/>
      <c r="K410" s="38"/>
      <c r="L410" s="41"/>
      <c r="M410" s="196"/>
      <c r="N410" s="197"/>
      <c r="O410" s="66"/>
      <c r="P410" s="66"/>
      <c r="Q410" s="66"/>
      <c r="R410" s="66"/>
      <c r="S410" s="66"/>
      <c r="T410" s="67"/>
      <c r="U410" s="36"/>
      <c r="V410" s="36"/>
      <c r="W410" s="36"/>
      <c r="X410" s="36"/>
      <c r="Y410" s="36"/>
      <c r="Z410" s="36"/>
      <c r="AA410" s="36"/>
      <c r="AB410" s="36"/>
      <c r="AC410" s="36"/>
      <c r="AD410" s="36"/>
      <c r="AE410" s="36"/>
      <c r="AT410" s="19" t="s">
        <v>160</v>
      </c>
      <c r="AU410" s="19" t="s">
        <v>82</v>
      </c>
    </row>
    <row r="411" spans="1:65" s="2" customFormat="1" ht="11.25">
      <c r="A411" s="36"/>
      <c r="B411" s="37"/>
      <c r="C411" s="38"/>
      <c r="D411" s="198" t="s">
        <v>162</v>
      </c>
      <c r="E411" s="38"/>
      <c r="F411" s="199" t="s">
        <v>1041</v>
      </c>
      <c r="G411" s="38"/>
      <c r="H411" s="38"/>
      <c r="I411" s="195"/>
      <c r="J411" s="38"/>
      <c r="K411" s="38"/>
      <c r="L411" s="41"/>
      <c r="M411" s="196"/>
      <c r="N411" s="197"/>
      <c r="O411" s="66"/>
      <c r="P411" s="66"/>
      <c r="Q411" s="66"/>
      <c r="R411" s="66"/>
      <c r="S411" s="66"/>
      <c r="T411" s="67"/>
      <c r="U411" s="36"/>
      <c r="V411" s="36"/>
      <c r="W411" s="36"/>
      <c r="X411" s="36"/>
      <c r="Y411" s="36"/>
      <c r="Z411" s="36"/>
      <c r="AA411" s="36"/>
      <c r="AB411" s="36"/>
      <c r="AC411" s="36"/>
      <c r="AD411" s="36"/>
      <c r="AE411" s="36"/>
      <c r="AT411" s="19" t="s">
        <v>162</v>
      </c>
      <c r="AU411" s="19" t="s">
        <v>82</v>
      </c>
    </row>
    <row r="412" spans="1:65" s="12" customFormat="1" ht="22.9" customHeight="1">
      <c r="B412" s="164"/>
      <c r="C412" s="165"/>
      <c r="D412" s="166" t="s">
        <v>72</v>
      </c>
      <c r="E412" s="178" t="s">
        <v>307</v>
      </c>
      <c r="F412" s="178" t="s">
        <v>308</v>
      </c>
      <c r="G412" s="165"/>
      <c r="H412" s="165"/>
      <c r="I412" s="168"/>
      <c r="J412" s="179">
        <f>BK412</f>
        <v>0</v>
      </c>
      <c r="K412" s="165"/>
      <c r="L412" s="170"/>
      <c r="M412" s="171"/>
      <c r="N412" s="172"/>
      <c r="O412" s="172"/>
      <c r="P412" s="173">
        <f>SUM(P413:P433)</f>
        <v>0</v>
      </c>
      <c r="Q412" s="172"/>
      <c r="R412" s="173">
        <f>SUM(R413:R433)</f>
        <v>9.0760800000000003E-3</v>
      </c>
      <c r="S412" s="172"/>
      <c r="T412" s="174">
        <f>SUM(T413:T433)</f>
        <v>0</v>
      </c>
      <c r="AR412" s="175" t="s">
        <v>82</v>
      </c>
      <c r="AT412" s="176" t="s">
        <v>72</v>
      </c>
      <c r="AU412" s="176" t="s">
        <v>80</v>
      </c>
      <c r="AY412" s="175" t="s">
        <v>151</v>
      </c>
      <c r="BK412" s="177">
        <f>SUM(BK413:BK433)</f>
        <v>0</v>
      </c>
    </row>
    <row r="413" spans="1:65" s="2" customFormat="1" ht="21.75" customHeight="1">
      <c r="A413" s="36"/>
      <c r="B413" s="37"/>
      <c r="C413" s="180" t="s">
        <v>909</v>
      </c>
      <c r="D413" s="180" t="s">
        <v>153</v>
      </c>
      <c r="E413" s="181" t="s">
        <v>1078</v>
      </c>
      <c r="F413" s="182" t="s">
        <v>1079</v>
      </c>
      <c r="G413" s="183" t="s">
        <v>178</v>
      </c>
      <c r="H413" s="184">
        <v>18.648</v>
      </c>
      <c r="I413" s="185"/>
      <c r="J413" s="186">
        <f>ROUND(I413*H413,2)</f>
        <v>0</v>
      </c>
      <c r="K413" s="182" t="s">
        <v>157</v>
      </c>
      <c r="L413" s="41"/>
      <c r="M413" s="187" t="s">
        <v>19</v>
      </c>
      <c r="N413" s="188" t="s">
        <v>44</v>
      </c>
      <c r="O413" s="66"/>
      <c r="P413" s="189">
        <f>O413*H413</f>
        <v>0</v>
      </c>
      <c r="Q413" s="189">
        <v>2.1000000000000001E-4</v>
      </c>
      <c r="R413" s="189">
        <f>Q413*H413</f>
        <v>3.9160799999999997E-3</v>
      </c>
      <c r="S413" s="189">
        <v>0</v>
      </c>
      <c r="T413" s="190">
        <f>S413*H413</f>
        <v>0</v>
      </c>
      <c r="U413" s="36"/>
      <c r="V413" s="36"/>
      <c r="W413" s="36"/>
      <c r="X413" s="36"/>
      <c r="Y413" s="36"/>
      <c r="Z413" s="36"/>
      <c r="AA413" s="36"/>
      <c r="AB413" s="36"/>
      <c r="AC413" s="36"/>
      <c r="AD413" s="36"/>
      <c r="AE413" s="36"/>
      <c r="AR413" s="191" t="s">
        <v>276</v>
      </c>
      <c r="AT413" s="191" t="s">
        <v>153</v>
      </c>
      <c r="AU413" s="191" t="s">
        <v>82</v>
      </c>
      <c r="AY413" s="19" t="s">
        <v>151</v>
      </c>
      <c r="BE413" s="192">
        <f>IF(N413="základní",J413,0)</f>
        <v>0</v>
      </c>
      <c r="BF413" s="192">
        <f>IF(N413="snížená",J413,0)</f>
        <v>0</v>
      </c>
      <c r="BG413" s="192">
        <f>IF(N413="zákl. přenesená",J413,0)</f>
        <v>0</v>
      </c>
      <c r="BH413" s="192">
        <f>IF(N413="sníž. přenesená",J413,0)</f>
        <v>0</v>
      </c>
      <c r="BI413" s="192">
        <f>IF(N413="nulová",J413,0)</f>
        <v>0</v>
      </c>
      <c r="BJ413" s="19" t="s">
        <v>80</v>
      </c>
      <c r="BK413" s="192">
        <f>ROUND(I413*H413,2)</f>
        <v>0</v>
      </c>
      <c r="BL413" s="19" t="s">
        <v>276</v>
      </c>
      <c r="BM413" s="191" t="s">
        <v>1451</v>
      </c>
    </row>
    <row r="414" spans="1:65" s="2" customFormat="1" ht="11.25">
      <c r="A414" s="36"/>
      <c r="B414" s="37"/>
      <c r="C414" s="38"/>
      <c r="D414" s="193" t="s">
        <v>160</v>
      </c>
      <c r="E414" s="38"/>
      <c r="F414" s="194" t="s">
        <v>1079</v>
      </c>
      <c r="G414" s="38"/>
      <c r="H414" s="38"/>
      <c r="I414" s="195"/>
      <c r="J414" s="38"/>
      <c r="K414" s="38"/>
      <c r="L414" s="41"/>
      <c r="M414" s="196"/>
      <c r="N414" s="197"/>
      <c r="O414" s="66"/>
      <c r="P414" s="66"/>
      <c r="Q414" s="66"/>
      <c r="R414" s="66"/>
      <c r="S414" s="66"/>
      <c r="T414" s="67"/>
      <c r="U414" s="36"/>
      <c r="V414" s="36"/>
      <c r="W414" s="36"/>
      <c r="X414" s="36"/>
      <c r="Y414" s="36"/>
      <c r="Z414" s="36"/>
      <c r="AA414" s="36"/>
      <c r="AB414" s="36"/>
      <c r="AC414" s="36"/>
      <c r="AD414" s="36"/>
      <c r="AE414" s="36"/>
      <c r="AT414" s="19" t="s">
        <v>160</v>
      </c>
      <c r="AU414" s="19" t="s">
        <v>82</v>
      </c>
    </row>
    <row r="415" spans="1:65" s="2" customFormat="1" ht="11.25">
      <c r="A415" s="36"/>
      <c r="B415" s="37"/>
      <c r="C415" s="38"/>
      <c r="D415" s="198" t="s">
        <v>162</v>
      </c>
      <c r="E415" s="38"/>
      <c r="F415" s="199" t="s">
        <v>1081</v>
      </c>
      <c r="G415" s="38"/>
      <c r="H415" s="38"/>
      <c r="I415" s="195"/>
      <c r="J415" s="38"/>
      <c r="K415" s="38"/>
      <c r="L415" s="41"/>
      <c r="M415" s="196"/>
      <c r="N415" s="197"/>
      <c r="O415" s="66"/>
      <c r="P415" s="66"/>
      <c r="Q415" s="66"/>
      <c r="R415" s="66"/>
      <c r="S415" s="66"/>
      <c r="T415" s="67"/>
      <c r="U415" s="36"/>
      <c r="V415" s="36"/>
      <c r="W415" s="36"/>
      <c r="X415" s="36"/>
      <c r="Y415" s="36"/>
      <c r="Z415" s="36"/>
      <c r="AA415" s="36"/>
      <c r="AB415" s="36"/>
      <c r="AC415" s="36"/>
      <c r="AD415" s="36"/>
      <c r="AE415" s="36"/>
      <c r="AT415" s="19" t="s">
        <v>162</v>
      </c>
      <c r="AU415" s="19" t="s">
        <v>82</v>
      </c>
    </row>
    <row r="416" spans="1:65" s="13" customFormat="1" ht="22.5">
      <c r="B416" s="200"/>
      <c r="C416" s="201"/>
      <c r="D416" s="193" t="s">
        <v>164</v>
      </c>
      <c r="E416" s="202" t="s">
        <v>19</v>
      </c>
      <c r="F416" s="203" t="s">
        <v>1452</v>
      </c>
      <c r="G416" s="201"/>
      <c r="H416" s="202" t="s">
        <v>19</v>
      </c>
      <c r="I416" s="204"/>
      <c r="J416" s="201"/>
      <c r="K416" s="201"/>
      <c r="L416" s="205"/>
      <c r="M416" s="206"/>
      <c r="N416" s="207"/>
      <c r="O416" s="207"/>
      <c r="P416" s="207"/>
      <c r="Q416" s="207"/>
      <c r="R416" s="207"/>
      <c r="S416" s="207"/>
      <c r="T416" s="208"/>
      <c r="AT416" s="209" t="s">
        <v>164</v>
      </c>
      <c r="AU416" s="209" t="s">
        <v>82</v>
      </c>
      <c r="AV416" s="13" t="s">
        <v>80</v>
      </c>
      <c r="AW416" s="13" t="s">
        <v>35</v>
      </c>
      <c r="AX416" s="13" t="s">
        <v>73</v>
      </c>
      <c r="AY416" s="209" t="s">
        <v>151</v>
      </c>
    </row>
    <row r="417" spans="1:65" s="14" customFormat="1" ht="11.25">
      <c r="B417" s="210"/>
      <c r="C417" s="211"/>
      <c r="D417" s="193" t="s">
        <v>164</v>
      </c>
      <c r="E417" s="212" t="s">
        <v>19</v>
      </c>
      <c r="F417" s="213" t="s">
        <v>1083</v>
      </c>
      <c r="G417" s="211"/>
      <c r="H417" s="214">
        <v>17.423999999999999</v>
      </c>
      <c r="I417" s="215"/>
      <c r="J417" s="211"/>
      <c r="K417" s="211"/>
      <c r="L417" s="216"/>
      <c r="M417" s="217"/>
      <c r="N417" s="218"/>
      <c r="O417" s="218"/>
      <c r="P417" s="218"/>
      <c r="Q417" s="218"/>
      <c r="R417" s="218"/>
      <c r="S417" s="218"/>
      <c r="T417" s="219"/>
      <c r="AT417" s="220" t="s">
        <v>164</v>
      </c>
      <c r="AU417" s="220" t="s">
        <v>82</v>
      </c>
      <c r="AV417" s="14" t="s">
        <v>82</v>
      </c>
      <c r="AW417" s="14" t="s">
        <v>35</v>
      </c>
      <c r="AX417" s="14" t="s">
        <v>73</v>
      </c>
      <c r="AY417" s="220" t="s">
        <v>151</v>
      </c>
    </row>
    <row r="418" spans="1:65" s="13" customFormat="1" ht="22.5">
      <c r="B418" s="200"/>
      <c r="C418" s="201"/>
      <c r="D418" s="193" t="s">
        <v>164</v>
      </c>
      <c r="E418" s="202" t="s">
        <v>19</v>
      </c>
      <c r="F418" s="203" t="s">
        <v>1453</v>
      </c>
      <c r="G418" s="201"/>
      <c r="H418" s="202" t="s">
        <v>19</v>
      </c>
      <c r="I418" s="204"/>
      <c r="J418" s="201"/>
      <c r="K418" s="201"/>
      <c r="L418" s="205"/>
      <c r="M418" s="206"/>
      <c r="N418" s="207"/>
      <c r="O418" s="207"/>
      <c r="P418" s="207"/>
      <c r="Q418" s="207"/>
      <c r="R418" s="207"/>
      <c r="S418" s="207"/>
      <c r="T418" s="208"/>
      <c r="AT418" s="209" t="s">
        <v>164</v>
      </c>
      <c r="AU418" s="209" t="s">
        <v>82</v>
      </c>
      <c r="AV418" s="13" t="s">
        <v>80</v>
      </c>
      <c r="AW418" s="13" t="s">
        <v>35</v>
      </c>
      <c r="AX418" s="13" t="s">
        <v>73</v>
      </c>
      <c r="AY418" s="209" t="s">
        <v>151</v>
      </c>
    </row>
    <row r="419" spans="1:65" s="14" customFormat="1" ht="11.25">
      <c r="B419" s="210"/>
      <c r="C419" s="211"/>
      <c r="D419" s="193" t="s">
        <v>164</v>
      </c>
      <c r="E419" s="212" t="s">
        <v>19</v>
      </c>
      <c r="F419" s="213" t="s">
        <v>1085</v>
      </c>
      <c r="G419" s="211"/>
      <c r="H419" s="214">
        <v>1.224</v>
      </c>
      <c r="I419" s="215"/>
      <c r="J419" s="211"/>
      <c r="K419" s="211"/>
      <c r="L419" s="216"/>
      <c r="M419" s="217"/>
      <c r="N419" s="218"/>
      <c r="O419" s="218"/>
      <c r="P419" s="218"/>
      <c r="Q419" s="218"/>
      <c r="R419" s="218"/>
      <c r="S419" s="218"/>
      <c r="T419" s="219"/>
      <c r="AT419" s="220" t="s">
        <v>164</v>
      </c>
      <c r="AU419" s="220" t="s">
        <v>82</v>
      </c>
      <c r="AV419" s="14" t="s">
        <v>82</v>
      </c>
      <c r="AW419" s="14" t="s">
        <v>35</v>
      </c>
      <c r="AX419" s="14" t="s">
        <v>73</v>
      </c>
      <c r="AY419" s="220" t="s">
        <v>151</v>
      </c>
    </row>
    <row r="420" spans="1:65" s="15" customFormat="1" ht="11.25">
      <c r="B420" s="221"/>
      <c r="C420" s="222"/>
      <c r="D420" s="193" t="s">
        <v>164</v>
      </c>
      <c r="E420" s="223" t="s">
        <v>19</v>
      </c>
      <c r="F420" s="224" t="s">
        <v>167</v>
      </c>
      <c r="G420" s="222"/>
      <c r="H420" s="225">
        <v>18.648</v>
      </c>
      <c r="I420" s="226"/>
      <c r="J420" s="222"/>
      <c r="K420" s="222"/>
      <c r="L420" s="227"/>
      <c r="M420" s="228"/>
      <c r="N420" s="229"/>
      <c r="O420" s="229"/>
      <c r="P420" s="229"/>
      <c r="Q420" s="229"/>
      <c r="R420" s="229"/>
      <c r="S420" s="229"/>
      <c r="T420" s="230"/>
      <c r="AT420" s="231" t="s">
        <v>164</v>
      </c>
      <c r="AU420" s="231" t="s">
        <v>82</v>
      </c>
      <c r="AV420" s="15" t="s">
        <v>158</v>
      </c>
      <c r="AW420" s="15" t="s">
        <v>35</v>
      </c>
      <c r="AX420" s="15" t="s">
        <v>80</v>
      </c>
      <c r="AY420" s="231" t="s">
        <v>151</v>
      </c>
    </row>
    <row r="421" spans="1:65" s="2" customFormat="1" ht="24.2" customHeight="1">
      <c r="A421" s="36"/>
      <c r="B421" s="37"/>
      <c r="C421" s="180" t="s">
        <v>917</v>
      </c>
      <c r="D421" s="180" t="s">
        <v>153</v>
      </c>
      <c r="E421" s="181" t="s">
        <v>1087</v>
      </c>
      <c r="F421" s="182" t="s">
        <v>1088</v>
      </c>
      <c r="G421" s="183" t="s">
        <v>156</v>
      </c>
      <c r="H421" s="184">
        <v>24</v>
      </c>
      <c r="I421" s="185"/>
      <c r="J421" s="186">
        <f>ROUND(I421*H421,2)</f>
        <v>0</v>
      </c>
      <c r="K421" s="182" t="s">
        <v>157</v>
      </c>
      <c r="L421" s="41"/>
      <c r="M421" s="187" t="s">
        <v>19</v>
      </c>
      <c r="N421" s="188" t="s">
        <v>44</v>
      </c>
      <c r="O421" s="66"/>
      <c r="P421" s="189">
        <f>O421*H421</f>
        <v>0</v>
      </c>
      <c r="Q421" s="189">
        <v>2.1000000000000001E-4</v>
      </c>
      <c r="R421" s="189">
        <f>Q421*H421</f>
        <v>5.0400000000000002E-3</v>
      </c>
      <c r="S421" s="189">
        <v>0</v>
      </c>
      <c r="T421" s="190">
        <f>S421*H421</f>
        <v>0</v>
      </c>
      <c r="U421" s="36"/>
      <c r="V421" s="36"/>
      <c r="W421" s="36"/>
      <c r="X421" s="36"/>
      <c r="Y421" s="36"/>
      <c r="Z421" s="36"/>
      <c r="AA421" s="36"/>
      <c r="AB421" s="36"/>
      <c r="AC421" s="36"/>
      <c r="AD421" s="36"/>
      <c r="AE421" s="36"/>
      <c r="AR421" s="191" t="s">
        <v>276</v>
      </c>
      <c r="AT421" s="191" t="s">
        <v>153</v>
      </c>
      <c r="AU421" s="191" t="s">
        <v>82</v>
      </c>
      <c r="AY421" s="19" t="s">
        <v>151</v>
      </c>
      <c r="BE421" s="192">
        <f>IF(N421="základní",J421,0)</f>
        <v>0</v>
      </c>
      <c r="BF421" s="192">
        <f>IF(N421="snížená",J421,0)</f>
        <v>0</v>
      </c>
      <c r="BG421" s="192">
        <f>IF(N421="zákl. přenesená",J421,0)</f>
        <v>0</v>
      </c>
      <c r="BH421" s="192">
        <f>IF(N421="sníž. přenesená",J421,0)</f>
        <v>0</v>
      </c>
      <c r="BI421" s="192">
        <f>IF(N421="nulová",J421,0)</f>
        <v>0</v>
      </c>
      <c r="BJ421" s="19" t="s">
        <v>80</v>
      </c>
      <c r="BK421" s="192">
        <f>ROUND(I421*H421,2)</f>
        <v>0</v>
      </c>
      <c r="BL421" s="19" t="s">
        <v>276</v>
      </c>
      <c r="BM421" s="191" t="s">
        <v>1454</v>
      </c>
    </row>
    <row r="422" spans="1:65" s="2" customFormat="1" ht="19.5">
      <c r="A422" s="36"/>
      <c r="B422" s="37"/>
      <c r="C422" s="38"/>
      <c r="D422" s="193" t="s">
        <v>160</v>
      </c>
      <c r="E422" s="38"/>
      <c r="F422" s="194" t="s">
        <v>1090</v>
      </c>
      <c r="G422" s="38"/>
      <c r="H422" s="38"/>
      <c r="I422" s="195"/>
      <c r="J422" s="38"/>
      <c r="K422" s="38"/>
      <c r="L422" s="41"/>
      <c r="M422" s="196"/>
      <c r="N422" s="197"/>
      <c r="O422" s="66"/>
      <c r="P422" s="66"/>
      <c r="Q422" s="66"/>
      <c r="R422" s="66"/>
      <c r="S422" s="66"/>
      <c r="T422" s="67"/>
      <c r="U422" s="36"/>
      <c r="V422" s="36"/>
      <c r="W422" s="36"/>
      <c r="X422" s="36"/>
      <c r="Y422" s="36"/>
      <c r="Z422" s="36"/>
      <c r="AA422" s="36"/>
      <c r="AB422" s="36"/>
      <c r="AC422" s="36"/>
      <c r="AD422" s="36"/>
      <c r="AE422" s="36"/>
      <c r="AT422" s="19" t="s">
        <v>160</v>
      </c>
      <c r="AU422" s="19" t="s">
        <v>82</v>
      </c>
    </row>
    <row r="423" spans="1:65" s="2" customFormat="1" ht="11.25">
      <c r="A423" s="36"/>
      <c r="B423" s="37"/>
      <c r="C423" s="38"/>
      <c r="D423" s="198" t="s">
        <v>162</v>
      </c>
      <c r="E423" s="38"/>
      <c r="F423" s="199" t="s">
        <v>1091</v>
      </c>
      <c r="G423" s="38"/>
      <c r="H423" s="38"/>
      <c r="I423" s="195"/>
      <c r="J423" s="38"/>
      <c r="K423" s="38"/>
      <c r="L423" s="41"/>
      <c r="M423" s="196"/>
      <c r="N423" s="197"/>
      <c r="O423" s="66"/>
      <c r="P423" s="66"/>
      <c r="Q423" s="66"/>
      <c r="R423" s="66"/>
      <c r="S423" s="66"/>
      <c r="T423" s="67"/>
      <c r="U423" s="36"/>
      <c r="V423" s="36"/>
      <c r="W423" s="36"/>
      <c r="X423" s="36"/>
      <c r="Y423" s="36"/>
      <c r="Z423" s="36"/>
      <c r="AA423" s="36"/>
      <c r="AB423" s="36"/>
      <c r="AC423" s="36"/>
      <c r="AD423" s="36"/>
      <c r="AE423" s="36"/>
      <c r="AT423" s="19" t="s">
        <v>162</v>
      </c>
      <c r="AU423" s="19" t="s">
        <v>82</v>
      </c>
    </row>
    <row r="424" spans="1:65" s="2" customFormat="1" ht="19.5">
      <c r="A424" s="36"/>
      <c r="B424" s="37"/>
      <c r="C424" s="38"/>
      <c r="D424" s="193" t="s">
        <v>451</v>
      </c>
      <c r="E424" s="38"/>
      <c r="F424" s="257" t="s">
        <v>1455</v>
      </c>
      <c r="G424" s="38"/>
      <c r="H424" s="38"/>
      <c r="I424" s="195"/>
      <c r="J424" s="38"/>
      <c r="K424" s="38"/>
      <c r="L424" s="41"/>
      <c r="M424" s="196"/>
      <c r="N424" s="197"/>
      <c r="O424" s="66"/>
      <c r="P424" s="66"/>
      <c r="Q424" s="66"/>
      <c r="R424" s="66"/>
      <c r="S424" s="66"/>
      <c r="T424" s="67"/>
      <c r="U424" s="36"/>
      <c r="V424" s="36"/>
      <c r="W424" s="36"/>
      <c r="X424" s="36"/>
      <c r="Y424" s="36"/>
      <c r="Z424" s="36"/>
      <c r="AA424" s="36"/>
      <c r="AB424" s="36"/>
      <c r="AC424" s="36"/>
      <c r="AD424" s="36"/>
      <c r="AE424" s="36"/>
      <c r="AT424" s="19" t="s">
        <v>451</v>
      </c>
      <c r="AU424" s="19" t="s">
        <v>82</v>
      </c>
    </row>
    <row r="425" spans="1:65" s="13" customFormat="1" ht="22.5">
      <c r="B425" s="200"/>
      <c r="C425" s="201"/>
      <c r="D425" s="193" t="s">
        <v>164</v>
      </c>
      <c r="E425" s="202" t="s">
        <v>19</v>
      </c>
      <c r="F425" s="203" t="s">
        <v>1456</v>
      </c>
      <c r="G425" s="201"/>
      <c r="H425" s="202" t="s">
        <v>19</v>
      </c>
      <c r="I425" s="204"/>
      <c r="J425" s="201"/>
      <c r="K425" s="201"/>
      <c r="L425" s="205"/>
      <c r="M425" s="206"/>
      <c r="N425" s="207"/>
      <c r="O425" s="207"/>
      <c r="P425" s="207"/>
      <c r="Q425" s="207"/>
      <c r="R425" s="207"/>
      <c r="S425" s="207"/>
      <c r="T425" s="208"/>
      <c r="AT425" s="209" t="s">
        <v>164</v>
      </c>
      <c r="AU425" s="209" t="s">
        <v>82</v>
      </c>
      <c r="AV425" s="13" t="s">
        <v>80</v>
      </c>
      <c r="AW425" s="13" t="s">
        <v>35</v>
      </c>
      <c r="AX425" s="13" t="s">
        <v>73</v>
      </c>
      <c r="AY425" s="209" t="s">
        <v>151</v>
      </c>
    </row>
    <row r="426" spans="1:65" s="14" customFormat="1" ht="11.25">
      <c r="B426" s="210"/>
      <c r="C426" s="211"/>
      <c r="D426" s="193" t="s">
        <v>164</v>
      </c>
      <c r="E426" s="212" t="s">
        <v>19</v>
      </c>
      <c r="F426" s="213" t="s">
        <v>1457</v>
      </c>
      <c r="G426" s="211"/>
      <c r="H426" s="214">
        <v>24</v>
      </c>
      <c r="I426" s="215"/>
      <c r="J426" s="211"/>
      <c r="K426" s="211"/>
      <c r="L426" s="216"/>
      <c r="M426" s="217"/>
      <c r="N426" s="218"/>
      <c r="O426" s="218"/>
      <c r="P426" s="218"/>
      <c r="Q426" s="218"/>
      <c r="R426" s="218"/>
      <c r="S426" s="218"/>
      <c r="T426" s="219"/>
      <c r="AT426" s="220" t="s">
        <v>164</v>
      </c>
      <c r="AU426" s="220" t="s">
        <v>82</v>
      </c>
      <c r="AV426" s="14" t="s">
        <v>82</v>
      </c>
      <c r="AW426" s="14" t="s">
        <v>35</v>
      </c>
      <c r="AX426" s="14" t="s">
        <v>73</v>
      </c>
      <c r="AY426" s="220" t="s">
        <v>151</v>
      </c>
    </row>
    <row r="427" spans="1:65" s="15" customFormat="1" ht="11.25">
      <c r="B427" s="221"/>
      <c r="C427" s="222"/>
      <c r="D427" s="193" t="s">
        <v>164</v>
      </c>
      <c r="E427" s="223" t="s">
        <v>19</v>
      </c>
      <c r="F427" s="224" t="s">
        <v>167</v>
      </c>
      <c r="G427" s="222"/>
      <c r="H427" s="225">
        <v>24</v>
      </c>
      <c r="I427" s="226"/>
      <c r="J427" s="222"/>
      <c r="K427" s="222"/>
      <c r="L427" s="227"/>
      <c r="M427" s="228"/>
      <c r="N427" s="229"/>
      <c r="O427" s="229"/>
      <c r="P427" s="229"/>
      <c r="Q427" s="229"/>
      <c r="R427" s="229"/>
      <c r="S427" s="229"/>
      <c r="T427" s="230"/>
      <c r="AT427" s="231" t="s">
        <v>164</v>
      </c>
      <c r="AU427" s="231" t="s">
        <v>82</v>
      </c>
      <c r="AV427" s="15" t="s">
        <v>158</v>
      </c>
      <c r="AW427" s="15" t="s">
        <v>35</v>
      </c>
      <c r="AX427" s="15" t="s">
        <v>80</v>
      </c>
      <c r="AY427" s="231" t="s">
        <v>151</v>
      </c>
    </row>
    <row r="428" spans="1:65" s="2" customFormat="1" ht="24.2" customHeight="1">
      <c r="A428" s="36"/>
      <c r="B428" s="37"/>
      <c r="C428" s="180" t="s">
        <v>925</v>
      </c>
      <c r="D428" s="180" t="s">
        <v>153</v>
      </c>
      <c r="E428" s="181" t="s">
        <v>1095</v>
      </c>
      <c r="F428" s="182" t="s">
        <v>1096</v>
      </c>
      <c r="G428" s="183" t="s">
        <v>178</v>
      </c>
      <c r="H428" s="184">
        <v>4</v>
      </c>
      <c r="I428" s="185"/>
      <c r="J428" s="186">
        <f>ROUND(I428*H428,2)</f>
        <v>0</v>
      </c>
      <c r="K428" s="182" t="s">
        <v>157</v>
      </c>
      <c r="L428" s="41"/>
      <c r="M428" s="187" t="s">
        <v>19</v>
      </c>
      <c r="N428" s="188" t="s">
        <v>44</v>
      </c>
      <c r="O428" s="66"/>
      <c r="P428" s="189">
        <f>O428*H428</f>
        <v>0</v>
      </c>
      <c r="Q428" s="189">
        <v>3.0000000000000001E-5</v>
      </c>
      <c r="R428" s="189">
        <f>Q428*H428</f>
        <v>1.2E-4</v>
      </c>
      <c r="S428" s="189">
        <v>0</v>
      </c>
      <c r="T428" s="190">
        <f>S428*H428</f>
        <v>0</v>
      </c>
      <c r="U428" s="36"/>
      <c r="V428" s="36"/>
      <c r="W428" s="36"/>
      <c r="X428" s="36"/>
      <c r="Y428" s="36"/>
      <c r="Z428" s="36"/>
      <c r="AA428" s="36"/>
      <c r="AB428" s="36"/>
      <c r="AC428" s="36"/>
      <c r="AD428" s="36"/>
      <c r="AE428" s="36"/>
      <c r="AR428" s="191" t="s">
        <v>158</v>
      </c>
      <c r="AT428" s="191" t="s">
        <v>153</v>
      </c>
      <c r="AU428" s="191" t="s">
        <v>82</v>
      </c>
      <c r="AY428" s="19" t="s">
        <v>151</v>
      </c>
      <c r="BE428" s="192">
        <f>IF(N428="základní",J428,0)</f>
        <v>0</v>
      </c>
      <c r="BF428" s="192">
        <f>IF(N428="snížená",J428,0)</f>
        <v>0</v>
      </c>
      <c r="BG428" s="192">
        <f>IF(N428="zákl. přenesená",J428,0)</f>
        <v>0</v>
      </c>
      <c r="BH428" s="192">
        <f>IF(N428="sníž. přenesená",J428,0)</f>
        <v>0</v>
      </c>
      <c r="BI428" s="192">
        <f>IF(N428="nulová",J428,0)</f>
        <v>0</v>
      </c>
      <c r="BJ428" s="19" t="s">
        <v>80</v>
      </c>
      <c r="BK428" s="192">
        <f>ROUND(I428*H428,2)</f>
        <v>0</v>
      </c>
      <c r="BL428" s="19" t="s">
        <v>158</v>
      </c>
      <c r="BM428" s="191" t="s">
        <v>1458</v>
      </c>
    </row>
    <row r="429" spans="1:65" s="2" customFormat="1" ht="19.5">
      <c r="A429" s="36"/>
      <c r="B429" s="37"/>
      <c r="C429" s="38"/>
      <c r="D429" s="193" t="s">
        <v>160</v>
      </c>
      <c r="E429" s="38"/>
      <c r="F429" s="194" t="s">
        <v>1098</v>
      </c>
      <c r="G429" s="38"/>
      <c r="H429" s="38"/>
      <c r="I429" s="195"/>
      <c r="J429" s="38"/>
      <c r="K429" s="38"/>
      <c r="L429" s="41"/>
      <c r="M429" s="196"/>
      <c r="N429" s="197"/>
      <c r="O429" s="66"/>
      <c r="P429" s="66"/>
      <c r="Q429" s="66"/>
      <c r="R429" s="66"/>
      <c r="S429" s="66"/>
      <c r="T429" s="67"/>
      <c r="U429" s="36"/>
      <c r="V429" s="36"/>
      <c r="W429" s="36"/>
      <c r="X429" s="36"/>
      <c r="Y429" s="36"/>
      <c r="Z429" s="36"/>
      <c r="AA429" s="36"/>
      <c r="AB429" s="36"/>
      <c r="AC429" s="36"/>
      <c r="AD429" s="36"/>
      <c r="AE429" s="36"/>
      <c r="AT429" s="19" t="s">
        <v>160</v>
      </c>
      <c r="AU429" s="19" t="s">
        <v>82</v>
      </c>
    </row>
    <row r="430" spans="1:65" s="2" customFormat="1" ht="11.25">
      <c r="A430" s="36"/>
      <c r="B430" s="37"/>
      <c r="C430" s="38"/>
      <c r="D430" s="198" t="s">
        <v>162</v>
      </c>
      <c r="E430" s="38"/>
      <c r="F430" s="199" t="s">
        <v>1099</v>
      </c>
      <c r="G430" s="38"/>
      <c r="H430" s="38"/>
      <c r="I430" s="195"/>
      <c r="J430" s="38"/>
      <c r="K430" s="38"/>
      <c r="L430" s="41"/>
      <c r="M430" s="196"/>
      <c r="N430" s="197"/>
      <c r="O430" s="66"/>
      <c r="P430" s="66"/>
      <c r="Q430" s="66"/>
      <c r="R430" s="66"/>
      <c r="S430" s="66"/>
      <c r="T430" s="67"/>
      <c r="U430" s="36"/>
      <c r="V430" s="36"/>
      <c r="W430" s="36"/>
      <c r="X430" s="36"/>
      <c r="Y430" s="36"/>
      <c r="Z430" s="36"/>
      <c r="AA430" s="36"/>
      <c r="AB430" s="36"/>
      <c r="AC430" s="36"/>
      <c r="AD430" s="36"/>
      <c r="AE430" s="36"/>
      <c r="AT430" s="19" t="s">
        <v>162</v>
      </c>
      <c r="AU430" s="19" t="s">
        <v>82</v>
      </c>
    </row>
    <row r="431" spans="1:65" s="13" customFormat="1" ht="11.25">
      <c r="B431" s="200"/>
      <c r="C431" s="201"/>
      <c r="D431" s="193" t="s">
        <v>164</v>
      </c>
      <c r="E431" s="202" t="s">
        <v>19</v>
      </c>
      <c r="F431" s="203" t="s">
        <v>1100</v>
      </c>
      <c r="G431" s="201"/>
      <c r="H431" s="202" t="s">
        <v>19</v>
      </c>
      <c r="I431" s="204"/>
      <c r="J431" s="201"/>
      <c r="K431" s="201"/>
      <c r="L431" s="205"/>
      <c r="M431" s="206"/>
      <c r="N431" s="207"/>
      <c r="O431" s="207"/>
      <c r="P431" s="207"/>
      <c r="Q431" s="207"/>
      <c r="R431" s="207"/>
      <c r="S431" s="207"/>
      <c r="T431" s="208"/>
      <c r="AT431" s="209" t="s">
        <v>164</v>
      </c>
      <c r="AU431" s="209" t="s">
        <v>82</v>
      </c>
      <c r="AV431" s="13" t="s">
        <v>80</v>
      </c>
      <c r="AW431" s="13" t="s">
        <v>35</v>
      </c>
      <c r="AX431" s="13" t="s">
        <v>73</v>
      </c>
      <c r="AY431" s="209" t="s">
        <v>151</v>
      </c>
    </row>
    <row r="432" spans="1:65" s="14" customFormat="1" ht="11.25">
      <c r="B432" s="210"/>
      <c r="C432" s="211"/>
      <c r="D432" s="193" t="s">
        <v>164</v>
      </c>
      <c r="E432" s="212" t="s">
        <v>19</v>
      </c>
      <c r="F432" s="213" t="s">
        <v>1459</v>
      </c>
      <c r="G432" s="211"/>
      <c r="H432" s="214">
        <v>4</v>
      </c>
      <c r="I432" s="215"/>
      <c r="J432" s="211"/>
      <c r="K432" s="211"/>
      <c r="L432" s="216"/>
      <c r="M432" s="217"/>
      <c r="N432" s="218"/>
      <c r="O432" s="218"/>
      <c r="P432" s="218"/>
      <c r="Q432" s="218"/>
      <c r="R432" s="218"/>
      <c r="S432" s="218"/>
      <c r="T432" s="219"/>
      <c r="AT432" s="220" t="s">
        <v>164</v>
      </c>
      <c r="AU432" s="220" t="s">
        <v>82</v>
      </c>
      <c r="AV432" s="14" t="s">
        <v>82</v>
      </c>
      <c r="AW432" s="14" t="s">
        <v>35</v>
      </c>
      <c r="AX432" s="14" t="s">
        <v>73</v>
      </c>
      <c r="AY432" s="220" t="s">
        <v>151</v>
      </c>
    </row>
    <row r="433" spans="1:65" s="15" customFormat="1" ht="11.25">
      <c r="B433" s="221"/>
      <c r="C433" s="222"/>
      <c r="D433" s="193" t="s">
        <v>164</v>
      </c>
      <c r="E433" s="223" t="s">
        <v>19</v>
      </c>
      <c r="F433" s="224" t="s">
        <v>167</v>
      </c>
      <c r="G433" s="222"/>
      <c r="H433" s="225">
        <v>4</v>
      </c>
      <c r="I433" s="226"/>
      <c r="J433" s="222"/>
      <c r="K433" s="222"/>
      <c r="L433" s="227"/>
      <c r="M433" s="228"/>
      <c r="N433" s="229"/>
      <c r="O433" s="229"/>
      <c r="P433" s="229"/>
      <c r="Q433" s="229"/>
      <c r="R433" s="229"/>
      <c r="S433" s="229"/>
      <c r="T433" s="230"/>
      <c r="AT433" s="231" t="s">
        <v>164</v>
      </c>
      <c r="AU433" s="231" t="s">
        <v>82</v>
      </c>
      <c r="AV433" s="15" t="s">
        <v>158</v>
      </c>
      <c r="AW433" s="15" t="s">
        <v>35</v>
      </c>
      <c r="AX433" s="15" t="s">
        <v>80</v>
      </c>
      <c r="AY433" s="231" t="s">
        <v>151</v>
      </c>
    </row>
    <row r="434" spans="1:65" s="12" customFormat="1" ht="22.9" customHeight="1">
      <c r="B434" s="164"/>
      <c r="C434" s="165"/>
      <c r="D434" s="166" t="s">
        <v>72</v>
      </c>
      <c r="E434" s="178" t="s">
        <v>1102</v>
      </c>
      <c r="F434" s="178" t="s">
        <v>1103</v>
      </c>
      <c r="G434" s="165"/>
      <c r="H434" s="165"/>
      <c r="I434" s="168"/>
      <c r="J434" s="179">
        <f>BK434</f>
        <v>0</v>
      </c>
      <c r="K434" s="165"/>
      <c r="L434" s="170"/>
      <c r="M434" s="171"/>
      <c r="N434" s="172"/>
      <c r="O434" s="172"/>
      <c r="P434" s="173">
        <f>SUM(P435:P507)</f>
        <v>0</v>
      </c>
      <c r="Q434" s="172"/>
      <c r="R434" s="173">
        <f>SUM(R435:R507)</f>
        <v>0.18981120000000001</v>
      </c>
      <c r="S434" s="172"/>
      <c r="T434" s="174">
        <f>SUM(T435:T507)</f>
        <v>1.86084</v>
      </c>
      <c r="AR434" s="175" t="s">
        <v>82</v>
      </c>
      <c r="AT434" s="176" t="s">
        <v>72</v>
      </c>
      <c r="AU434" s="176" t="s">
        <v>80</v>
      </c>
      <c r="AY434" s="175" t="s">
        <v>151</v>
      </c>
      <c r="BK434" s="177">
        <f>SUM(BK435:BK507)</f>
        <v>0</v>
      </c>
    </row>
    <row r="435" spans="1:65" s="2" customFormat="1" ht="21.75" customHeight="1">
      <c r="A435" s="36"/>
      <c r="B435" s="37"/>
      <c r="C435" s="180" t="s">
        <v>931</v>
      </c>
      <c r="D435" s="180" t="s">
        <v>153</v>
      </c>
      <c r="E435" s="181" t="s">
        <v>1460</v>
      </c>
      <c r="F435" s="182" t="s">
        <v>1106</v>
      </c>
      <c r="G435" s="183" t="s">
        <v>178</v>
      </c>
      <c r="H435" s="184">
        <v>92.52</v>
      </c>
      <c r="I435" s="185"/>
      <c r="J435" s="186">
        <f>ROUND(I435*H435,2)</f>
        <v>0</v>
      </c>
      <c r="K435" s="182" t="s">
        <v>157</v>
      </c>
      <c r="L435" s="41"/>
      <c r="M435" s="187" t="s">
        <v>19</v>
      </c>
      <c r="N435" s="188" t="s">
        <v>44</v>
      </c>
      <c r="O435" s="66"/>
      <c r="P435" s="189">
        <f>O435*H435</f>
        <v>0</v>
      </c>
      <c r="Q435" s="189">
        <v>0</v>
      </c>
      <c r="R435" s="189">
        <f>Q435*H435</f>
        <v>0</v>
      </c>
      <c r="S435" s="189">
        <v>1.7000000000000001E-2</v>
      </c>
      <c r="T435" s="190">
        <f>S435*H435</f>
        <v>1.57284</v>
      </c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36"/>
      <c r="AR435" s="191" t="s">
        <v>276</v>
      </c>
      <c r="AT435" s="191" t="s">
        <v>153</v>
      </c>
      <c r="AU435" s="191" t="s">
        <v>82</v>
      </c>
      <c r="AY435" s="19" t="s">
        <v>151</v>
      </c>
      <c r="BE435" s="192">
        <f>IF(N435="základní",J435,0)</f>
        <v>0</v>
      </c>
      <c r="BF435" s="192">
        <f>IF(N435="snížená",J435,0)</f>
        <v>0</v>
      </c>
      <c r="BG435" s="192">
        <f>IF(N435="zákl. přenesená",J435,0)</f>
        <v>0</v>
      </c>
      <c r="BH435" s="192">
        <f>IF(N435="sníž. přenesená",J435,0)</f>
        <v>0</v>
      </c>
      <c r="BI435" s="192">
        <f>IF(N435="nulová",J435,0)</f>
        <v>0</v>
      </c>
      <c r="BJ435" s="19" t="s">
        <v>80</v>
      </c>
      <c r="BK435" s="192">
        <f>ROUND(I435*H435,2)</f>
        <v>0</v>
      </c>
      <c r="BL435" s="19" t="s">
        <v>276</v>
      </c>
      <c r="BM435" s="191" t="s">
        <v>1461</v>
      </c>
    </row>
    <row r="436" spans="1:65" s="2" customFormat="1" ht="11.25">
      <c r="A436" s="36"/>
      <c r="B436" s="37"/>
      <c r="C436" s="38"/>
      <c r="D436" s="193" t="s">
        <v>160</v>
      </c>
      <c r="E436" s="38"/>
      <c r="F436" s="194" t="s">
        <v>1108</v>
      </c>
      <c r="G436" s="38"/>
      <c r="H436" s="38"/>
      <c r="I436" s="195"/>
      <c r="J436" s="38"/>
      <c r="K436" s="38"/>
      <c r="L436" s="41"/>
      <c r="M436" s="196"/>
      <c r="N436" s="197"/>
      <c r="O436" s="66"/>
      <c r="P436" s="66"/>
      <c r="Q436" s="66"/>
      <c r="R436" s="66"/>
      <c r="S436" s="66"/>
      <c r="T436" s="67"/>
      <c r="U436" s="36"/>
      <c r="V436" s="36"/>
      <c r="W436" s="36"/>
      <c r="X436" s="36"/>
      <c r="Y436" s="36"/>
      <c r="Z436" s="36"/>
      <c r="AA436" s="36"/>
      <c r="AB436" s="36"/>
      <c r="AC436" s="36"/>
      <c r="AD436" s="36"/>
      <c r="AE436" s="36"/>
      <c r="AT436" s="19" t="s">
        <v>160</v>
      </c>
      <c r="AU436" s="19" t="s">
        <v>82</v>
      </c>
    </row>
    <row r="437" spans="1:65" s="2" customFormat="1" ht="11.25">
      <c r="A437" s="36"/>
      <c r="B437" s="37"/>
      <c r="C437" s="38"/>
      <c r="D437" s="198" t="s">
        <v>162</v>
      </c>
      <c r="E437" s="38"/>
      <c r="F437" s="199" t="s">
        <v>1462</v>
      </c>
      <c r="G437" s="38"/>
      <c r="H437" s="38"/>
      <c r="I437" s="195"/>
      <c r="J437" s="38"/>
      <c r="K437" s="38"/>
      <c r="L437" s="41"/>
      <c r="M437" s="196"/>
      <c r="N437" s="197"/>
      <c r="O437" s="66"/>
      <c r="P437" s="66"/>
      <c r="Q437" s="66"/>
      <c r="R437" s="66"/>
      <c r="S437" s="66"/>
      <c r="T437" s="67"/>
      <c r="U437" s="36"/>
      <c r="V437" s="36"/>
      <c r="W437" s="36"/>
      <c r="X437" s="36"/>
      <c r="Y437" s="36"/>
      <c r="Z437" s="36"/>
      <c r="AA437" s="36"/>
      <c r="AB437" s="36"/>
      <c r="AC437" s="36"/>
      <c r="AD437" s="36"/>
      <c r="AE437" s="36"/>
      <c r="AT437" s="19" t="s">
        <v>162</v>
      </c>
      <c r="AU437" s="19" t="s">
        <v>82</v>
      </c>
    </row>
    <row r="438" spans="1:65" s="13" customFormat="1" ht="22.5">
      <c r="B438" s="200"/>
      <c r="C438" s="201"/>
      <c r="D438" s="193" t="s">
        <v>164</v>
      </c>
      <c r="E438" s="202" t="s">
        <v>19</v>
      </c>
      <c r="F438" s="203" t="s">
        <v>1463</v>
      </c>
      <c r="G438" s="201"/>
      <c r="H438" s="202" t="s">
        <v>19</v>
      </c>
      <c r="I438" s="204"/>
      <c r="J438" s="201"/>
      <c r="K438" s="201"/>
      <c r="L438" s="205"/>
      <c r="M438" s="206"/>
      <c r="N438" s="207"/>
      <c r="O438" s="207"/>
      <c r="P438" s="207"/>
      <c r="Q438" s="207"/>
      <c r="R438" s="207"/>
      <c r="S438" s="207"/>
      <c r="T438" s="208"/>
      <c r="AT438" s="209" t="s">
        <v>164</v>
      </c>
      <c r="AU438" s="209" t="s">
        <v>82</v>
      </c>
      <c r="AV438" s="13" t="s">
        <v>80</v>
      </c>
      <c r="AW438" s="13" t="s">
        <v>35</v>
      </c>
      <c r="AX438" s="13" t="s">
        <v>73</v>
      </c>
      <c r="AY438" s="209" t="s">
        <v>151</v>
      </c>
    </row>
    <row r="439" spans="1:65" s="13" customFormat="1" ht="11.25">
      <c r="B439" s="200"/>
      <c r="C439" s="201"/>
      <c r="D439" s="193" t="s">
        <v>164</v>
      </c>
      <c r="E439" s="202" t="s">
        <v>19</v>
      </c>
      <c r="F439" s="203" t="s">
        <v>1110</v>
      </c>
      <c r="G439" s="201"/>
      <c r="H439" s="202" t="s">
        <v>19</v>
      </c>
      <c r="I439" s="204"/>
      <c r="J439" s="201"/>
      <c r="K439" s="201"/>
      <c r="L439" s="205"/>
      <c r="M439" s="206"/>
      <c r="N439" s="207"/>
      <c r="O439" s="207"/>
      <c r="P439" s="207"/>
      <c r="Q439" s="207"/>
      <c r="R439" s="207"/>
      <c r="S439" s="207"/>
      <c r="T439" s="208"/>
      <c r="AT439" s="209" t="s">
        <v>164</v>
      </c>
      <c r="AU439" s="209" t="s">
        <v>82</v>
      </c>
      <c r="AV439" s="13" t="s">
        <v>80</v>
      </c>
      <c r="AW439" s="13" t="s">
        <v>35</v>
      </c>
      <c r="AX439" s="13" t="s">
        <v>73</v>
      </c>
      <c r="AY439" s="209" t="s">
        <v>151</v>
      </c>
    </row>
    <row r="440" spans="1:65" s="14" customFormat="1" ht="11.25">
      <c r="B440" s="210"/>
      <c r="C440" s="211"/>
      <c r="D440" s="193" t="s">
        <v>164</v>
      </c>
      <c r="E440" s="212" t="s">
        <v>19</v>
      </c>
      <c r="F440" s="213" t="s">
        <v>1464</v>
      </c>
      <c r="G440" s="211"/>
      <c r="H440" s="214">
        <v>46.43</v>
      </c>
      <c r="I440" s="215"/>
      <c r="J440" s="211"/>
      <c r="K440" s="211"/>
      <c r="L440" s="216"/>
      <c r="M440" s="217"/>
      <c r="N440" s="218"/>
      <c r="O440" s="218"/>
      <c r="P440" s="218"/>
      <c r="Q440" s="218"/>
      <c r="R440" s="218"/>
      <c r="S440" s="218"/>
      <c r="T440" s="219"/>
      <c r="AT440" s="220" t="s">
        <v>164</v>
      </c>
      <c r="AU440" s="220" t="s">
        <v>82</v>
      </c>
      <c r="AV440" s="14" t="s">
        <v>82</v>
      </c>
      <c r="AW440" s="14" t="s">
        <v>35</v>
      </c>
      <c r="AX440" s="14" t="s">
        <v>73</v>
      </c>
      <c r="AY440" s="220" t="s">
        <v>151</v>
      </c>
    </row>
    <row r="441" spans="1:65" s="13" customFormat="1" ht="11.25">
      <c r="B441" s="200"/>
      <c r="C441" s="201"/>
      <c r="D441" s="193" t="s">
        <v>164</v>
      </c>
      <c r="E441" s="202" t="s">
        <v>19</v>
      </c>
      <c r="F441" s="203" t="s">
        <v>1112</v>
      </c>
      <c r="G441" s="201"/>
      <c r="H441" s="202" t="s">
        <v>19</v>
      </c>
      <c r="I441" s="204"/>
      <c r="J441" s="201"/>
      <c r="K441" s="201"/>
      <c r="L441" s="205"/>
      <c r="M441" s="206"/>
      <c r="N441" s="207"/>
      <c r="O441" s="207"/>
      <c r="P441" s="207"/>
      <c r="Q441" s="207"/>
      <c r="R441" s="207"/>
      <c r="S441" s="207"/>
      <c r="T441" s="208"/>
      <c r="AT441" s="209" t="s">
        <v>164</v>
      </c>
      <c r="AU441" s="209" t="s">
        <v>82</v>
      </c>
      <c r="AV441" s="13" t="s">
        <v>80</v>
      </c>
      <c r="AW441" s="13" t="s">
        <v>35</v>
      </c>
      <c r="AX441" s="13" t="s">
        <v>73</v>
      </c>
      <c r="AY441" s="209" t="s">
        <v>151</v>
      </c>
    </row>
    <row r="442" spans="1:65" s="14" customFormat="1" ht="11.25">
      <c r="B442" s="210"/>
      <c r="C442" s="211"/>
      <c r="D442" s="193" t="s">
        <v>164</v>
      </c>
      <c r="E442" s="212" t="s">
        <v>19</v>
      </c>
      <c r="F442" s="213" t="s">
        <v>1465</v>
      </c>
      <c r="G442" s="211"/>
      <c r="H442" s="214">
        <v>46.09</v>
      </c>
      <c r="I442" s="215"/>
      <c r="J442" s="211"/>
      <c r="K442" s="211"/>
      <c r="L442" s="216"/>
      <c r="M442" s="217"/>
      <c r="N442" s="218"/>
      <c r="O442" s="218"/>
      <c r="P442" s="218"/>
      <c r="Q442" s="218"/>
      <c r="R442" s="218"/>
      <c r="S442" s="218"/>
      <c r="T442" s="219"/>
      <c r="AT442" s="220" t="s">
        <v>164</v>
      </c>
      <c r="AU442" s="220" t="s">
        <v>82</v>
      </c>
      <c r="AV442" s="14" t="s">
        <v>82</v>
      </c>
      <c r="AW442" s="14" t="s">
        <v>35</v>
      </c>
      <c r="AX442" s="14" t="s">
        <v>73</v>
      </c>
      <c r="AY442" s="220" t="s">
        <v>151</v>
      </c>
    </row>
    <row r="443" spans="1:65" s="15" customFormat="1" ht="11.25">
      <c r="B443" s="221"/>
      <c r="C443" s="222"/>
      <c r="D443" s="193" t="s">
        <v>164</v>
      </c>
      <c r="E443" s="223" t="s">
        <v>19</v>
      </c>
      <c r="F443" s="224" t="s">
        <v>167</v>
      </c>
      <c r="G443" s="222"/>
      <c r="H443" s="225">
        <v>92.52000000000001</v>
      </c>
      <c r="I443" s="226"/>
      <c r="J443" s="222"/>
      <c r="K443" s="222"/>
      <c r="L443" s="227"/>
      <c r="M443" s="228"/>
      <c r="N443" s="229"/>
      <c r="O443" s="229"/>
      <c r="P443" s="229"/>
      <c r="Q443" s="229"/>
      <c r="R443" s="229"/>
      <c r="S443" s="229"/>
      <c r="T443" s="230"/>
      <c r="AT443" s="231" t="s">
        <v>164</v>
      </c>
      <c r="AU443" s="231" t="s">
        <v>82</v>
      </c>
      <c r="AV443" s="15" t="s">
        <v>158</v>
      </c>
      <c r="AW443" s="15" t="s">
        <v>35</v>
      </c>
      <c r="AX443" s="15" t="s">
        <v>80</v>
      </c>
      <c r="AY443" s="231" t="s">
        <v>151</v>
      </c>
    </row>
    <row r="444" spans="1:65" s="2" customFormat="1" ht="33" customHeight="1">
      <c r="A444" s="36"/>
      <c r="B444" s="37"/>
      <c r="C444" s="180" t="s">
        <v>939</v>
      </c>
      <c r="D444" s="180" t="s">
        <v>153</v>
      </c>
      <c r="E444" s="181" t="s">
        <v>1115</v>
      </c>
      <c r="F444" s="182" t="s">
        <v>1116</v>
      </c>
      <c r="G444" s="183" t="s">
        <v>178</v>
      </c>
      <c r="H444" s="184">
        <v>29.63</v>
      </c>
      <c r="I444" s="185"/>
      <c r="J444" s="186">
        <f>ROUND(I444*H444,2)</f>
        <v>0</v>
      </c>
      <c r="K444" s="182" t="s">
        <v>157</v>
      </c>
      <c r="L444" s="41"/>
      <c r="M444" s="187" t="s">
        <v>19</v>
      </c>
      <c r="N444" s="188" t="s">
        <v>44</v>
      </c>
      <c r="O444" s="66"/>
      <c r="P444" s="189">
        <f>O444*H444</f>
        <v>0</v>
      </c>
      <c r="Q444" s="189">
        <v>0</v>
      </c>
      <c r="R444" s="189">
        <f>Q444*H444</f>
        <v>0</v>
      </c>
      <c r="S444" s="189">
        <v>0</v>
      </c>
      <c r="T444" s="190">
        <f>S444*H444</f>
        <v>0</v>
      </c>
      <c r="U444" s="36"/>
      <c r="V444" s="36"/>
      <c r="W444" s="36"/>
      <c r="X444" s="36"/>
      <c r="Y444" s="36"/>
      <c r="Z444" s="36"/>
      <c r="AA444" s="36"/>
      <c r="AB444" s="36"/>
      <c r="AC444" s="36"/>
      <c r="AD444" s="36"/>
      <c r="AE444" s="36"/>
      <c r="AR444" s="191" t="s">
        <v>276</v>
      </c>
      <c r="AT444" s="191" t="s">
        <v>153</v>
      </c>
      <c r="AU444" s="191" t="s">
        <v>82</v>
      </c>
      <c r="AY444" s="19" t="s">
        <v>151</v>
      </c>
      <c r="BE444" s="192">
        <f>IF(N444="základní",J444,0)</f>
        <v>0</v>
      </c>
      <c r="BF444" s="192">
        <f>IF(N444="snížená",J444,0)</f>
        <v>0</v>
      </c>
      <c r="BG444" s="192">
        <f>IF(N444="zákl. přenesená",J444,0)</f>
        <v>0</v>
      </c>
      <c r="BH444" s="192">
        <f>IF(N444="sníž. přenesená",J444,0)</f>
        <v>0</v>
      </c>
      <c r="BI444" s="192">
        <f>IF(N444="nulová",J444,0)</f>
        <v>0</v>
      </c>
      <c r="BJ444" s="19" t="s">
        <v>80</v>
      </c>
      <c r="BK444" s="192">
        <f>ROUND(I444*H444,2)</f>
        <v>0</v>
      </c>
      <c r="BL444" s="19" t="s">
        <v>276</v>
      </c>
      <c r="BM444" s="191" t="s">
        <v>1466</v>
      </c>
    </row>
    <row r="445" spans="1:65" s="2" customFormat="1" ht="19.5">
      <c r="A445" s="36"/>
      <c r="B445" s="37"/>
      <c r="C445" s="38"/>
      <c r="D445" s="193" t="s">
        <v>160</v>
      </c>
      <c r="E445" s="38"/>
      <c r="F445" s="194" t="s">
        <v>1118</v>
      </c>
      <c r="G445" s="38"/>
      <c r="H445" s="38"/>
      <c r="I445" s="195"/>
      <c r="J445" s="38"/>
      <c r="K445" s="38"/>
      <c r="L445" s="41"/>
      <c r="M445" s="196"/>
      <c r="N445" s="197"/>
      <c r="O445" s="66"/>
      <c r="P445" s="66"/>
      <c r="Q445" s="66"/>
      <c r="R445" s="66"/>
      <c r="S445" s="66"/>
      <c r="T445" s="67"/>
      <c r="U445" s="36"/>
      <c r="V445" s="36"/>
      <c r="W445" s="36"/>
      <c r="X445" s="36"/>
      <c r="Y445" s="36"/>
      <c r="Z445" s="36"/>
      <c r="AA445" s="36"/>
      <c r="AB445" s="36"/>
      <c r="AC445" s="36"/>
      <c r="AD445" s="36"/>
      <c r="AE445" s="36"/>
      <c r="AT445" s="19" t="s">
        <v>160</v>
      </c>
      <c r="AU445" s="19" t="s">
        <v>82</v>
      </c>
    </row>
    <row r="446" spans="1:65" s="2" customFormat="1" ht="11.25">
      <c r="A446" s="36"/>
      <c r="B446" s="37"/>
      <c r="C446" s="38"/>
      <c r="D446" s="198" t="s">
        <v>162</v>
      </c>
      <c r="E446" s="38"/>
      <c r="F446" s="199" t="s">
        <v>1119</v>
      </c>
      <c r="G446" s="38"/>
      <c r="H446" s="38"/>
      <c r="I446" s="195"/>
      <c r="J446" s="38"/>
      <c r="K446" s="38"/>
      <c r="L446" s="41"/>
      <c r="M446" s="196"/>
      <c r="N446" s="197"/>
      <c r="O446" s="66"/>
      <c r="P446" s="66"/>
      <c r="Q446" s="66"/>
      <c r="R446" s="66"/>
      <c r="S446" s="66"/>
      <c r="T446" s="67"/>
      <c r="U446" s="36"/>
      <c r="V446" s="36"/>
      <c r="W446" s="36"/>
      <c r="X446" s="36"/>
      <c r="Y446" s="36"/>
      <c r="Z446" s="36"/>
      <c r="AA446" s="36"/>
      <c r="AB446" s="36"/>
      <c r="AC446" s="36"/>
      <c r="AD446" s="36"/>
      <c r="AE446" s="36"/>
      <c r="AT446" s="19" t="s">
        <v>162</v>
      </c>
      <c r="AU446" s="19" t="s">
        <v>82</v>
      </c>
    </row>
    <row r="447" spans="1:65" s="2" customFormat="1" ht="37.9" customHeight="1">
      <c r="A447" s="36"/>
      <c r="B447" s="37"/>
      <c r="C447" s="180" t="s">
        <v>946</v>
      </c>
      <c r="D447" s="180" t="s">
        <v>153</v>
      </c>
      <c r="E447" s="181" t="s">
        <v>1121</v>
      </c>
      <c r="F447" s="182" t="s">
        <v>1122</v>
      </c>
      <c r="G447" s="183" t="s">
        <v>178</v>
      </c>
      <c r="H447" s="184">
        <v>14.4</v>
      </c>
      <c r="I447" s="185"/>
      <c r="J447" s="186">
        <f>ROUND(I447*H447,2)</f>
        <v>0</v>
      </c>
      <c r="K447" s="182" t="s">
        <v>157</v>
      </c>
      <c r="L447" s="41"/>
      <c r="M447" s="187" t="s">
        <v>19</v>
      </c>
      <c r="N447" s="188" t="s">
        <v>44</v>
      </c>
      <c r="O447" s="66"/>
      <c r="P447" s="189">
        <f>O447*H447</f>
        <v>0</v>
      </c>
      <c r="Q447" s="189">
        <v>0</v>
      </c>
      <c r="R447" s="189">
        <f>Q447*H447</f>
        <v>0</v>
      </c>
      <c r="S447" s="189">
        <v>0</v>
      </c>
      <c r="T447" s="190">
        <f>S447*H447</f>
        <v>0</v>
      </c>
      <c r="U447" s="36"/>
      <c r="V447" s="36"/>
      <c r="W447" s="36"/>
      <c r="X447" s="36"/>
      <c r="Y447" s="36"/>
      <c r="Z447" s="36"/>
      <c r="AA447" s="36"/>
      <c r="AB447" s="36"/>
      <c r="AC447" s="36"/>
      <c r="AD447" s="36"/>
      <c r="AE447" s="36"/>
      <c r="AR447" s="191" t="s">
        <v>276</v>
      </c>
      <c r="AT447" s="191" t="s">
        <v>153</v>
      </c>
      <c r="AU447" s="191" t="s">
        <v>82</v>
      </c>
      <c r="AY447" s="19" t="s">
        <v>151</v>
      </c>
      <c r="BE447" s="192">
        <f>IF(N447="základní",J447,0)</f>
        <v>0</v>
      </c>
      <c r="BF447" s="192">
        <f>IF(N447="snížená",J447,0)</f>
        <v>0</v>
      </c>
      <c r="BG447" s="192">
        <f>IF(N447="zákl. přenesená",J447,0)</f>
        <v>0</v>
      </c>
      <c r="BH447" s="192">
        <f>IF(N447="sníž. přenesená",J447,0)</f>
        <v>0</v>
      </c>
      <c r="BI447" s="192">
        <f>IF(N447="nulová",J447,0)</f>
        <v>0</v>
      </c>
      <c r="BJ447" s="19" t="s">
        <v>80</v>
      </c>
      <c r="BK447" s="192">
        <f>ROUND(I447*H447,2)</f>
        <v>0</v>
      </c>
      <c r="BL447" s="19" t="s">
        <v>276</v>
      </c>
      <c r="BM447" s="191" t="s">
        <v>1467</v>
      </c>
    </row>
    <row r="448" spans="1:65" s="2" customFormat="1" ht="19.5">
      <c r="A448" s="36"/>
      <c r="B448" s="37"/>
      <c r="C448" s="38"/>
      <c r="D448" s="193" t="s">
        <v>160</v>
      </c>
      <c r="E448" s="38"/>
      <c r="F448" s="194" t="s">
        <v>1124</v>
      </c>
      <c r="G448" s="38"/>
      <c r="H448" s="38"/>
      <c r="I448" s="195"/>
      <c r="J448" s="38"/>
      <c r="K448" s="38"/>
      <c r="L448" s="41"/>
      <c r="M448" s="196"/>
      <c r="N448" s="197"/>
      <c r="O448" s="66"/>
      <c r="P448" s="66"/>
      <c r="Q448" s="66"/>
      <c r="R448" s="66"/>
      <c r="S448" s="66"/>
      <c r="T448" s="67"/>
      <c r="U448" s="36"/>
      <c r="V448" s="36"/>
      <c r="W448" s="36"/>
      <c r="X448" s="36"/>
      <c r="Y448" s="36"/>
      <c r="Z448" s="36"/>
      <c r="AA448" s="36"/>
      <c r="AB448" s="36"/>
      <c r="AC448" s="36"/>
      <c r="AD448" s="36"/>
      <c r="AE448" s="36"/>
      <c r="AT448" s="19" t="s">
        <v>160</v>
      </c>
      <c r="AU448" s="19" t="s">
        <v>82</v>
      </c>
    </row>
    <row r="449" spans="1:65" s="2" customFormat="1" ht="11.25">
      <c r="A449" s="36"/>
      <c r="B449" s="37"/>
      <c r="C449" s="38"/>
      <c r="D449" s="198" t="s">
        <v>162</v>
      </c>
      <c r="E449" s="38"/>
      <c r="F449" s="199" t="s">
        <v>1125</v>
      </c>
      <c r="G449" s="38"/>
      <c r="H449" s="38"/>
      <c r="I449" s="195"/>
      <c r="J449" s="38"/>
      <c r="K449" s="38"/>
      <c r="L449" s="41"/>
      <c r="M449" s="196"/>
      <c r="N449" s="197"/>
      <c r="O449" s="66"/>
      <c r="P449" s="66"/>
      <c r="Q449" s="66"/>
      <c r="R449" s="66"/>
      <c r="S449" s="66"/>
      <c r="T449" s="67"/>
      <c r="U449" s="36"/>
      <c r="V449" s="36"/>
      <c r="W449" s="36"/>
      <c r="X449" s="36"/>
      <c r="Y449" s="36"/>
      <c r="Z449" s="36"/>
      <c r="AA449" s="36"/>
      <c r="AB449" s="36"/>
      <c r="AC449" s="36"/>
      <c r="AD449" s="36"/>
      <c r="AE449" s="36"/>
      <c r="AT449" s="19" t="s">
        <v>162</v>
      </c>
      <c r="AU449" s="19" t="s">
        <v>82</v>
      </c>
    </row>
    <row r="450" spans="1:65" s="13" customFormat="1" ht="11.25">
      <c r="B450" s="200"/>
      <c r="C450" s="201"/>
      <c r="D450" s="193" t="s">
        <v>164</v>
      </c>
      <c r="E450" s="202" t="s">
        <v>19</v>
      </c>
      <c r="F450" s="203" t="s">
        <v>1468</v>
      </c>
      <c r="G450" s="201"/>
      <c r="H450" s="202" t="s">
        <v>19</v>
      </c>
      <c r="I450" s="204"/>
      <c r="J450" s="201"/>
      <c r="K450" s="201"/>
      <c r="L450" s="205"/>
      <c r="M450" s="206"/>
      <c r="N450" s="207"/>
      <c r="O450" s="207"/>
      <c r="P450" s="207"/>
      <c r="Q450" s="207"/>
      <c r="R450" s="207"/>
      <c r="S450" s="207"/>
      <c r="T450" s="208"/>
      <c r="AT450" s="209" t="s">
        <v>164</v>
      </c>
      <c r="AU450" s="209" t="s">
        <v>82</v>
      </c>
      <c r="AV450" s="13" t="s">
        <v>80</v>
      </c>
      <c r="AW450" s="13" t="s">
        <v>35</v>
      </c>
      <c r="AX450" s="13" t="s">
        <v>73</v>
      </c>
      <c r="AY450" s="209" t="s">
        <v>151</v>
      </c>
    </row>
    <row r="451" spans="1:65" s="14" customFormat="1" ht="11.25">
      <c r="B451" s="210"/>
      <c r="C451" s="211"/>
      <c r="D451" s="193" t="s">
        <v>164</v>
      </c>
      <c r="E451" s="212" t="s">
        <v>19</v>
      </c>
      <c r="F451" s="213" t="s">
        <v>1469</v>
      </c>
      <c r="G451" s="211"/>
      <c r="H451" s="214">
        <v>7.2</v>
      </c>
      <c r="I451" s="215"/>
      <c r="J451" s="211"/>
      <c r="K451" s="211"/>
      <c r="L451" s="216"/>
      <c r="M451" s="217"/>
      <c r="N451" s="218"/>
      <c r="O451" s="218"/>
      <c r="P451" s="218"/>
      <c r="Q451" s="218"/>
      <c r="R451" s="218"/>
      <c r="S451" s="218"/>
      <c r="T451" s="219"/>
      <c r="AT451" s="220" t="s">
        <v>164</v>
      </c>
      <c r="AU451" s="220" t="s">
        <v>82</v>
      </c>
      <c r="AV451" s="14" t="s">
        <v>82</v>
      </c>
      <c r="AW451" s="14" t="s">
        <v>35</v>
      </c>
      <c r="AX451" s="14" t="s">
        <v>73</v>
      </c>
      <c r="AY451" s="220" t="s">
        <v>151</v>
      </c>
    </row>
    <row r="452" spans="1:65" s="13" customFormat="1" ht="11.25">
      <c r="B452" s="200"/>
      <c r="C452" s="201"/>
      <c r="D452" s="193" t="s">
        <v>164</v>
      </c>
      <c r="E452" s="202" t="s">
        <v>19</v>
      </c>
      <c r="F452" s="203" t="s">
        <v>965</v>
      </c>
      <c r="G452" s="201"/>
      <c r="H452" s="202" t="s">
        <v>19</v>
      </c>
      <c r="I452" s="204"/>
      <c r="J452" s="201"/>
      <c r="K452" s="201"/>
      <c r="L452" s="205"/>
      <c r="M452" s="206"/>
      <c r="N452" s="207"/>
      <c r="O452" s="207"/>
      <c r="P452" s="207"/>
      <c r="Q452" s="207"/>
      <c r="R452" s="207"/>
      <c r="S452" s="207"/>
      <c r="T452" s="208"/>
      <c r="AT452" s="209" t="s">
        <v>164</v>
      </c>
      <c r="AU452" s="209" t="s">
        <v>82</v>
      </c>
      <c r="AV452" s="13" t="s">
        <v>80</v>
      </c>
      <c r="AW452" s="13" t="s">
        <v>35</v>
      </c>
      <c r="AX452" s="13" t="s">
        <v>73</v>
      </c>
      <c r="AY452" s="209" t="s">
        <v>151</v>
      </c>
    </row>
    <row r="453" spans="1:65" s="14" customFormat="1" ht="11.25">
      <c r="B453" s="210"/>
      <c r="C453" s="211"/>
      <c r="D453" s="193" t="s">
        <v>164</v>
      </c>
      <c r="E453" s="212" t="s">
        <v>19</v>
      </c>
      <c r="F453" s="213" t="s">
        <v>1469</v>
      </c>
      <c r="G453" s="211"/>
      <c r="H453" s="214">
        <v>7.2</v>
      </c>
      <c r="I453" s="215"/>
      <c r="J453" s="211"/>
      <c r="K453" s="211"/>
      <c r="L453" s="216"/>
      <c r="M453" s="217"/>
      <c r="N453" s="218"/>
      <c r="O453" s="218"/>
      <c r="P453" s="218"/>
      <c r="Q453" s="218"/>
      <c r="R453" s="218"/>
      <c r="S453" s="218"/>
      <c r="T453" s="219"/>
      <c r="AT453" s="220" t="s">
        <v>164</v>
      </c>
      <c r="AU453" s="220" t="s">
        <v>82</v>
      </c>
      <c r="AV453" s="14" t="s">
        <v>82</v>
      </c>
      <c r="AW453" s="14" t="s">
        <v>35</v>
      </c>
      <c r="AX453" s="14" t="s">
        <v>73</v>
      </c>
      <c r="AY453" s="220" t="s">
        <v>151</v>
      </c>
    </row>
    <row r="454" spans="1:65" s="15" customFormat="1" ht="11.25">
      <c r="B454" s="221"/>
      <c r="C454" s="222"/>
      <c r="D454" s="193" t="s">
        <v>164</v>
      </c>
      <c r="E454" s="223" t="s">
        <v>19</v>
      </c>
      <c r="F454" s="224" t="s">
        <v>167</v>
      </c>
      <c r="G454" s="222"/>
      <c r="H454" s="225">
        <v>14.4</v>
      </c>
      <c r="I454" s="226"/>
      <c r="J454" s="222"/>
      <c r="K454" s="222"/>
      <c r="L454" s="227"/>
      <c r="M454" s="228"/>
      <c r="N454" s="229"/>
      <c r="O454" s="229"/>
      <c r="P454" s="229"/>
      <c r="Q454" s="229"/>
      <c r="R454" s="229"/>
      <c r="S454" s="229"/>
      <c r="T454" s="230"/>
      <c r="AT454" s="231" t="s">
        <v>164</v>
      </c>
      <c r="AU454" s="231" t="s">
        <v>82</v>
      </c>
      <c r="AV454" s="15" t="s">
        <v>158</v>
      </c>
      <c r="AW454" s="15" t="s">
        <v>35</v>
      </c>
      <c r="AX454" s="15" t="s">
        <v>80</v>
      </c>
      <c r="AY454" s="231" t="s">
        <v>151</v>
      </c>
    </row>
    <row r="455" spans="1:65" s="2" customFormat="1" ht="16.5" customHeight="1">
      <c r="A455" s="36"/>
      <c r="B455" s="37"/>
      <c r="C455" s="180" t="s">
        <v>953</v>
      </c>
      <c r="D455" s="180" t="s">
        <v>153</v>
      </c>
      <c r="E455" s="181" t="s">
        <v>1470</v>
      </c>
      <c r="F455" s="182" t="s">
        <v>1471</v>
      </c>
      <c r="G455" s="183" t="s">
        <v>178</v>
      </c>
      <c r="H455" s="184">
        <v>14.4</v>
      </c>
      <c r="I455" s="185"/>
      <c r="J455" s="186">
        <f>ROUND(I455*H455,2)</f>
        <v>0</v>
      </c>
      <c r="K455" s="182" t="s">
        <v>157</v>
      </c>
      <c r="L455" s="41"/>
      <c r="M455" s="187" t="s">
        <v>19</v>
      </c>
      <c r="N455" s="188" t="s">
        <v>44</v>
      </c>
      <c r="O455" s="66"/>
      <c r="P455" s="189">
        <f>O455*H455</f>
        <v>0</v>
      </c>
      <c r="Q455" s="189">
        <v>0</v>
      </c>
      <c r="R455" s="189">
        <f>Q455*H455</f>
        <v>0</v>
      </c>
      <c r="S455" s="189">
        <v>0.02</v>
      </c>
      <c r="T455" s="190">
        <f>S455*H455</f>
        <v>0.28800000000000003</v>
      </c>
      <c r="U455" s="36"/>
      <c r="V455" s="36"/>
      <c r="W455" s="36"/>
      <c r="X455" s="36"/>
      <c r="Y455" s="36"/>
      <c r="Z455" s="36"/>
      <c r="AA455" s="36"/>
      <c r="AB455" s="36"/>
      <c r="AC455" s="36"/>
      <c r="AD455" s="36"/>
      <c r="AE455" s="36"/>
      <c r="AR455" s="191" t="s">
        <v>276</v>
      </c>
      <c r="AT455" s="191" t="s">
        <v>153</v>
      </c>
      <c r="AU455" s="191" t="s">
        <v>82</v>
      </c>
      <c r="AY455" s="19" t="s">
        <v>151</v>
      </c>
      <c r="BE455" s="192">
        <f>IF(N455="základní",J455,0)</f>
        <v>0</v>
      </c>
      <c r="BF455" s="192">
        <f>IF(N455="snížená",J455,0)</f>
        <v>0</v>
      </c>
      <c r="BG455" s="192">
        <f>IF(N455="zákl. přenesená",J455,0)</f>
        <v>0</v>
      </c>
      <c r="BH455" s="192">
        <f>IF(N455="sníž. přenesená",J455,0)</f>
        <v>0</v>
      </c>
      <c r="BI455" s="192">
        <f>IF(N455="nulová",J455,0)</f>
        <v>0</v>
      </c>
      <c r="BJ455" s="19" t="s">
        <v>80</v>
      </c>
      <c r="BK455" s="192">
        <f>ROUND(I455*H455,2)</f>
        <v>0</v>
      </c>
      <c r="BL455" s="19" t="s">
        <v>276</v>
      </c>
      <c r="BM455" s="191" t="s">
        <v>1472</v>
      </c>
    </row>
    <row r="456" spans="1:65" s="2" customFormat="1" ht="11.25">
      <c r="A456" s="36"/>
      <c r="B456" s="37"/>
      <c r="C456" s="38"/>
      <c r="D456" s="193" t="s">
        <v>160</v>
      </c>
      <c r="E456" s="38"/>
      <c r="F456" s="194" t="s">
        <v>1473</v>
      </c>
      <c r="G456" s="38"/>
      <c r="H456" s="38"/>
      <c r="I456" s="195"/>
      <c r="J456" s="38"/>
      <c r="K456" s="38"/>
      <c r="L456" s="41"/>
      <c r="M456" s="196"/>
      <c r="N456" s="197"/>
      <c r="O456" s="66"/>
      <c r="P456" s="66"/>
      <c r="Q456" s="66"/>
      <c r="R456" s="66"/>
      <c r="S456" s="66"/>
      <c r="T456" s="67"/>
      <c r="U456" s="36"/>
      <c r="V456" s="36"/>
      <c r="W456" s="36"/>
      <c r="X456" s="36"/>
      <c r="Y456" s="36"/>
      <c r="Z456" s="36"/>
      <c r="AA456" s="36"/>
      <c r="AB456" s="36"/>
      <c r="AC456" s="36"/>
      <c r="AD456" s="36"/>
      <c r="AE456" s="36"/>
      <c r="AT456" s="19" t="s">
        <v>160</v>
      </c>
      <c r="AU456" s="19" t="s">
        <v>82</v>
      </c>
    </row>
    <row r="457" spans="1:65" s="2" customFormat="1" ht="11.25">
      <c r="A457" s="36"/>
      <c r="B457" s="37"/>
      <c r="C457" s="38"/>
      <c r="D457" s="198" t="s">
        <v>162</v>
      </c>
      <c r="E457" s="38"/>
      <c r="F457" s="199" t="s">
        <v>1474</v>
      </c>
      <c r="G457" s="38"/>
      <c r="H457" s="38"/>
      <c r="I457" s="195"/>
      <c r="J457" s="38"/>
      <c r="K457" s="38"/>
      <c r="L457" s="41"/>
      <c r="M457" s="196"/>
      <c r="N457" s="197"/>
      <c r="O457" s="66"/>
      <c r="P457" s="66"/>
      <c r="Q457" s="66"/>
      <c r="R457" s="66"/>
      <c r="S457" s="66"/>
      <c r="T457" s="67"/>
      <c r="U457" s="36"/>
      <c r="V457" s="36"/>
      <c r="W457" s="36"/>
      <c r="X457" s="36"/>
      <c r="Y457" s="36"/>
      <c r="Z457" s="36"/>
      <c r="AA457" s="36"/>
      <c r="AB457" s="36"/>
      <c r="AC457" s="36"/>
      <c r="AD457" s="36"/>
      <c r="AE457" s="36"/>
      <c r="AT457" s="19" t="s">
        <v>162</v>
      </c>
      <c r="AU457" s="19" t="s">
        <v>82</v>
      </c>
    </row>
    <row r="458" spans="1:65" s="13" customFormat="1" ht="11.25">
      <c r="B458" s="200"/>
      <c r="C458" s="201"/>
      <c r="D458" s="193" t="s">
        <v>164</v>
      </c>
      <c r="E458" s="202" t="s">
        <v>19</v>
      </c>
      <c r="F458" s="203" t="s">
        <v>971</v>
      </c>
      <c r="G458" s="201"/>
      <c r="H458" s="202" t="s">
        <v>19</v>
      </c>
      <c r="I458" s="204"/>
      <c r="J458" s="201"/>
      <c r="K458" s="201"/>
      <c r="L458" s="205"/>
      <c r="M458" s="206"/>
      <c r="N458" s="207"/>
      <c r="O458" s="207"/>
      <c r="P458" s="207"/>
      <c r="Q458" s="207"/>
      <c r="R458" s="207"/>
      <c r="S458" s="207"/>
      <c r="T458" s="208"/>
      <c r="AT458" s="209" t="s">
        <v>164</v>
      </c>
      <c r="AU458" s="209" t="s">
        <v>82</v>
      </c>
      <c r="AV458" s="13" t="s">
        <v>80</v>
      </c>
      <c r="AW458" s="13" t="s">
        <v>35</v>
      </c>
      <c r="AX458" s="13" t="s">
        <v>73</v>
      </c>
      <c r="AY458" s="209" t="s">
        <v>151</v>
      </c>
    </row>
    <row r="459" spans="1:65" s="14" customFormat="1" ht="11.25">
      <c r="B459" s="210"/>
      <c r="C459" s="211"/>
      <c r="D459" s="193" t="s">
        <v>164</v>
      </c>
      <c r="E459" s="212" t="s">
        <v>19</v>
      </c>
      <c r="F459" s="213" t="s">
        <v>1469</v>
      </c>
      <c r="G459" s="211"/>
      <c r="H459" s="214">
        <v>7.2</v>
      </c>
      <c r="I459" s="215"/>
      <c r="J459" s="211"/>
      <c r="K459" s="211"/>
      <c r="L459" s="216"/>
      <c r="M459" s="217"/>
      <c r="N459" s="218"/>
      <c r="O459" s="218"/>
      <c r="P459" s="218"/>
      <c r="Q459" s="218"/>
      <c r="R459" s="218"/>
      <c r="S459" s="218"/>
      <c r="T459" s="219"/>
      <c r="AT459" s="220" t="s">
        <v>164</v>
      </c>
      <c r="AU459" s="220" t="s">
        <v>82</v>
      </c>
      <c r="AV459" s="14" t="s">
        <v>82</v>
      </c>
      <c r="AW459" s="14" t="s">
        <v>35</v>
      </c>
      <c r="AX459" s="14" t="s">
        <v>73</v>
      </c>
      <c r="AY459" s="220" t="s">
        <v>151</v>
      </c>
    </row>
    <row r="460" spans="1:65" s="13" customFormat="1" ht="11.25">
      <c r="B460" s="200"/>
      <c r="C460" s="201"/>
      <c r="D460" s="193" t="s">
        <v>164</v>
      </c>
      <c r="E460" s="202" t="s">
        <v>19</v>
      </c>
      <c r="F460" s="203" t="s">
        <v>981</v>
      </c>
      <c r="G460" s="201"/>
      <c r="H460" s="202" t="s">
        <v>19</v>
      </c>
      <c r="I460" s="204"/>
      <c r="J460" s="201"/>
      <c r="K460" s="201"/>
      <c r="L460" s="205"/>
      <c r="M460" s="206"/>
      <c r="N460" s="207"/>
      <c r="O460" s="207"/>
      <c r="P460" s="207"/>
      <c r="Q460" s="207"/>
      <c r="R460" s="207"/>
      <c r="S460" s="207"/>
      <c r="T460" s="208"/>
      <c r="AT460" s="209" t="s">
        <v>164</v>
      </c>
      <c r="AU460" s="209" t="s">
        <v>82</v>
      </c>
      <c r="AV460" s="13" t="s">
        <v>80</v>
      </c>
      <c r="AW460" s="13" t="s">
        <v>35</v>
      </c>
      <c r="AX460" s="13" t="s">
        <v>73</v>
      </c>
      <c r="AY460" s="209" t="s">
        <v>151</v>
      </c>
    </row>
    <row r="461" spans="1:65" s="14" customFormat="1" ht="11.25">
      <c r="B461" s="210"/>
      <c r="C461" s="211"/>
      <c r="D461" s="193" t="s">
        <v>164</v>
      </c>
      <c r="E461" s="212" t="s">
        <v>19</v>
      </c>
      <c r="F461" s="213" t="s">
        <v>1469</v>
      </c>
      <c r="G461" s="211"/>
      <c r="H461" s="214">
        <v>7.2</v>
      </c>
      <c r="I461" s="215"/>
      <c r="J461" s="211"/>
      <c r="K461" s="211"/>
      <c r="L461" s="216"/>
      <c r="M461" s="217"/>
      <c r="N461" s="218"/>
      <c r="O461" s="218"/>
      <c r="P461" s="218"/>
      <c r="Q461" s="218"/>
      <c r="R461" s="218"/>
      <c r="S461" s="218"/>
      <c r="T461" s="219"/>
      <c r="AT461" s="220" t="s">
        <v>164</v>
      </c>
      <c r="AU461" s="220" t="s">
        <v>82</v>
      </c>
      <c r="AV461" s="14" t="s">
        <v>82</v>
      </c>
      <c r="AW461" s="14" t="s">
        <v>35</v>
      </c>
      <c r="AX461" s="14" t="s">
        <v>73</v>
      </c>
      <c r="AY461" s="220" t="s">
        <v>151</v>
      </c>
    </row>
    <row r="462" spans="1:65" s="15" customFormat="1" ht="11.25">
      <c r="B462" s="221"/>
      <c r="C462" s="222"/>
      <c r="D462" s="193" t="s">
        <v>164</v>
      </c>
      <c r="E462" s="223" t="s">
        <v>19</v>
      </c>
      <c r="F462" s="224" t="s">
        <v>167</v>
      </c>
      <c r="G462" s="222"/>
      <c r="H462" s="225">
        <v>14.4</v>
      </c>
      <c r="I462" s="226"/>
      <c r="J462" s="222"/>
      <c r="K462" s="222"/>
      <c r="L462" s="227"/>
      <c r="M462" s="228"/>
      <c r="N462" s="229"/>
      <c r="O462" s="229"/>
      <c r="P462" s="229"/>
      <c r="Q462" s="229"/>
      <c r="R462" s="229"/>
      <c r="S462" s="229"/>
      <c r="T462" s="230"/>
      <c r="AT462" s="231" t="s">
        <v>164</v>
      </c>
      <c r="AU462" s="231" t="s">
        <v>82</v>
      </c>
      <c r="AV462" s="15" t="s">
        <v>158</v>
      </c>
      <c r="AW462" s="15" t="s">
        <v>35</v>
      </c>
      <c r="AX462" s="15" t="s">
        <v>80</v>
      </c>
      <c r="AY462" s="231" t="s">
        <v>151</v>
      </c>
    </row>
    <row r="463" spans="1:65" s="2" customFormat="1" ht="33" customHeight="1">
      <c r="A463" s="36"/>
      <c r="B463" s="37"/>
      <c r="C463" s="180" t="s">
        <v>960</v>
      </c>
      <c r="D463" s="180" t="s">
        <v>153</v>
      </c>
      <c r="E463" s="181" t="s">
        <v>1475</v>
      </c>
      <c r="F463" s="182" t="s">
        <v>1476</v>
      </c>
      <c r="G463" s="183" t="s">
        <v>178</v>
      </c>
      <c r="H463" s="184">
        <v>14.4</v>
      </c>
      <c r="I463" s="185"/>
      <c r="J463" s="186">
        <f>ROUND(I463*H463,2)</f>
        <v>0</v>
      </c>
      <c r="K463" s="182" t="s">
        <v>157</v>
      </c>
      <c r="L463" s="41"/>
      <c r="M463" s="187" t="s">
        <v>19</v>
      </c>
      <c r="N463" s="188" t="s">
        <v>44</v>
      </c>
      <c r="O463" s="66"/>
      <c r="P463" s="189">
        <f>O463*H463</f>
        <v>0</v>
      </c>
      <c r="Q463" s="189">
        <v>0</v>
      </c>
      <c r="R463" s="189">
        <f>Q463*H463</f>
        <v>0</v>
      </c>
      <c r="S463" s="189">
        <v>0</v>
      </c>
      <c r="T463" s="190">
        <f>S463*H463</f>
        <v>0</v>
      </c>
      <c r="U463" s="36"/>
      <c r="V463" s="36"/>
      <c r="W463" s="36"/>
      <c r="X463" s="36"/>
      <c r="Y463" s="36"/>
      <c r="Z463" s="36"/>
      <c r="AA463" s="36"/>
      <c r="AB463" s="36"/>
      <c r="AC463" s="36"/>
      <c r="AD463" s="36"/>
      <c r="AE463" s="36"/>
      <c r="AR463" s="191" t="s">
        <v>276</v>
      </c>
      <c r="AT463" s="191" t="s">
        <v>153</v>
      </c>
      <c r="AU463" s="191" t="s">
        <v>82</v>
      </c>
      <c r="AY463" s="19" t="s">
        <v>151</v>
      </c>
      <c r="BE463" s="192">
        <f>IF(N463="základní",J463,0)</f>
        <v>0</v>
      </c>
      <c r="BF463" s="192">
        <f>IF(N463="snížená",J463,0)</f>
        <v>0</v>
      </c>
      <c r="BG463" s="192">
        <f>IF(N463="zákl. přenesená",J463,0)</f>
        <v>0</v>
      </c>
      <c r="BH463" s="192">
        <f>IF(N463="sníž. přenesená",J463,0)</f>
        <v>0</v>
      </c>
      <c r="BI463" s="192">
        <f>IF(N463="nulová",J463,0)</f>
        <v>0</v>
      </c>
      <c r="BJ463" s="19" t="s">
        <v>80</v>
      </c>
      <c r="BK463" s="192">
        <f>ROUND(I463*H463,2)</f>
        <v>0</v>
      </c>
      <c r="BL463" s="19" t="s">
        <v>276</v>
      </c>
      <c r="BM463" s="191" t="s">
        <v>1477</v>
      </c>
    </row>
    <row r="464" spans="1:65" s="2" customFormat="1" ht="19.5">
      <c r="A464" s="36"/>
      <c r="B464" s="37"/>
      <c r="C464" s="38"/>
      <c r="D464" s="193" t="s">
        <v>160</v>
      </c>
      <c r="E464" s="38"/>
      <c r="F464" s="194" t="s">
        <v>1478</v>
      </c>
      <c r="G464" s="38"/>
      <c r="H464" s="38"/>
      <c r="I464" s="195"/>
      <c r="J464" s="38"/>
      <c r="K464" s="38"/>
      <c r="L464" s="41"/>
      <c r="M464" s="196"/>
      <c r="N464" s="197"/>
      <c r="O464" s="66"/>
      <c r="P464" s="66"/>
      <c r="Q464" s="66"/>
      <c r="R464" s="66"/>
      <c r="S464" s="66"/>
      <c r="T464" s="67"/>
      <c r="U464" s="36"/>
      <c r="V464" s="36"/>
      <c r="W464" s="36"/>
      <c r="X464" s="36"/>
      <c r="Y464" s="36"/>
      <c r="Z464" s="36"/>
      <c r="AA464" s="36"/>
      <c r="AB464" s="36"/>
      <c r="AC464" s="36"/>
      <c r="AD464" s="36"/>
      <c r="AE464" s="36"/>
      <c r="AT464" s="19" t="s">
        <v>160</v>
      </c>
      <c r="AU464" s="19" t="s">
        <v>82</v>
      </c>
    </row>
    <row r="465" spans="1:65" s="2" customFormat="1" ht="11.25">
      <c r="A465" s="36"/>
      <c r="B465" s="37"/>
      <c r="C465" s="38"/>
      <c r="D465" s="198" t="s">
        <v>162</v>
      </c>
      <c r="E465" s="38"/>
      <c r="F465" s="199" t="s">
        <v>1479</v>
      </c>
      <c r="G465" s="38"/>
      <c r="H465" s="38"/>
      <c r="I465" s="195"/>
      <c r="J465" s="38"/>
      <c r="K465" s="38"/>
      <c r="L465" s="41"/>
      <c r="M465" s="196"/>
      <c r="N465" s="197"/>
      <c r="O465" s="66"/>
      <c r="P465" s="66"/>
      <c r="Q465" s="66"/>
      <c r="R465" s="66"/>
      <c r="S465" s="66"/>
      <c r="T465" s="67"/>
      <c r="U465" s="36"/>
      <c r="V465" s="36"/>
      <c r="W465" s="36"/>
      <c r="X465" s="36"/>
      <c r="Y465" s="36"/>
      <c r="Z465" s="36"/>
      <c r="AA465" s="36"/>
      <c r="AB465" s="36"/>
      <c r="AC465" s="36"/>
      <c r="AD465" s="36"/>
      <c r="AE465" s="36"/>
      <c r="AT465" s="19" t="s">
        <v>162</v>
      </c>
      <c r="AU465" s="19" t="s">
        <v>82</v>
      </c>
    </row>
    <row r="466" spans="1:65" s="13" customFormat="1" ht="11.25">
      <c r="B466" s="200"/>
      <c r="C466" s="201"/>
      <c r="D466" s="193" t="s">
        <v>164</v>
      </c>
      <c r="E466" s="202" t="s">
        <v>19</v>
      </c>
      <c r="F466" s="203" t="s">
        <v>1468</v>
      </c>
      <c r="G466" s="201"/>
      <c r="H466" s="202" t="s">
        <v>19</v>
      </c>
      <c r="I466" s="204"/>
      <c r="J466" s="201"/>
      <c r="K466" s="201"/>
      <c r="L466" s="205"/>
      <c r="M466" s="206"/>
      <c r="N466" s="207"/>
      <c r="O466" s="207"/>
      <c r="P466" s="207"/>
      <c r="Q466" s="207"/>
      <c r="R466" s="207"/>
      <c r="S466" s="207"/>
      <c r="T466" s="208"/>
      <c r="AT466" s="209" t="s">
        <v>164</v>
      </c>
      <c r="AU466" s="209" t="s">
        <v>82</v>
      </c>
      <c r="AV466" s="13" t="s">
        <v>80</v>
      </c>
      <c r="AW466" s="13" t="s">
        <v>35</v>
      </c>
      <c r="AX466" s="13" t="s">
        <v>73</v>
      </c>
      <c r="AY466" s="209" t="s">
        <v>151</v>
      </c>
    </row>
    <row r="467" spans="1:65" s="14" customFormat="1" ht="11.25">
      <c r="B467" s="210"/>
      <c r="C467" s="211"/>
      <c r="D467" s="193" t="s">
        <v>164</v>
      </c>
      <c r="E467" s="212" t="s">
        <v>19</v>
      </c>
      <c r="F467" s="213" t="s">
        <v>1469</v>
      </c>
      <c r="G467" s="211"/>
      <c r="H467" s="214">
        <v>7.2</v>
      </c>
      <c r="I467" s="215"/>
      <c r="J467" s="211"/>
      <c r="K467" s="211"/>
      <c r="L467" s="216"/>
      <c r="M467" s="217"/>
      <c r="N467" s="218"/>
      <c r="O467" s="218"/>
      <c r="P467" s="218"/>
      <c r="Q467" s="218"/>
      <c r="R467" s="218"/>
      <c r="S467" s="218"/>
      <c r="T467" s="219"/>
      <c r="AT467" s="220" t="s">
        <v>164</v>
      </c>
      <c r="AU467" s="220" t="s">
        <v>82</v>
      </c>
      <c r="AV467" s="14" t="s">
        <v>82</v>
      </c>
      <c r="AW467" s="14" t="s">
        <v>35</v>
      </c>
      <c r="AX467" s="14" t="s">
        <v>73</v>
      </c>
      <c r="AY467" s="220" t="s">
        <v>151</v>
      </c>
    </row>
    <row r="468" spans="1:65" s="13" customFormat="1" ht="11.25">
      <c r="B468" s="200"/>
      <c r="C468" s="201"/>
      <c r="D468" s="193" t="s">
        <v>164</v>
      </c>
      <c r="E468" s="202" t="s">
        <v>19</v>
      </c>
      <c r="F468" s="203" t="s">
        <v>965</v>
      </c>
      <c r="G468" s="201"/>
      <c r="H468" s="202" t="s">
        <v>19</v>
      </c>
      <c r="I468" s="204"/>
      <c r="J468" s="201"/>
      <c r="K468" s="201"/>
      <c r="L468" s="205"/>
      <c r="M468" s="206"/>
      <c r="N468" s="207"/>
      <c r="O468" s="207"/>
      <c r="P468" s="207"/>
      <c r="Q468" s="207"/>
      <c r="R468" s="207"/>
      <c r="S468" s="207"/>
      <c r="T468" s="208"/>
      <c r="AT468" s="209" t="s">
        <v>164</v>
      </c>
      <c r="AU468" s="209" t="s">
        <v>82</v>
      </c>
      <c r="AV468" s="13" t="s">
        <v>80</v>
      </c>
      <c r="AW468" s="13" t="s">
        <v>35</v>
      </c>
      <c r="AX468" s="13" t="s">
        <v>73</v>
      </c>
      <c r="AY468" s="209" t="s">
        <v>151</v>
      </c>
    </row>
    <row r="469" spans="1:65" s="14" customFormat="1" ht="11.25">
      <c r="B469" s="210"/>
      <c r="C469" s="211"/>
      <c r="D469" s="193" t="s">
        <v>164</v>
      </c>
      <c r="E469" s="212" t="s">
        <v>19</v>
      </c>
      <c r="F469" s="213" t="s">
        <v>1469</v>
      </c>
      <c r="G469" s="211"/>
      <c r="H469" s="214">
        <v>7.2</v>
      </c>
      <c r="I469" s="215"/>
      <c r="J469" s="211"/>
      <c r="K469" s="211"/>
      <c r="L469" s="216"/>
      <c r="M469" s="217"/>
      <c r="N469" s="218"/>
      <c r="O469" s="218"/>
      <c r="P469" s="218"/>
      <c r="Q469" s="218"/>
      <c r="R469" s="218"/>
      <c r="S469" s="218"/>
      <c r="T469" s="219"/>
      <c r="AT469" s="220" t="s">
        <v>164</v>
      </c>
      <c r="AU469" s="220" t="s">
        <v>82</v>
      </c>
      <c r="AV469" s="14" t="s">
        <v>82</v>
      </c>
      <c r="AW469" s="14" t="s">
        <v>35</v>
      </c>
      <c r="AX469" s="14" t="s">
        <v>73</v>
      </c>
      <c r="AY469" s="220" t="s">
        <v>151</v>
      </c>
    </row>
    <row r="470" spans="1:65" s="15" customFormat="1" ht="11.25">
      <c r="B470" s="221"/>
      <c r="C470" s="222"/>
      <c r="D470" s="193" t="s">
        <v>164</v>
      </c>
      <c r="E470" s="223" t="s">
        <v>19</v>
      </c>
      <c r="F470" s="224" t="s">
        <v>167</v>
      </c>
      <c r="G470" s="222"/>
      <c r="H470" s="225">
        <v>14.4</v>
      </c>
      <c r="I470" s="226"/>
      <c r="J470" s="222"/>
      <c r="K470" s="222"/>
      <c r="L470" s="227"/>
      <c r="M470" s="228"/>
      <c r="N470" s="229"/>
      <c r="O470" s="229"/>
      <c r="P470" s="229"/>
      <c r="Q470" s="229"/>
      <c r="R470" s="229"/>
      <c r="S470" s="229"/>
      <c r="T470" s="230"/>
      <c r="AT470" s="231" t="s">
        <v>164</v>
      </c>
      <c r="AU470" s="231" t="s">
        <v>82</v>
      </c>
      <c r="AV470" s="15" t="s">
        <v>158</v>
      </c>
      <c r="AW470" s="15" t="s">
        <v>35</v>
      </c>
      <c r="AX470" s="15" t="s">
        <v>80</v>
      </c>
      <c r="AY470" s="231" t="s">
        <v>151</v>
      </c>
    </row>
    <row r="471" spans="1:65" s="2" customFormat="1" ht="16.5" customHeight="1">
      <c r="A471" s="36"/>
      <c r="B471" s="37"/>
      <c r="C471" s="180" t="s">
        <v>967</v>
      </c>
      <c r="D471" s="180" t="s">
        <v>153</v>
      </c>
      <c r="E471" s="181" t="s">
        <v>1127</v>
      </c>
      <c r="F471" s="182" t="s">
        <v>1128</v>
      </c>
      <c r="G471" s="183" t="s">
        <v>178</v>
      </c>
      <c r="H471" s="184">
        <v>7.2</v>
      </c>
      <c r="I471" s="185"/>
      <c r="J471" s="186">
        <f>ROUND(I471*H471,2)</f>
        <v>0</v>
      </c>
      <c r="K471" s="182" t="s">
        <v>157</v>
      </c>
      <c r="L471" s="41"/>
      <c r="M471" s="187" t="s">
        <v>19</v>
      </c>
      <c r="N471" s="188" t="s">
        <v>44</v>
      </c>
      <c r="O471" s="66"/>
      <c r="P471" s="189">
        <f>O471*H471</f>
        <v>0</v>
      </c>
      <c r="Q471" s="189">
        <v>0</v>
      </c>
      <c r="R471" s="189">
        <f>Q471*H471</f>
        <v>0</v>
      </c>
      <c r="S471" s="189">
        <v>0</v>
      </c>
      <c r="T471" s="190">
        <f>S471*H471</f>
        <v>0</v>
      </c>
      <c r="U471" s="36"/>
      <c r="V471" s="36"/>
      <c r="W471" s="36"/>
      <c r="X471" s="36"/>
      <c r="Y471" s="36"/>
      <c r="Z471" s="36"/>
      <c r="AA471" s="36"/>
      <c r="AB471" s="36"/>
      <c r="AC471" s="36"/>
      <c r="AD471" s="36"/>
      <c r="AE471" s="36"/>
      <c r="AR471" s="191" t="s">
        <v>276</v>
      </c>
      <c r="AT471" s="191" t="s">
        <v>153</v>
      </c>
      <c r="AU471" s="191" t="s">
        <v>82</v>
      </c>
      <c r="AY471" s="19" t="s">
        <v>151</v>
      </c>
      <c r="BE471" s="192">
        <f>IF(N471="základní",J471,0)</f>
        <v>0</v>
      </c>
      <c r="BF471" s="192">
        <f>IF(N471="snížená",J471,0)</f>
        <v>0</v>
      </c>
      <c r="BG471" s="192">
        <f>IF(N471="zákl. přenesená",J471,0)</f>
        <v>0</v>
      </c>
      <c r="BH471" s="192">
        <f>IF(N471="sníž. přenesená",J471,0)</f>
        <v>0</v>
      </c>
      <c r="BI471" s="192">
        <f>IF(N471="nulová",J471,0)</f>
        <v>0</v>
      </c>
      <c r="BJ471" s="19" t="s">
        <v>80</v>
      </c>
      <c r="BK471" s="192">
        <f>ROUND(I471*H471,2)</f>
        <v>0</v>
      </c>
      <c r="BL471" s="19" t="s">
        <v>276</v>
      </c>
      <c r="BM471" s="191" t="s">
        <v>1480</v>
      </c>
    </row>
    <row r="472" spans="1:65" s="2" customFormat="1" ht="11.25">
      <c r="A472" s="36"/>
      <c r="B472" s="37"/>
      <c r="C472" s="38"/>
      <c r="D472" s="193" t="s">
        <v>160</v>
      </c>
      <c r="E472" s="38"/>
      <c r="F472" s="194" t="s">
        <v>1130</v>
      </c>
      <c r="G472" s="38"/>
      <c r="H472" s="38"/>
      <c r="I472" s="195"/>
      <c r="J472" s="38"/>
      <c r="K472" s="38"/>
      <c r="L472" s="41"/>
      <c r="M472" s="196"/>
      <c r="N472" s="197"/>
      <c r="O472" s="66"/>
      <c r="P472" s="66"/>
      <c r="Q472" s="66"/>
      <c r="R472" s="66"/>
      <c r="S472" s="66"/>
      <c r="T472" s="67"/>
      <c r="U472" s="36"/>
      <c r="V472" s="36"/>
      <c r="W472" s="36"/>
      <c r="X472" s="36"/>
      <c r="Y472" s="36"/>
      <c r="Z472" s="36"/>
      <c r="AA472" s="36"/>
      <c r="AB472" s="36"/>
      <c r="AC472" s="36"/>
      <c r="AD472" s="36"/>
      <c r="AE472" s="36"/>
      <c r="AT472" s="19" t="s">
        <v>160</v>
      </c>
      <c r="AU472" s="19" t="s">
        <v>82</v>
      </c>
    </row>
    <row r="473" spans="1:65" s="2" customFormat="1" ht="11.25">
      <c r="A473" s="36"/>
      <c r="B473" s="37"/>
      <c r="C473" s="38"/>
      <c r="D473" s="198" t="s">
        <v>162</v>
      </c>
      <c r="E473" s="38"/>
      <c r="F473" s="199" t="s">
        <v>1131</v>
      </c>
      <c r="G473" s="38"/>
      <c r="H473" s="38"/>
      <c r="I473" s="195"/>
      <c r="J473" s="38"/>
      <c r="K473" s="38"/>
      <c r="L473" s="41"/>
      <c r="M473" s="196"/>
      <c r="N473" s="197"/>
      <c r="O473" s="66"/>
      <c r="P473" s="66"/>
      <c r="Q473" s="66"/>
      <c r="R473" s="66"/>
      <c r="S473" s="66"/>
      <c r="T473" s="67"/>
      <c r="U473" s="36"/>
      <c r="V473" s="36"/>
      <c r="W473" s="36"/>
      <c r="X473" s="36"/>
      <c r="Y473" s="36"/>
      <c r="Z473" s="36"/>
      <c r="AA473" s="36"/>
      <c r="AB473" s="36"/>
      <c r="AC473" s="36"/>
      <c r="AD473" s="36"/>
      <c r="AE473" s="36"/>
      <c r="AT473" s="19" t="s">
        <v>162</v>
      </c>
      <c r="AU473" s="19" t="s">
        <v>82</v>
      </c>
    </row>
    <row r="474" spans="1:65" s="13" customFormat="1" ht="11.25">
      <c r="B474" s="200"/>
      <c r="C474" s="201"/>
      <c r="D474" s="193" t="s">
        <v>164</v>
      </c>
      <c r="E474" s="202" t="s">
        <v>19</v>
      </c>
      <c r="F474" s="203" t="s">
        <v>1132</v>
      </c>
      <c r="G474" s="201"/>
      <c r="H474" s="202" t="s">
        <v>19</v>
      </c>
      <c r="I474" s="204"/>
      <c r="J474" s="201"/>
      <c r="K474" s="201"/>
      <c r="L474" s="205"/>
      <c r="M474" s="206"/>
      <c r="N474" s="207"/>
      <c r="O474" s="207"/>
      <c r="P474" s="207"/>
      <c r="Q474" s="207"/>
      <c r="R474" s="207"/>
      <c r="S474" s="207"/>
      <c r="T474" s="208"/>
      <c r="AT474" s="209" t="s">
        <v>164</v>
      </c>
      <c r="AU474" s="209" t="s">
        <v>82</v>
      </c>
      <c r="AV474" s="13" t="s">
        <v>80</v>
      </c>
      <c r="AW474" s="13" t="s">
        <v>35</v>
      </c>
      <c r="AX474" s="13" t="s">
        <v>73</v>
      </c>
      <c r="AY474" s="209" t="s">
        <v>151</v>
      </c>
    </row>
    <row r="475" spans="1:65" s="13" customFormat="1" ht="11.25">
      <c r="B475" s="200"/>
      <c r="C475" s="201"/>
      <c r="D475" s="193" t="s">
        <v>164</v>
      </c>
      <c r="E475" s="202" t="s">
        <v>19</v>
      </c>
      <c r="F475" s="203" t="s">
        <v>1133</v>
      </c>
      <c r="G475" s="201"/>
      <c r="H475" s="202" t="s">
        <v>19</v>
      </c>
      <c r="I475" s="204"/>
      <c r="J475" s="201"/>
      <c r="K475" s="201"/>
      <c r="L475" s="205"/>
      <c r="M475" s="206"/>
      <c r="N475" s="207"/>
      <c r="O475" s="207"/>
      <c r="P475" s="207"/>
      <c r="Q475" s="207"/>
      <c r="R475" s="207"/>
      <c r="S475" s="207"/>
      <c r="T475" s="208"/>
      <c r="AT475" s="209" t="s">
        <v>164</v>
      </c>
      <c r="AU475" s="209" t="s">
        <v>82</v>
      </c>
      <c r="AV475" s="13" t="s">
        <v>80</v>
      </c>
      <c r="AW475" s="13" t="s">
        <v>35</v>
      </c>
      <c r="AX475" s="13" t="s">
        <v>73</v>
      </c>
      <c r="AY475" s="209" t="s">
        <v>151</v>
      </c>
    </row>
    <row r="476" spans="1:65" s="14" customFormat="1" ht="11.25">
      <c r="B476" s="210"/>
      <c r="C476" s="211"/>
      <c r="D476" s="193" t="s">
        <v>164</v>
      </c>
      <c r="E476" s="212" t="s">
        <v>19</v>
      </c>
      <c r="F476" s="213" t="s">
        <v>1135</v>
      </c>
      <c r="G476" s="211"/>
      <c r="H476" s="214">
        <v>3.6</v>
      </c>
      <c r="I476" s="215"/>
      <c r="J476" s="211"/>
      <c r="K476" s="211"/>
      <c r="L476" s="216"/>
      <c r="M476" s="217"/>
      <c r="N476" s="218"/>
      <c r="O476" s="218"/>
      <c r="P476" s="218"/>
      <c r="Q476" s="218"/>
      <c r="R476" s="218"/>
      <c r="S476" s="218"/>
      <c r="T476" s="219"/>
      <c r="AT476" s="220" t="s">
        <v>164</v>
      </c>
      <c r="AU476" s="220" t="s">
        <v>82</v>
      </c>
      <c r="AV476" s="14" t="s">
        <v>82</v>
      </c>
      <c r="AW476" s="14" t="s">
        <v>35</v>
      </c>
      <c r="AX476" s="14" t="s">
        <v>73</v>
      </c>
      <c r="AY476" s="220" t="s">
        <v>151</v>
      </c>
    </row>
    <row r="477" spans="1:65" s="13" customFormat="1" ht="11.25">
      <c r="B477" s="200"/>
      <c r="C477" s="201"/>
      <c r="D477" s="193" t="s">
        <v>164</v>
      </c>
      <c r="E477" s="202" t="s">
        <v>19</v>
      </c>
      <c r="F477" s="203" t="s">
        <v>965</v>
      </c>
      <c r="G477" s="201"/>
      <c r="H477" s="202" t="s">
        <v>19</v>
      </c>
      <c r="I477" s="204"/>
      <c r="J477" s="201"/>
      <c r="K477" s="201"/>
      <c r="L477" s="205"/>
      <c r="M477" s="206"/>
      <c r="N477" s="207"/>
      <c r="O477" s="207"/>
      <c r="P477" s="207"/>
      <c r="Q477" s="207"/>
      <c r="R477" s="207"/>
      <c r="S477" s="207"/>
      <c r="T477" s="208"/>
      <c r="AT477" s="209" t="s">
        <v>164</v>
      </c>
      <c r="AU477" s="209" t="s">
        <v>82</v>
      </c>
      <c r="AV477" s="13" t="s">
        <v>80</v>
      </c>
      <c r="AW477" s="13" t="s">
        <v>35</v>
      </c>
      <c r="AX477" s="13" t="s">
        <v>73</v>
      </c>
      <c r="AY477" s="209" t="s">
        <v>151</v>
      </c>
    </row>
    <row r="478" spans="1:65" s="14" customFormat="1" ht="11.25">
      <c r="B478" s="210"/>
      <c r="C478" s="211"/>
      <c r="D478" s="193" t="s">
        <v>164</v>
      </c>
      <c r="E478" s="212" t="s">
        <v>19</v>
      </c>
      <c r="F478" s="213" t="s">
        <v>1135</v>
      </c>
      <c r="G478" s="211"/>
      <c r="H478" s="214">
        <v>3.6</v>
      </c>
      <c r="I478" s="215"/>
      <c r="J478" s="211"/>
      <c r="K478" s="211"/>
      <c r="L478" s="216"/>
      <c r="M478" s="217"/>
      <c r="N478" s="218"/>
      <c r="O478" s="218"/>
      <c r="P478" s="218"/>
      <c r="Q478" s="218"/>
      <c r="R478" s="218"/>
      <c r="S478" s="218"/>
      <c r="T478" s="219"/>
      <c r="AT478" s="220" t="s">
        <v>164</v>
      </c>
      <c r="AU478" s="220" t="s">
        <v>82</v>
      </c>
      <c r="AV478" s="14" t="s">
        <v>82</v>
      </c>
      <c r="AW478" s="14" t="s">
        <v>35</v>
      </c>
      <c r="AX478" s="14" t="s">
        <v>73</v>
      </c>
      <c r="AY478" s="220" t="s">
        <v>151</v>
      </c>
    </row>
    <row r="479" spans="1:65" s="15" customFormat="1" ht="11.25">
      <c r="B479" s="221"/>
      <c r="C479" s="222"/>
      <c r="D479" s="193" t="s">
        <v>164</v>
      </c>
      <c r="E479" s="223" t="s">
        <v>19</v>
      </c>
      <c r="F479" s="224" t="s">
        <v>167</v>
      </c>
      <c r="G479" s="222"/>
      <c r="H479" s="225">
        <v>7.2</v>
      </c>
      <c r="I479" s="226"/>
      <c r="J479" s="222"/>
      <c r="K479" s="222"/>
      <c r="L479" s="227"/>
      <c r="M479" s="228"/>
      <c r="N479" s="229"/>
      <c r="O479" s="229"/>
      <c r="P479" s="229"/>
      <c r="Q479" s="229"/>
      <c r="R479" s="229"/>
      <c r="S479" s="229"/>
      <c r="T479" s="230"/>
      <c r="AT479" s="231" t="s">
        <v>164</v>
      </c>
      <c r="AU479" s="231" t="s">
        <v>82</v>
      </c>
      <c r="AV479" s="15" t="s">
        <v>158</v>
      </c>
      <c r="AW479" s="15" t="s">
        <v>35</v>
      </c>
      <c r="AX479" s="15" t="s">
        <v>80</v>
      </c>
      <c r="AY479" s="231" t="s">
        <v>151</v>
      </c>
    </row>
    <row r="480" spans="1:65" s="2" customFormat="1" ht="16.5" customHeight="1">
      <c r="A480" s="36"/>
      <c r="B480" s="37"/>
      <c r="C480" s="232" t="s">
        <v>976</v>
      </c>
      <c r="D480" s="232" t="s">
        <v>324</v>
      </c>
      <c r="E480" s="233" t="s">
        <v>1137</v>
      </c>
      <c r="F480" s="234" t="s">
        <v>1138</v>
      </c>
      <c r="G480" s="235" t="s">
        <v>178</v>
      </c>
      <c r="H480" s="236">
        <v>7.3620000000000001</v>
      </c>
      <c r="I480" s="237"/>
      <c r="J480" s="238">
        <f>ROUND(I480*H480,2)</f>
        <v>0</v>
      </c>
      <c r="K480" s="234" t="s">
        <v>157</v>
      </c>
      <c r="L480" s="239"/>
      <c r="M480" s="240" t="s">
        <v>19</v>
      </c>
      <c r="N480" s="241" t="s">
        <v>44</v>
      </c>
      <c r="O480" s="66"/>
      <c r="P480" s="189">
        <f>O480*H480</f>
        <v>0</v>
      </c>
      <c r="Q480" s="189">
        <v>1E-4</v>
      </c>
      <c r="R480" s="189">
        <f>Q480*H480</f>
        <v>7.3620000000000001E-4</v>
      </c>
      <c r="S480" s="189">
        <v>0</v>
      </c>
      <c r="T480" s="190">
        <f>S480*H480</f>
        <v>0</v>
      </c>
      <c r="U480" s="36"/>
      <c r="V480" s="36"/>
      <c r="W480" s="36"/>
      <c r="X480" s="36"/>
      <c r="Y480" s="36"/>
      <c r="Z480" s="36"/>
      <c r="AA480" s="36"/>
      <c r="AB480" s="36"/>
      <c r="AC480" s="36"/>
      <c r="AD480" s="36"/>
      <c r="AE480" s="36"/>
      <c r="AR480" s="191" t="s">
        <v>327</v>
      </c>
      <c r="AT480" s="191" t="s">
        <v>324</v>
      </c>
      <c r="AU480" s="191" t="s">
        <v>82</v>
      </c>
      <c r="AY480" s="19" t="s">
        <v>151</v>
      </c>
      <c r="BE480" s="192">
        <f>IF(N480="základní",J480,0)</f>
        <v>0</v>
      </c>
      <c r="BF480" s="192">
        <f>IF(N480="snížená",J480,0)</f>
        <v>0</v>
      </c>
      <c r="BG480" s="192">
        <f>IF(N480="zákl. přenesená",J480,0)</f>
        <v>0</v>
      </c>
      <c r="BH480" s="192">
        <f>IF(N480="sníž. přenesená",J480,0)</f>
        <v>0</v>
      </c>
      <c r="BI480" s="192">
        <f>IF(N480="nulová",J480,0)</f>
        <v>0</v>
      </c>
      <c r="BJ480" s="19" t="s">
        <v>80</v>
      </c>
      <c r="BK480" s="192">
        <f>ROUND(I480*H480,2)</f>
        <v>0</v>
      </c>
      <c r="BL480" s="19" t="s">
        <v>276</v>
      </c>
      <c r="BM480" s="191" t="s">
        <v>1481</v>
      </c>
    </row>
    <row r="481" spans="1:65" s="2" customFormat="1" ht="11.25">
      <c r="A481" s="36"/>
      <c r="B481" s="37"/>
      <c r="C481" s="38"/>
      <c r="D481" s="193" t="s">
        <v>160</v>
      </c>
      <c r="E481" s="38"/>
      <c r="F481" s="194" t="s">
        <v>1138</v>
      </c>
      <c r="G481" s="38"/>
      <c r="H481" s="38"/>
      <c r="I481" s="195"/>
      <c r="J481" s="38"/>
      <c r="K481" s="38"/>
      <c r="L481" s="41"/>
      <c r="M481" s="196"/>
      <c r="N481" s="197"/>
      <c r="O481" s="66"/>
      <c r="P481" s="66"/>
      <c r="Q481" s="66"/>
      <c r="R481" s="66"/>
      <c r="S481" s="66"/>
      <c r="T481" s="67"/>
      <c r="U481" s="36"/>
      <c r="V481" s="36"/>
      <c r="W481" s="36"/>
      <c r="X481" s="36"/>
      <c r="Y481" s="36"/>
      <c r="Z481" s="36"/>
      <c r="AA481" s="36"/>
      <c r="AB481" s="36"/>
      <c r="AC481" s="36"/>
      <c r="AD481" s="36"/>
      <c r="AE481" s="36"/>
      <c r="AT481" s="19" t="s">
        <v>160</v>
      </c>
      <c r="AU481" s="19" t="s">
        <v>82</v>
      </c>
    </row>
    <row r="482" spans="1:65" s="14" customFormat="1" ht="11.25">
      <c r="B482" s="210"/>
      <c r="C482" s="211"/>
      <c r="D482" s="193" t="s">
        <v>164</v>
      </c>
      <c r="E482" s="211"/>
      <c r="F482" s="213" t="s">
        <v>1482</v>
      </c>
      <c r="G482" s="211"/>
      <c r="H482" s="214">
        <v>7.3620000000000001</v>
      </c>
      <c r="I482" s="215"/>
      <c r="J482" s="211"/>
      <c r="K482" s="211"/>
      <c r="L482" s="216"/>
      <c r="M482" s="217"/>
      <c r="N482" s="218"/>
      <c r="O482" s="218"/>
      <c r="P482" s="218"/>
      <c r="Q482" s="218"/>
      <c r="R482" s="218"/>
      <c r="S482" s="218"/>
      <c r="T482" s="219"/>
      <c r="AT482" s="220" t="s">
        <v>164</v>
      </c>
      <c r="AU482" s="220" t="s">
        <v>82</v>
      </c>
      <c r="AV482" s="14" t="s">
        <v>82</v>
      </c>
      <c r="AW482" s="14" t="s">
        <v>4</v>
      </c>
      <c r="AX482" s="14" t="s">
        <v>80</v>
      </c>
      <c r="AY482" s="220" t="s">
        <v>151</v>
      </c>
    </row>
    <row r="483" spans="1:65" s="2" customFormat="1" ht="24.2" customHeight="1">
      <c r="A483" s="36"/>
      <c r="B483" s="37"/>
      <c r="C483" s="180" t="s">
        <v>986</v>
      </c>
      <c r="D483" s="180" t="s">
        <v>153</v>
      </c>
      <c r="E483" s="181" t="s">
        <v>1148</v>
      </c>
      <c r="F483" s="182" t="s">
        <v>1149</v>
      </c>
      <c r="G483" s="183" t="s">
        <v>178</v>
      </c>
      <c r="H483" s="184">
        <v>75.63</v>
      </c>
      <c r="I483" s="185"/>
      <c r="J483" s="186">
        <f>ROUND(I483*H483,2)</f>
        <v>0</v>
      </c>
      <c r="K483" s="182" t="s">
        <v>19</v>
      </c>
      <c r="L483" s="41"/>
      <c r="M483" s="187" t="s">
        <v>19</v>
      </c>
      <c r="N483" s="188" t="s">
        <v>44</v>
      </c>
      <c r="O483" s="66"/>
      <c r="P483" s="189">
        <f>O483*H483</f>
        <v>0</v>
      </c>
      <c r="Q483" s="189">
        <v>1.25E-3</v>
      </c>
      <c r="R483" s="189">
        <f>Q483*H483</f>
        <v>9.4537499999999997E-2</v>
      </c>
      <c r="S483" s="189">
        <v>0</v>
      </c>
      <c r="T483" s="190">
        <f>S483*H483</f>
        <v>0</v>
      </c>
      <c r="U483" s="36"/>
      <c r="V483" s="36"/>
      <c r="W483" s="36"/>
      <c r="X483" s="36"/>
      <c r="Y483" s="36"/>
      <c r="Z483" s="36"/>
      <c r="AA483" s="36"/>
      <c r="AB483" s="36"/>
      <c r="AC483" s="36"/>
      <c r="AD483" s="36"/>
      <c r="AE483" s="36"/>
      <c r="AR483" s="191" t="s">
        <v>276</v>
      </c>
      <c r="AT483" s="191" t="s">
        <v>153</v>
      </c>
      <c r="AU483" s="191" t="s">
        <v>82</v>
      </c>
      <c r="AY483" s="19" t="s">
        <v>151</v>
      </c>
      <c r="BE483" s="192">
        <f>IF(N483="základní",J483,0)</f>
        <v>0</v>
      </c>
      <c r="BF483" s="192">
        <f>IF(N483="snížená",J483,0)</f>
        <v>0</v>
      </c>
      <c r="BG483" s="192">
        <f>IF(N483="zákl. přenesená",J483,0)</f>
        <v>0</v>
      </c>
      <c r="BH483" s="192">
        <f>IF(N483="sníž. přenesená",J483,0)</f>
        <v>0</v>
      </c>
      <c r="BI483" s="192">
        <f>IF(N483="nulová",J483,0)</f>
        <v>0</v>
      </c>
      <c r="BJ483" s="19" t="s">
        <v>80</v>
      </c>
      <c r="BK483" s="192">
        <f>ROUND(I483*H483,2)</f>
        <v>0</v>
      </c>
      <c r="BL483" s="19" t="s">
        <v>276</v>
      </c>
      <c r="BM483" s="191" t="s">
        <v>1483</v>
      </c>
    </row>
    <row r="484" spans="1:65" s="2" customFormat="1" ht="11.25">
      <c r="A484" s="36"/>
      <c r="B484" s="37"/>
      <c r="C484" s="38"/>
      <c r="D484" s="193" t="s">
        <v>160</v>
      </c>
      <c r="E484" s="38"/>
      <c r="F484" s="194" t="s">
        <v>1151</v>
      </c>
      <c r="G484" s="38"/>
      <c r="H484" s="38"/>
      <c r="I484" s="195"/>
      <c r="J484" s="38"/>
      <c r="K484" s="38"/>
      <c r="L484" s="41"/>
      <c r="M484" s="196"/>
      <c r="N484" s="197"/>
      <c r="O484" s="66"/>
      <c r="P484" s="66"/>
      <c r="Q484" s="66"/>
      <c r="R484" s="66"/>
      <c r="S484" s="66"/>
      <c r="T484" s="67"/>
      <c r="U484" s="36"/>
      <c r="V484" s="36"/>
      <c r="W484" s="36"/>
      <c r="X484" s="36"/>
      <c r="Y484" s="36"/>
      <c r="Z484" s="36"/>
      <c r="AA484" s="36"/>
      <c r="AB484" s="36"/>
      <c r="AC484" s="36"/>
      <c r="AD484" s="36"/>
      <c r="AE484" s="36"/>
      <c r="AT484" s="19" t="s">
        <v>160</v>
      </c>
      <c r="AU484" s="19" t="s">
        <v>82</v>
      </c>
    </row>
    <row r="485" spans="1:65" s="13" customFormat="1" ht="22.5">
      <c r="B485" s="200"/>
      <c r="C485" s="201"/>
      <c r="D485" s="193" t="s">
        <v>164</v>
      </c>
      <c r="E485" s="202" t="s">
        <v>19</v>
      </c>
      <c r="F485" s="203" t="s">
        <v>1152</v>
      </c>
      <c r="G485" s="201"/>
      <c r="H485" s="202" t="s">
        <v>19</v>
      </c>
      <c r="I485" s="204"/>
      <c r="J485" s="201"/>
      <c r="K485" s="201"/>
      <c r="L485" s="205"/>
      <c r="M485" s="206"/>
      <c r="N485" s="207"/>
      <c r="O485" s="207"/>
      <c r="P485" s="207"/>
      <c r="Q485" s="207"/>
      <c r="R485" s="207"/>
      <c r="S485" s="207"/>
      <c r="T485" s="208"/>
      <c r="AT485" s="209" t="s">
        <v>164</v>
      </c>
      <c r="AU485" s="209" t="s">
        <v>82</v>
      </c>
      <c r="AV485" s="13" t="s">
        <v>80</v>
      </c>
      <c r="AW485" s="13" t="s">
        <v>35</v>
      </c>
      <c r="AX485" s="13" t="s">
        <v>73</v>
      </c>
      <c r="AY485" s="209" t="s">
        <v>151</v>
      </c>
    </row>
    <row r="486" spans="1:65" s="13" customFormat="1" ht="11.25">
      <c r="B486" s="200"/>
      <c r="C486" s="201"/>
      <c r="D486" s="193" t="s">
        <v>164</v>
      </c>
      <c r="E486" s="202" t="s">
        <v>19</v>
      </c>
      <c r="F486" s="203" t="s">
        <v>1110</v>
      </c>
      <c r="G486" s="201"/>
      <c r="H486" s="202" t="s">
        <v>19</v>
      </c>
      <c r="I486" s="204"/>
      <c r="J486" s="201"/>
      <c r="K486" s="201"/>
      <c r="L486" s="205"/>
      <c r="M486" s="206"/>
      <c r="N486" s="207"/>
      <c r="O486" s="207"/>
      <c r="P486" s="207"/>
      <c r="Q486" s="207"/>
      <c r="R486" s="207"/>
      <c r="S486" s="207"/>
      <c r="T486" s="208"/>
      <c r="AT486" s="209" t="s">
        <v>164</v>
      </c>
      <c r="AU486" s="209" t="s">
        <v>82</v>
      </c>
      <c r="AV486" s="13" t="s">
        <v>80</v>
      </c>
      <c r="AW486" s="13" t="s">
        <v>35</v>
      </c>
      <c r="AX486" s="13" t="s">
        <v>73</v>
      </c>
      <c r="AY486" s="209" t="s">
        <v>151</v>
      </c>
    </row>
    <row r="487" spans="1:65" s="14" customFormat="1" ht="11.25">
      <c r="B487" s="210"/>
      <c r="C487" s="211"/>
      <c r="D487" s="193" t="s">
        <v>164</v>
      </c>
      <c r="E487" s="212" t="s">
        <v>19</v>
      </c>
      <c r="F487" s="213" t="s">
        <v>1484</v>
      </c>
      <c r="G487" s="211"/>
      <c r="H487" s="214">
        <v>38.03</v>
      </c>
      <c r="I487" s="215"/>
      <c r="J487" s="211"/>
      <c r="K487" s="211"/>
      <c r="L487" s="216"/>
      <c r="M487" s="217"/>
      <c r="N487" s="218"/>
      <c r="O487" s="218"/>
      <c r="P487" s="218"/>
      <c r="Q487" s="218"/>
      <c r="R487" s="218"/>
      <c r="S487" s="218"/>
      <c r="T487" s="219"/>
      <c r="AT487" s="220" t="s">
        <v>164</v>
      </c>
      <c r="AU487" s="220" t="s">
        <v>82</v>
      </c>
      <c r="AV487" s="14" t="s">
        <v>82</v>
      </c>
      <c r="AW487" s="14" t="s">
        <v>35</v>
      </c>
      <c r="AX487" s="14" t="s">
        <v>73</v>
      </c>
      <c r="AY487" s="220" t="s">
        <v>151</v>
      </c>
    </row>
    <row r="488" spans="1:65" s="13" customFormat="1" ht="11.25">
      <c r="B488" s="200"/>
      <c r="C488" s="201"/>
      <c r="D488" s="193" t="s">
        <v>164</v>
      </c>
      <c r="E488" s="202" t="s">
        <v>19</v>
      </c>
      <c r="F488" s="203" t="s">
        <v>1154</v>
      </c>
      <c r="G488" s="201"/>
      <c r="H488" s="202" t="s">
        <v>19</v>
      </c>
      <c r="I488" s="204"/>
      <c r="J488" s="201"/>
      <c r="K488" s="201"/>
      <c r="L488" s="205"/>
      <c r="M488" s="206"/>
      <c r="N488" s="207"/>
      <c r="O488" s="207"/>
      <c r="P488" s="207"/>
      <c r="Q488" s="207"/>
      <c r="R488" s="207"/>
      <c r="S488" s="207"/>
      <c r="T488" s="208"/>
      <c r="AT488" s="209" t="s">
        <v>164</v>
      </c>
      <c r="AU488" s="209" t="s">
        <v>82</v>
      </c>
      <c r="AV488" s="13" t="s">
        <v>80</v>
      </c>
      <c r="AW488" s="13" t="s">
        <v>35</v>
      </c>
      <c r="AX488" s="13" t="s">
        <v>73</v>
      </c>
      <c r="AY488" s="209" t="s">
        <v>151</v>
      </c>
    </row>
    <row r="489" spans="1:65" s="14" customFormat="1" ht="11.25">
      <c r="B489" s="210"/>
      <c r="C489" s="211"/>
      <c r="D489" s="193" t="s">
        <v>164</v>
      </c>
      <c r="E489" s="212" t="s">
        <v>19</v>
      </c>
      <c r="F489" s="213" t="s">
        <v>1485</v>
      </c>
      <c r="G489" s="211"/>
      <c r="H489" s="214">
        <v>37.6</v>
      </c>
      <c r="I489" s="215"/>
      <c r="J489" s="211"/>
      <c r="K489" s="211"/>
      <c r="L489" s="216"/>
      <c r="M489" s="217"/>
      <c r="N489" s="218"/>
      <c r="O489" s="218"/>
      <c r="P489" s="218"/>
      <c r="Q489" s="218"/>
      <c r="R489" s="218"/>
      <c r="S489" s="218"/>
      <c r="T489" s="219"/>
      <c r="AT489" s="220" t="s">
        <v>164</v>
      </c>
      <c r="AU489" s="220" t="s">
        <v>82</v>
      </c>
      <c r="AV489" s="14" t="s">
        <v>82</v>
      </c>
      <c r="AW489" s="14" t="s">
        <v>35</v>
      </c>
      <c r="AX489" s="14" t="s">
        <v>73</v>
      </c>
      <c r="AY489" s="220" t="s">
        <v>151</v>
      </c>
    </row>
    <row r="490" spans="1:65" s="15" customFormat="1" ht="11.25">
      <c r="B490" s="221"/>
      <c r="C490" s="222"/>
      <c r="D490" s="193" t="s">
        <v>164</v>
      </c>
      <c r="E490" s="223" t="s">
        <v>19</v>
      </c>
      <c r="F490" s="224" t="s">
        <v>167</v>
      </c>
      <c r="G490" s="222"/>
      <c r="H490" s="225">
        <v>75.63</v>
      </c>
      <c r="I490" s="226"/>
      <c r="J490" s="222"/>
      <c r="K490" s="222"/>
      <c r="L490" s="227"/>
      <c r="M490" s="228"/>
      <c r="N490" s="229"/>
      <c r="O490" s="229"/>
      <c r="P490" s="229"/>
      <c r="Q490" s="229"/>
      <c r="R490" s="229"/>
      <c r="S490" s="229"/>
      <c r="T490" s="230"/>
      <c r="AT490" s="231" t="s">
        <v>164</v>
      </c>
      <c r="AU490" s="231" t="s">
        <v>82</v>
      </c>
      <c r="AV490" s="15" t="s">
        <v>158</v>
      </c>
      <c r="AW490" s="15" t="s">
        <v>35</v>
      </c>
      <c r="AX490" s="15" t="s">
        <v>80</v>
      </c>
      <c r="AY490" s="231" t="s">
        <v>151</v>
      </c>
    </row>
    <row r="491" spans="1:65" s="2" customFormat="1" ht="24.2" customHeight="1">
      <c r="A491" s="36"/>
      <c r="B491" s="37"/>
      <c r="C491" s="180" t="s">
        <v>992</v>
      </c>
      <c r="D491" s="180" t="s">
        <v>153</v>
      </c>
      <c r="E491" s="181" t="s">
        <v>1486</v>
      </c>
      <c r="F491" s="182" t="s">
        <v>1149</v>
      </c>
      <c r="G491" s="183" t="s">
        <v>178</v>
      </c>
      <c r="H491" s="184">
        <v>75.63</v>
      </c>
      <c r="I491" s="185"/>
      <c r="J491" s="186">
        <f>ROUND(I491*H491,2)</f>
        <v>0</v>
      </c>
      <c r="K491" s="182" t="s">
        <v>19</v>
      </c>
      <c r="L491" s="41"/>
      <c r="M491" s="187" t="s">
        <v>19</v>
      </c>
      <c r="N491" s="188" t="s">
        <v>44</v>
      </c>
      <c r="O491" s="66"/>
      <c r="P491" s="189">
        <f>O491*H491</f>
        <v>0</v>
      </c>
      <c r="Q491" s="189">
        <v>1.25E-3</v>
      </c>
      <c r="R491" s="189">
        <f>Q491*H491</f>
        <v>9.4537499999999997E-2</v>
      </c>
      <c r="S491" s="189">
        <v>0</v>
      </c>
      <c r="T491" s="190">
        <f>S491*H491</f>
        <v>0</v>
      </c>
      <c r="U491" s="36"/>
      <c r="V491" s="36"/>
      <c r="W491" s="36"/>
      <c r="X491" s="36"/>
      <c r="Y491" s="36"/>
      <c r="Z491" s="36"/>
      <c r="AA491" s="36"/>
      <c r="AB491" s="36"/>
      <c r="AC491" s="36"/>
      <c r="AD491" s="36"/>
      <c r="AE491" s="36"/>
      <c r="AR491" s="191" t="s">
        <v>276</v>
      </c>
      <c r="AT491" s="191" t="s">
        <v>153</v>
      </c>
      <c r="AU491" s="191" t="s">
        <v>82</v>
      </c>
      <c r="AY491" s="19" t="s">
        <v>151</v>
      </c>
      <c r="BE491" s="192">
        <f>IF(N491="základní",J491,0)</f>
        <v>0</v>
      </c>
      <c r="BF491" s="192">
        <f>IF(N491="snížená",J491,0)</f>
        <v>0</v>
      </c>
      <c r="BG491" s="192">
        <f>IF(N491="zákl. přenesená",J491,0)</f>
        <v>0</v>
      </c>
      <c r="BH491" s="192">
        <f>IF(N491="sníž. přenesená",J491,0)</f>
        <v>0</v>
      </c>
      <c r="BI491" s="192">
        <f>IF(N491="nulová",J491,0)</f>
        <v>0</v>
      </c>
      <c r="BJ491" s="19" t="s">
        <v>80</v>
      </c>
      <c r="BK491" s="192">
        <f>ROUND(I491*H491,2)</f>
        <v>0</v>
      </c>
      <c r="BL491" s="19" t="s">
        <v>276</v>
      </c>
      <c r="BM491" s="191" t="s">
        <v>1487</v>
      </c>
    </row>
    <row r="492" spans="1:65" s="2" customFormat="1" ht="11.25">
      <c r="A492" s="36"/>
      <c r="B492" s="37"/>
      <c r="C492" s="38"/>
      <c r="D492" s="193" t="s">
        <v>160</v>
      </c>
      <c r="E492" s="38"/>
      <c r="F492" s="194" t="s">
        <v>1488</v>
      </c>
      <c r="G492" s="38"/>
      <c r="H492" s="38"/>
      <c r="I492" s="195"/>
      <c r="J492" s="38"/>
      <c r="K492" s="38"/>
      <c r="L492" s="41"/>
      <c r="M492" s="196"/>
      <c r="N492" s="197"/>
      <c r="O492" s="66"/>
      <c r="P492" s="66"/>
      <c r="Q492" s="66"/>
      <c r="R492" s="66"/>
      <c r="S492" s="66"/>
      <c r="T492" s="67"/>
      <c r="U492" s="36"/>
      <c r="V492" s="36"/>
      <c r="W492" s="36"/>
      <c r="X492" s="36"/>
      <c r="Y492" s="36"/>
      <c r="Z492" s="36"/>
      <c r="AA492" s="36"/>
      <c r="AB492" s="36"/>
      <c r="AC492" s="36"/>
      <c r="AD492" s="36"/>
      <c r="AE492" s="36"/>
      <c r="AT492" s="19" t="s">
        <v>160</v>
      </c>
      <c r="AU492" s="19" t="s">
        <v>82</v>
      </c>
    </row>
    <row r="493" spans="1:65" s="13" customFormat="1" ht="22.5">
      <c r="B493" s="200"/>
      <c r="C493" s="201"/>
      <c r="D493" s="193" t="s">
        <v>164</v>
      </c>
      <c r="E493" s="202" t="s">
        <v>19</v>
      </c>
      <c r="F493" s="203" t="s">
        <v>1152</v>
      </c>
      <c r="G493" s="201"/>
      <c r="H493" s="202" t="s">
        <v>19</v>
      </c>
      <c r="I493" s="204"/>
      <c r="J493" s="201"/>
      <c r="K493" s="201"/>
      <c r="L493" s="205"/>
      <c r="M493" s="206"/>
      <c r="N493" s="207"/>
      <c r="O493" s="207"/>
      <c r="P493" s="207"/>
      <c r="Q493" s="207"/>
      <c r="R493" s="207"/>
      <c r="S493" s="207"/>
      <c r="T493" s="208"/>
      <c r="AT493" s="209" t="s">
        <v>164</v>
      </c>
      <c r="AU493" s="209" t="s">
        <v>82</v>
      </c>
      <c r="AV493" s="13" t="s">
        <v>80</v>
      </c>
      <c r="AW493" s="13" t="s">
        <v>35</v>
      </c>
      <c r="AX493" s="13" t="s">
        <v>73</v>
      </c>
      <c r="AY493" s="209" t="s">
        <v>151</v>
      </c>
    </row>
    <row r="494" spans="1:65" s="13" customFormat="1" ht="11.25">
      <c r="B494" s="200"/>
      <c r="C494" s="201"/>
      <c r="D494" s="193" t="s">
        <v>164</v>
      </c>
      <c r="E494" s="202" t="s">
        <v>19</v>
      </c>
      <c r="F494" s="203" t="s">
        <v>1110</v>
      </c>
      <c r="G494" s="201"/>
      <c r="H494" s="202" t="s">
        <v>19</v>
      </c>
      <c r="I494" s="204"/>
      <c r="J494" s="201"/>
      <c r="K494" s="201"/>
      <c r="L494" s="205"/>
      <c r="M494" s="206"/>
      <c r="N494" s="207"/>
      <c r="O494" s="207"/>
      <c r="P494" s="207"/>
      <c r="Q494" s="207"/>
      <c r="R494" s="207"/>
      <c r="S494" s="207"/>
      <c r="T494" s="208"/>
      <c r="AT494" s="209" t="s">
        <v>164</v>
      </c>
      <c r="AU494" s="209" t="s">
        <v>82</v>
      </c>
      <c r="AV494" s="13" t="s">
        <v>80</v>
      </c>
      <c r="AW494" s="13" t="s">
        <v>35</v>
      </c>
      <c r="AX494" s="13" t="s">
        <v>73</v>
      </c>
      <c r="AY494" s="209" t="s">
        <v>151</v>
      </c>
    </row>
    <row r="495" spans="1:65" s="14" customFormat="1" ht="11.25">
      <c r="B495" s="210"/>
      <c r="C495" s="211"/>
      <c r="D495" s="193" t="s">
        <v>164</v>
      </c>
      <c r="E495" s="212" t="s">
        <v>19</v>
      </c>
      <c r="F495" s="213" t="s">
        <v>1484</v>
      </c>
      <c r="G495" s="211"/>
      <c r="H495" s="214">
        <v>38.03</v>
      </c>
      <c r="I495" s="215"/>
      <c r="J495" s="211"/>
      <c r="K495" s="211"/>
      <c r="L495" s="216"/>
      <c r="M495" s="217"/>
      <c r="N495" s="218"/>
      <c r="O495" s="218"/>
      <c r="P495" s="218"/>
      <c r="Q495" s="218"/>
      <c r="R495" s="218"/>
      <c r="S495" s="218"/>
      <c r="T495" s="219"/>
      <c r="AT495" s="220" t="s">
        <v>164</v>
      </c>
      <c r="AU495" s="220" t="s">
        <v>82</v>
      </c>
      <c r="AV495" s="14" t="s">
        <v>82</v>
      </c>
      <c r="AW495" s="14" t="s">
        <v>35</v>
      </c>
      <c r="AX495" s="14" t="s">
        <v>73</v>
      </c>
      <c r="AY495" s="220" t="s">
        <v>151</v>
      </c>
    </row>
    <row r="496" spans="1:65" s="13" customFormat="1" ht="11.25">
      <c r="B496" s="200"/>
      <c r="C496" s="201"/>
      <c r="D496" s="193" t="s">
        <v>164</v>
      </c>
      <c r="E496" s="202" t="s">
        <v>19</v>
      </c>
      <c r="F496" s="203" t="s">
        <v>1154</v>
      </c>
      <c r="G496" s="201"/>
      <c r="H496" s="202" t="s">
        <v>19</v>
      </c>
      <c r="I496" s="204"/>
      <c r="J496" s="201"/>
      <c r="K496" s="201"/>
      <c r="L496" s="205"/>
      <c r="M496" s="206"/>
      <c r="N496" s="207"/>
      <c r="O496" s="207"/>
      <c r="P496" s="207"/>
      <c r="Q496" s="207"/>
      <c r="R496" s="207"/>
      <c r="S496" s="207"/>
      <c r="T496" s="208"/>
      <c r="AT496" s="209" t="s">
        <v>164</v>
      </c>
      <c r="AU496" s="209" t="s">
        <v>82</v>
      </c>
      <c r="AV496" s="13" t="s">
        <v>80</v>
      </c>
      <c r="AW496" s="13" t="s">
        <v>35</v>
      </c>
      <c r="AX496" s="13" t="s">
        <v>73</v>
      </c>
      <c r="AY496" s="209" t="s">
        <v>151</v>
      </c>
    </row>
    <row r="497" spans="1:65" s="14" customFormat="1" ht="11.25">
      <c r="B497" s="210"/>
      <c r="C497" s="211"/>
      <c r="D497" s="193" t="s">
        <v>164</v>
      </c>
      <c r="E497" s="212" t="s">
        <v>19</v>
      </c>
      <c r="F497" s="213" t="s">
        <v>1485</v>
      </c>
      <c r="G497" s="211"/>
      <c r="H497" s="214">
        <v>37.6</v>
      </c>
      <c r="I497" s="215"/>
      <c r="J497" s="211"/>
      <c r="K497" s="211"/>
      <c r="L497" s="216"/>
      <c r="M497" s="217"/>
      <c r="N497" s="218"/>
      <c r="O497" s="218"/>
      <c r="P497" s="218"/>
      <c r="Q497" s="218"/>
      <c r="R497" s="218"/>
      <c r="S497" s="218"/>
      <c r="T497" s="219"/>
      <c r="AT497" s="220" t="s">
        <v>164</v>
      </c>
      <c r="AU497" s="220" t="s">
        <v>82</v>
      </c>
      <c r="AV497" s="14" t="s">
        <v>82</v>
      </c>
      <c r="AW497" s="14" t="s">
        <v>35</v>
      </c>
      <c r="AX497" s="14" t="s">
        <v>73</v>
      </c>
      <c r="AY497" s="220" t="s">
        <v>151</v>
      </c>
    </row>
    <row r="498" spans="1:65" s="15" customFormat="1" ht="11.25">
      <c r="B498" s="221"/>
      <c r="C498" s="222"/>
      <c r="D498" s="193" t="s">
        <v>164</v>
      </c>
      <c r="E498" s="223" t="s">
        <v>19</v>
      </c>
      <c r="F498" s="224" t="s">
        <v>167</v>
      </c>
      <c r="G498" s="222"/>
      <c r="H498" s="225">
        <v>75.63</v>
      </c>
      <c r="I498" s="226"/>
      <c r="J498" s="222"/>
      <c r="K498" s="222"/>
      <c r="L498" s="227"/>
      <c r="M498" s="228"/>
      <c r="N498" s="229"/>
      <c r="O498" s="229"/>
      <c r="P498" s="229"/>
      <c r="Q498" s="229"/>
      <c r="R498" s="229"/>
      <c r="S498" s="229"/>
      <c r="T498" s="230"/>
      <c r="AT498" s="231" t="s">
        <v>164</v>
      </c>
      <c r="AU498" s="231" t="s">
        <v>82</v>
      </c>
      <c r="AV498" s="15" t="s">
        <v>158</v>
      </c>
      <c r="AW498" s="15" t="s">
        <v>35</v>
      </c>
      <c r="AX498" s="15" t="s">
        <v>80</v>
      </c>
      <c r="AY498" s="231" t="s">
        <v>151</v>
      </c>
    </row>
    <row r="499" spans="1:65" s="2" customFormat="1" ht="24.2" customHeight="1">
      <c r="A499" s="36"/>
      <c r="B499" s="37"/>
      <c r="C499" s="180" t="s">
        <v>997</v>
      </c>
      <c r="D499" s="180" t="s">
        <v>153</v>
      </c>
      <c r="E499" s="181" t="s">
        <v>1165</v>
      </c>
      <c r="F499" s="182" t="s">
        <v>1166</v>
      </c>
      <c r="G499" s="183" t="s">
        <v>279</v>
      </c>
      <c r="H499" s="184">
        <v>0.19</v>
      </c>
      <c r="I499" s="185"/>
      <c r="J499" s="186">
        <f>ROUND(I499*H499,2)</f>
        <v>0</v>
      </c>
      <c r="K499" s="182" t="s">
        <v>157</v>
      </c>
      <c r="L499" s="41"/>
      <c r="M499" s="187" t="s">
        <v>19</v>
      </c>
      <c r="N499" s="188" t="s">
        <v>44</v>
      </c>
      <c r="O499" s="66"/>
      <c r="P499" s="189">
        <f>O499*H499</f>
        <v>0</v>
      </c>
      <c r="Q499" s="189">
        <v>0</v>
      </c>
      <c r="R499" s="189">
        <f>Q499*H499</f>
        <v>0</v>
      </c>
      <c r="S499" s="189">
        <v>0</v>
      </c>
      <c r="T499" s="190">
        <f>S499*H499</f>
        <v>0</v>
      </c>
      <c r="U499" s="36"/>
      <c r="V499" s="36"/>
      <c r="W499" s="36"/>
      <c r="X499" s="36"/>
      <c r="Y499" s="36"/>
      <c r="Z499" s="36"/>
      <c r="AA499" s="36"/>
      <c r="AB499" s="36"/>
      <c r="AC499" s="36"/>
      <c r="AD499" s="36"/>
      <c r="AE499" s="36"/>
      <c r="AR499" s="191" t="s">
        <v>276</v>
      </c>
      <c r="AT499" s="191" t="s">
        <v>153</v>
      </c>
      <c r="AU499" s="191" t="s">
        <v>82</v>
      </c>
      <c r="AY499" s="19" t="s">
        <v>151</v>
      </c>
      <c r="BE499" s="192">
        <f>IF(N499="základní",J499,0)</f>
        <v>0</v>
      </c>
      <c r="BF499" s="192">
        <f>IF(N499="snížená",J499,0)</f>
        <v>0</v>
      </c>
      <c r="BG499" s="192">
        <f>IF(N499="zákl. přenesená",J499,0)</f>
        <v>0</v>
      </c>
      <c r="BH499" s="192">
        <f>IF(N499="sníž. přenesená",J499,0)</f>
        <v>0</v>
      </c>
      <c r="BI499" s="192">
        <f>IF(N499="nulová",J499,0)</f>
        <v>0</v>
      </c>
      <c r="BJ499" s="19" t="s">
        <v>80</v>
      </c>
      <c r="BK499" s="192">
        <f>ROUND(I499*H499,2)</f>
        <v>0</v>
      </c>
      <c r="BL499" s="19" t="s">
        <v>276</v>
      </c>
      <c r="BM499" s="191" t="s">
        <v>1489</v>
      </c>
    </row>
    <row r="500" spans="1:65" s="2" customFormat="1" ht="29.25">
      <c r="A500" s="36"/>
      <c r="B500" s="37"/>
      <c r="C500" s="38"/>
      <c r="D500" s="193" t="s">
        <v>160</v>
      </c>
      <c r="E500" s="38"/>
      <c r="F500" s="194" t="s">
        <v>1168</v>
      </c>
      <c r="G500" s="38"/>
      <c r="H500" s="38"/>
      <c r="I500" s="195"/>
      <c r="J500" s="38"/>
      <c r="K500" s="38"/>
      <c r="L500" s="41"/>
      <c r="M500" s="196"/>
      <c r="N500" s="197"/>
      <c r="O500" s="66"/>
      <c r="P500" s="66"/>
      <c r="Q500" s="66"/>
      <c r="R500" s="66"/>
      <c r="S500" s="66"/>
      <c r="T500" s="67"/>
      <c r="U500" s="36"/>
      <c r="V500" s="36"/>
      <c r="W500" s="36"/>
      <c r="X500" s="36"/>
      <c r="Y500" s="36"/>
      <c r="Z500" s="36"/>
      <c r="AA500" s="36"/>
      <c r="AB500" s="36"/>
      <c r="AC500" s="36"/>
      <c r="AD500" s="36"/>
      <c r="AE500" s="36"/>
      <c r="AT500" s="19" t="s">
        <v>160</v>
      </c>
      <c r="AU500" s="19" t="s">
        <v>82</v>
      </c>
    </row>
    <row r="501" spans="1:65" s="2" customFormat="1" ht="11.25">
      <c r="A501" s="36"/>
      <c r="B501" s="37"/>
      <c r="C501" s="38"/>
      <c r="D501" s="198" t="s">
        <v>162</v>
      </c>
      <c r="E501" s="38"/>
      <c r="F501" s="199" t="s">
        <v>1169</v>
      </c>
      <c r="G501" s="38"/>
      <c r="H501" s="38"/>
      <c r="I501" s="195"/>
      <c r="J501" s="38"/>
      <c r="K501" s="38"/>
      <c r="L501" s="41"/>
      <c r="M501" s="196"/>
      <c r="N501" s="197"/>
      <c r="O501" s="66"/>
      <c r="P501" s="66"/>
      <c r="Q501" s="66"/>
      <c r="R501" s="66"/>
      <c r="S501" s="66"/>
      <c r="T501" s="67"/>
      <c r="U501" s="36"/>
      <c r="V501" s="36"/>
      <c r="W501" s="36"/>
      <c r="X501" s="36"/>
      <c r="Y501" s="36"/>
      <c r="Z501" s="36"/>
      <c r="AA501" s="36"/>
      <c r="AB501" s="36"/>
      <c r="AC501" s="36"/>
      <c r="AD501" s="36"/>
      <c r="AE501" s="36"/>
      <c r="AT501" s="19" t="s">
        <v>162</v>
      </c>
      <c r="AU501" s="19" t="s">
        <v>82</v>
      </c>
    </row>
    <row r="502" spans="1:65" s="2" customFormat="1" ht="24.2" customHeight="1">
      <c r="A502" s="36"/>
      <c r="B502" s="37"/>
      <c r="C502" s="180" t="s">
        <v>1002</v>
      </c>
      <c r="D502" s="180" t="s">
        <v>153</v>
      </c>
      <c r="E502" s="181" t="s">
        <v>1171</v>
      </c>
      <c r="F502" s="182" t="s">
        <v>1172</v>
      </c>
      <c r="G502" s="183" t="s">
        <v>279</v>
      </c>
      <c r="H502" s="184">
        <v>0.19</v>
      </c>
      <c r="I502" s="185"/>
      <c r="J502" s="186">
        <f>ROUND(I502*H502,2)</f>
        <v>0</v>
      </c>
      <c r="K502" s="182" t="s">
        <v>157</v>
      </c>
      <c r="L502" s="41"/>
      <c r="M502" s="187" t="s">
        <v>19</v>
      </c>
      <c r="N502" s="188" t="s">
        <v>44</v>
      </c>
      <c r="O502" s="66"/>
      <c r="P502" s="189">
        <f>O502*H502</f>
        <v>0</v>
      </c>
      <c r="Q502" s="189">
        <v>0</v>
      </c>
      <c r="R502" s="189">
        <f>Q502*H502</f>
        <v>0</v>
      </c>
      <c r="S502" s="189">
        <v>0</v>
      </c>
      <c r="T502" s="190">
        <f>S502*H502</f>
        <v>0</v>
      </c>
      <c r="U502" s="36"/>
      <c r="V502" s="36"/>
      <c r="W502" s="36"/>
      <c r="X502" s="36"/>
      <c r="Y502" s="36"/>
      <c r="Z502" s="36"/>
      <c r="AA502" s="36"/>
      <c r="AB502" s="36"/>
      <c r="AC502" s="36"/>
      <c r="AD502" s="36"/>
      <c r="AE502" s="36"/>
      <c r="AR502" s="191" t="s">
        <v>276</v>
      </c>
      <c r="AT502" s="191" t="s">
        <v>153</v>
      </c>
      <c r="AU502" s="191" t="s">
        <v>82</v>
      </c>
      <c r="AY502" s="19" t="s">
        <v>151</v>
      </c>
      <c r="BE502" s="192">
        <f>IF(N502="základní",J502,0)</f>
        <v>0</v>
      </c>
      <c r="BF502" s="192">
        <f>IF(N502="snížená",J502,0)</f>
        <v>0</v>
      </c>
      <c r="BG502" s="192">
        <f>IF(N502="zákl. přenesená",J502,0)</f>
        <v>0</v>
      </c>
      <c r="BH502" s="192">
        <f>IF(N502="sníž. přenesená",J502,0)</f>
        <v>0</v>
      </c>
      <c r="BI502" s="192">
        <f>IF(N502="nulová",J502,0)</f>
        <v>0</v>
      </c>
      <c r="BJ502" s="19" t="s">
        <v>80</v>
      </c>
      <c r="BK502" s="192">
        <f>ROUND(I502*H502,2)</f>
        <v>0</v>
      </c>
      <c r="BL502" s="19" t="s">
        <v>276</v>
      </c>
      <c r="BM502" s="191" t="s">
        <v>1490</v>
      </c>
    </row>
    <row r="503" spans="1:65" s="2" customFormat="1" ht="29.25">
      <c r="A503" s="36"/>
      <c r="B503" s="37"/>
      <c r="C503" s="38"/>
      <c r="D503" s="193" t="s">
        <v>160</v>
      </c>
      <c r="E503" s="38"/>
      <c r="F503" s="194" t="s">
        <v>1174</v>
      </c>
      <c r="G503" s="38"/>
      <c r="H503" s="38"/>
      <c r="I503" s="195"/>
      <c r="J503" s="38"/>
      <c r="K503" s="38"/>
      <c r="L503" s="41"/>
      <c r="M503" s="196"/>
      <c r="N503" s="197"/>
      <c r="O503" s="66"/>
      <c r="P503" s="66"/>
      <c r="Q503" s="66"/>
      <c r="R503" s="66"/>
      <c r="S503" s="66"/>
      <c r="T503" s="67"/>
      <c r="U503" s="36"/>
      <c r="V503" s="36"/>
      <c r="W503" s="36"/>
      <c r="X503" s="36"/>
      <c r="Y503" s="36"/>
      <c r="Z503" s="36"/>
      <c r="AA503" s="36"/>
      <c r="AB503" s="36"/>
      <c r="AC503" s="36"/>
      <c r="AD503" s="36"/>
      <c r="AE503" s="36"/>
      <c r="AT503" s="19" t="s">
        <v>160</v>
      </c>
      <c r="AU503" s="19" t="s">
        <v>82</v>
      </c>
    </row>
    <row r="504" spans="1:65" s="2" customFormat="1" ht="11.25">
      <c r="A504" s="36"/>
      <c r="B504" s="37"/>
      <c r="C504" s="38"/>
      <c r="D504" s="198" t="s">
        <v>162</v>
      </c>
      <c r="E504" s="38"/>
      <c r="F504" s="199" t="s">
        <v>1175</v>
      </c>
      <c r="G504" s="38"/>
      <c r="H504" s="38"/>
      <c r="I504" s="195"/>
      <c r="J504" s="38"/>
      <c r="K504" s="38"/>
      <c r="L504" s="41"/>
      <c r="M504" s="196"/>
      <c r="N504" s="197"/>
      <c r="O504" s="66"/>
      <c r="P504" s="66"/>
      <c r="Q504" s="66"/>
      <c r="R504" s="66"/>
      <c r="S504" s="66"/>
      <c r="T504" s="67"/>
      <c r="U504" s="36"/>
      <c r="V504" s="36"/>
      <c r="W504" s="36"/>
      <c r="X504" s="36"/>
      <c r="Y504" s="36"/>
      <c r="Z504" s="36"/>
      <c r="AA504" s="36"/>
      <c r="AB504" s="36"/>
      <c r="AC504" s="36"/>
      <c r="AD504" s="36"/>
      <c r="AE504" s="36"/>
      <c r="AT504" s="19" t="s">
        <v>162</v>
      </c>
      <c r="AU504" s="19" t="s">
        <v>82</v>
      </c>
    </row>
    <row r="505" spans="1:65" s="2" customFormat="1" ht="24.2" customHeight="1">
      <c r="A505" s="36"/>
      <c r="B505" s="37"/>
      <c r="C505" s="180" t="s">
        <v>1006</v>
      </c>
      <c r="D505" s="180" t="s">
        <v>153</v>
      </c>
      <c r="E505" s="181" t="s">
        <v>1177</v>
      </c>
      <c r="F505" s="182" t="s">
        <v>1178</v>
      </c>
      <c r="G505" s="183" t="s">
        <v>279</v>
      </c>
      <c r="H505" s="184">
        <v>0.19</v>
      </c>
      <c r="I505" s="185"/>
      <c r="J505" s="186">
        <f>ROUND(I505*H505,2)</f>
        <v>0</v>
      </c>
      <c r="K505" s="182" t="s">
        <v>157</v>
      </c>
      <c r="L505" s="41"/>
      <c r="M505" s="187" t="s">
        <v>19</v>
      </c>
      <c r="N505" s="188" t="s">
        <v>44</v>
      </c>
      <c r="O505" s="66"/>
      <c r="P505" s="189">
        <f>O505*H505</f>
        <v>0</v>
      </c>
      <c r="Q505" s="189">
        <v>0</v>
      </c>
      <c r="R505" s="189">
        <f>Q505*H505</f>
        <v>0</v>
      </c>
      <c r="S505" s="189">
        <v>0</v>
      </c>
      <c r="T505" s="190">
        <f>S505*H505</f>
        <v>0</v>
      </c>
      <c r="U505" s="36"/>
      <c r="V505" s="36"/>
      <c r="W505" s="36"/>
      <c r="X505" s="36"/>
      <c r="Y505" s="36"/>
      <c r="Z505" s="36"/>
      <c r="AA505" s="36"/>
      <c r="AB505" s="36"/>
      <c r="AC505" s="36"/>
      <c r="AD505" s="36"/>
      <c r="AE505" s="36"/>
      <c r="AR505" s="191" t="s">
        <v>276</v>
      </c>
      <c r="AT505" s="191" t="s">
        <v>153</v>
      </c>
      <c r="AU505" s="191" t="s">
        <v>82</v>
      </c>
      <c r="AY505" s="19" t="s">
        <v>151</v>
      </c>
      <c r="BE505" s="192">
        <f>IF(N505="základní",J505,0)</f>
        <v>0</v>
      </c>
      <c r="BF505" s="192">
        <f>IF(N505="snížená",J505,0)</f>
        <v>0</v>
      </c>
      <c r="BG505" s="192">
        <f>IF(N505="zákl. přenesená",J505,0)</f>
        <v>0</v>
      </c>
      <c r="BH505" s="192">
        <f>IF(N505="sníž. přenesená",J505,0)</f>
        <v>0</v>
      </c>
      <c r="BI505" s="192">
        <f>IF(N505="nulová",J505,0)</f>
        <v>0</v>
      </c>
      <c r="BJ505" s="19" t="s">
        <v>80</v>
      </c>
      <c r="BK505" s="192">
        <f>ROUND(I505*H505,2)</f>
        <v>0</v>
      </c>
      <c r="BL505" s="19" t="s">
        <v>276</v>
      </c>
      <c r="BM505" s="191" t="s">
        <v>1491</v>
      </c>
    </row>
    <row r="506" spans="1:65" s="2" customFormat="1" ht="29.25">
      <c r="A506" s="36"/>
      <c r="B506" s="37"/>
      <c r="C506" s="38"/>
      <c r="D506" s="193" t="s">
        <v>160</v>
      </c>
      <c r="E506" s="38"/>
      <c r="F506" s="194" t="s">
        <v>1180</v>
      </c>
      <c r="G506" s="38"/>
      <c r="H506" s="38"/>
      <c r="I506" s="195"/>
      <c r="J506" s="38"/>
      <c r="K506" s="38"/>
      <c r="L506" s="41"/>
      <c r="M506" s="196"/>
      <c r="N506" s="197"/>
      <c r="O506" s="66"/>
      <c r="P506" s="66"/>
      <c r="Q506" s="66"/>
      <c r="R506" s="66"/>
      <c r="S506" s="66"/>
      <c r="T506" s="67"/>
      <c r="U506" s="36"/>
      <c r="V506" s="36"/>
      <c r="W506" s="36"/>
      <c r="X506" s="36"/>
      <c r="Y506" s="36"/>
      <c r="Z506" s="36"/>
      <c r="AA506" s="36"/>
      <c r="AB506" s="36"/>
      <c r="AC506" s="36"/>
      <c r="AD506" s="36"/>
      <c r="AE506" s="36"/>
      <c r="AT506" s="19" t="s">
        <v>160</v>
      </c>
      <c r="AU506" s="19" t="s">
        <v>82</v>
      </c>
    </row>
    <row r="507" spans="1:65" s="2" customFormat="1" ht="11.25">
      <c r="A507" s="36"/>
      <c r="B507" s="37"/>
      <c r="C507" s="38"/>
      <c r="D507" s="198" t="s">
        <v>162</v>
      </c>
      <c r="E507" s="38"/>
      <c r="F507" s="199" t="s">
        <v>1181</v>
      </c>
      <c r="G507" s="38"/>
      <c r="H507" s="38"/>
      <c r="I507" s="195"/>
      <c r="J507" s="38"/>
      <c r="K507" s="38"/>
      <c r="L507" s="41"/>
      <c r="M507" s="196"/>
      <c r="N507" s="197"/>
      <c r="O507" s="66"/>
      <c r="P507" s="66"/>
      <c r="Q507" s="66"/>
      <c r="R507" s="66"/>
      <c r="S507" s="66"/>
      <c r="T507" s="67"/>
      <c r="U507" s="36"/>
      <c r="V507" s="36"/>
      <c r="W507" s="36"/>
      <c r="X507" s="36"/>
      <c r="Y507" s="36"/>
      <c r="Z507" s="36"/>
      <c r="AA507" s="36"/>
      <c r="AB507" s="36"/>
      <c r="AC507" s="36"/>
      <c r="AD507" s="36"/>
      <c r="AE507" s="36"/>
      <c r="AT507" s="19" t="s">
        <v>162</v>
      </c>
      <c r="AU507" s="19" t="s">
        <v>82</v>
      </c>
    </row>
    <row r="508" spans="1:65" s="12" customFormat="1" ht="22.9" customHeight="1">
      <c r="B508" s="164"/>
      <c r="C508" s="165"/>
      <c r="D508" s="166" t="s">
        <v>72</v>
      </c>
      <c r="E508" s="178" t="s">
        <v>1182</v>
      </c>
      <c r="F508" s="178" t="s">
        <v>1183</v>
      </c>
      <c r="G508" s="165"/>
      <c r="H508" s="165"/>
      <c r="I508" s="168"/>
      <c r="J508" s="179">
        <f>BK508</f>
        <v>0</v>
      </c>
      <c r="K508" s="165"/>
      <c r="L508" s="170"/>
      <c r="M508" s="171"/>
      <c r="N508" s="172"/>
      <c r="O508" s="172"/>
      <c r="P508" s="173">
        <f>SUM(P509:P654)</f>
        <v>0</v>
      </c>
      <c r="Q508" s="172"/>
      <c r="R508" s="173">
        <f>SUM(R509:R654)</f>
        <v>0.83630519000000003</v>
      </c>
      <c r="S508" s="172"/>
      <c r="T508" s="174">
        <f>SUM(T509:T654)</f>
        <v>0</v>
      </c>
      <c r="AR508" s="175" t="s">
        <v>82</v>
      </c>
      <c r="AT508" s="176" t="s">
        <v>72</v>
      </c>
      <c r="AU508" s="176" t="s">
        <v>80</v>
      </c>
      <c r="AY508" s="175" t="s">
        <v>151</v>
      </c>
      <c r="BK508" s="177">
        <f>SUM(BK509:BK654)</f>
        <v>0</v>
      </c>
    </row>
    <row r="509" spans="1:65" s="2" customFormat="1" ht="24.2" customHeight="1">
      <c r="A509" s="36"/>
      <c r="B509" s="37"/>
      <c r="C509" s="180" t="s">
        <v>1011</v>
      </c>
      <c r="D509" s="180" t="s">
        <v>153</v>
      </c>
      <c r="E509" s="181" t="s">
        <v>1185</v>
      </c>
      <c r="F509" s="182" t="s">
        <v>1186</v>
      </c>
      <c r="G509" s="183" t="s">
        <v>178</v>
      </c>
      <c r="H509" s="184">
        <v>254.22900000000001</v>
      </c>
      <c r="I509" s="185"/>
      <c r="J509" s="186">
        <f>ROUND(I509*H509,2)</f>
        <v>0</v>
      </c>
      <c r="K509" s="182" t="s">
        <v>157</v>
      </c>
      <c r="L509" s="41"/>
      <c r="M509" s="187" t="s">
        <v>19</v>
      </c>
      <c r="N509" s="188" t="s">
        <v>44</v>
      </c>
      <c r="O509" s="66"/>
      <c r="P509" s="189">
        <f>O509*H509</f>
        <v>0</v>
      </c>
      <c r="Q509" s="189">
        <v>0</v>
      </c>
      <c r="R509" s="189">
        <f>Q509*H509</f>
        <v>0</v>
      </c>
      <c r="S509" s="189">
        <v>0</v>
      </c>
      <c r="T509" s="190">
        <f>S509*H509</f>
        <v>0</v>
      </c>
      <c r="U509" s="36"/>
      <c r="V509" s="36"/>
      <c r="W509" s="36"/>
      <c r="X509" s="36"/>
      <c r="Y509" s="36"/>
      <c r="Z509" s="36"/>
      <c r="AA509" s="36"/>
      <c r="AB509" s="36"/>
      <c r="AC509" s="36"/>
      <c r="AD509" s="36"/>
      <c r="AE509" s="36"/>
      <c r="AR509" s="191" t="s">
        <v>276</v>
      </c>
      <c r="AT509" s="191" t="s">
        <v>153</v>
      </c>
      <c r="AU509" s="191" t="s">
        <v>82</v>
      </c>
      <c r="AY509" s="19" t="s">
        <v>151</v>
      </c>
      <c r="BE509" s="192">
        <f>IF(N509="základní",J509,0)</f>
        <v>0</v>
      </c>
      <c r="BF509" s="192">
        <f>IF(N509="snížená",J509,0)</f>
        <v>0</v>
      </c>
      <c r="BG509" s="192">
        <f>IF(N509="zákl. přenesená",J509,0)</f>
        <v>0</v>
      </c>
      <c r="BH509" s="192">
        <f>IF(N509="sníž. přenesená",J509,0)</f>
        <v>0</v>
      </c>
      <c r="BI509" s="192">
        <f>IF(N509="nulová",J509,0)</f>
        <v>0</v>
      </c>
      <c r="BJ509" s="19" t="s">
        <v>80</v>
      </c>
      <c r="BK509" s="192">
        <f>ROUND(I509*H509,2)</f>
        <v>0</v>
      </c>
      <c r="BL509" s="19" t="s">
        <v>276</v>
      </c>
      <c r="BM509" s="191" t="s">
        <v>1492</v>
      </c>
    </row>
    <row r="510" spans="1:65" s="2" customFormat="1" ht="29.25">
      <c r="A510" s="36"/>
      <c r="B510" s="37"/>
      <c r="C510" s="38"/>
      <c r="D510" s="193" t="s">
        <v>160</v>
      </c>
      <c r="E510" s="38"/>
      <c r="F510" s="194" t="s">
        <v>1188</v>
      </c>
      <c r="G510" s="38"/>
      <c r="H510" s="38"/>
      <c r="I510" s="195"/>
      <c r="J510" s="38"/>
      <c r="K510" s="38"/>
      <c r="L510" s="41"/>
      <c r="M510" s="196"/>
      <c r="N510" s="197"/>
      <c r="O510" s="66"/>
      <c r="P510" s="66"/>
      <c r="Q510" s="66"/>
      <c r="R510" s="66"/>
      <c r="S510" s="66"/>
      <c r="T510" s="67"/>
      <c r="U510" s="36"/>
      <c r="V510" s="36"/>
      <c r="W510" s="36"/>
      <c r="X510" s="36"/>
      <c r="Y510" s="36"/>
      <c r="Z510" s="36"/>
      <c r="AA510" s="36"/>
      <c r="AB510" s="36"/>
      <c r="AC510" s="36"/>
      <c r="AD510" s="36"/>
      <c r="AE510" s="36"/>
      <c r="AT510" s="19" t="s">
        <v>160</v>
      </c>
      <c r="AU510" s="19" t="s">
        <v>82</v>
      </c>
    </row>
    <row r="511" spans="1:65" s="2" customFormat="1" ht="11.25">
      <c r="A511" s="36"/>
      <c r="B511" s="37"/>
      <c r="C511" s="38"/>
      <c r="D511" s="198" t="s">
        <v>162</v>
      </c>
      <c r="E511" s="38"/>
      <c r="F511" s="199" t="s">
        <v>1189</v>
      </c>
      <c r="G511" s="38"/>
      <c r="H511" s="38"/>
      <c r="I511" s="195"/>
      <c r="J511" s="38"/>
      <c r="K511" s="38"/>
      <c r="L511" s="41"/>
      <c r="M511" s="196"/>
      <c r="N511" s="197"/>
      <c r="O511" s="66"/>
      <c r="P511" s="66"/>
      <c r="Q511" s="66"/>
      <c r="R511" s="66"/>
      <c r="S511" s="66"/>
      <c r="T511" s="67"/>
      <c r="U511" s="36"/>
      <c r="V511" s="36"/>
      <c r="W511" s="36"/>
      <c r="X511" s="36"/>
      <c r="Y511" s="36"/>
      <c r="Z511" s="36"/>
      <c r="AA511" s="36"/>
      <c r="AB511" s="36"/>
      <c r="AC511" s="36"/>
      <c r="AD511" s="36"/>
      <c r="AE511" s="36"/>
      <c r="AT511" s="19" t="s">
        <v>162</v>
      </c>
      <c r="AU511" s="19" t="s">
        <v>82</v>
      </c>
    </row>
    <row r="512" spans="1:65" s="13" customFormat="1" ht="11.25">
      <c r="B512" s="200"/>
      <c r="C512" s="201"/>
      <c r="D512" s="193" t="s">
        <v>164</v>
      </c>
      <c r="E512" s="202" t="s">
        <v>19</v>
      </c>
      <c r="F512" s="203" t="s">
        <v>1493</v>
      </c>
      <c r="G512" s="201"/>
      <c r="H512" s="202" t="s">
        <v>19</v>
      </c>
      <c r="I512" s="204"/>
      <c r="J512" s="201"/>
      <c r="K512" s="201"/>
      <c r="L512" s="205"/>
      <c r="M512" s="206"/>
      <c r="N512" s="207"/>
      <c r="O512" s="207"/>
      <c r="P512" s="207"/>
      <c r="Q512" s="207"/>
      <c r="R512" s="207"/>
      <c r="S512" s="207"/>
      <c r="T512" s="208"/>
      <c r="AT512" s="209" t="s">
        <v>164</v>
      </c>
      <c r="AU512" s="209" t="s">
        <v>82</v>
      </c>
      <c r="AV512" s="13" t="s">
        <v>80</v>
      </c>
      <c r="AW512" s="13" t="s">
        <v>35</v>
      </c>
      <c r="AX512" s="13" t="s">
        <v>73</v>
      </c>
      <c r="AY512" s="209" t="s">
        <v>151</v>
      </c>
    </row>
    <row r="513" spans="2:51" s="14" customFormat="1" ht="11.25">
      <c r="B513" s="210"/>
      <c r="C513" s="211"/>
      <c r="D513" s="193" t="s">
        <v>164</v>
      </c>
      <c r="E513" s="212" t="s">
        <v>19</v>
      </c>
      <c r="F513" s="213" t="s">
        <v>1494</v>
      </c>
      <c r="G513" s="211"/>
      <c r="H513" s="214">
        <v>15</v>
      </c>
      <c r="I513" s="215"/>
      <c r="J513" s="211"/>
      <c r="K513" s="211"/>
      <c r="L513" s="216"/>
      <c r="M513" s="217"/>
      <c r="N513" s="218"/>
      <c r="O513" s="218"/>
      <c r="P513" s="218"/>
      <c r="Q513" s="218"/>
      <c r="R513" s="218"/>
      <c r="S513" s="218"/>
      <c r="T513" s="219"/>
      <c r="AT513" s="220" t="s">
        <v>164</v>
      </c>
      <c r="AU513" s="220" t="s">
        <v>82</v>
      </c>
      <c r="AV513" s="14" t="s">
        <v>82</v>
      </c>
      <c r="AW513" s="14" t="s">
        <v>35</v>
      </c>
      <c r="AX513" s="14" t="s">
        <v>73</v>
      </c>
      <c r="AY513" s="220" t="s">
        <v>151</v>
      </c>
    </row>
    <row r="514" spans="2:51" s="13" customFormat="1" ht="11.25">
      <c r="B514" s="200"/>
      <c r="C514" s="201"/>
      <c r="D514" s="193" t="s">
        <v>164</v>
      </c>
      <c r="E514" s="202" t="s">
        <v>19</v>
      </c>
      <c r="F514" s="203" t="s">
        <v>1495</v>
      </c>
      <c r="G514" s="201"/>
      <c r="H514" s="202" t="s">
        <v>19</v>
      </c>
      <c r="I514" s="204"/>
      <c r="J514" s="201"/>
      <c r="K514" s="201"/>
      <c r="L514" s="205"/>
      <c r="M514" s="206"/>
      <c r="N514" s="207"/>
      <c r="O514" s="207"/>
      <c r="P514" s="207"/>
      <c r="Q514" s="207"/>
      <c r="R514" s="207"/>
      <c r="S514" s="207"/>
      <c r="T514" s="208"/>
      <c r="AT514" s="209" t="s">
        <v>164</v>
      </c>
      <c r="AU514" s="209" t="s">
        <v>82</v>
      </c>
      <c r="AV514" s="13" t="s">
        <v>80</v>
      </c>
      <c r="AW514" s="13" t="s">
        <v>35</v>
      </c>
      <c r="AX514" s="13" t="s">
        <v>73</v>
      </c>
      <c r="AY514" s="209" t="s">
        <v>151</v>
      </c>
    </row>
    <row r="515" spans="2:51" s="14" customFormat="1" ht="11.25">
      <c r="B515" s="210"/>
      <c r="C515" s="211"/>
      <c r="D515" s="193" t="s">
        <v>164</v>
      </c>
      <c r="E515" s="212" t="s">
        <v>19</v>
      </c>
      <c r="F515" s="213" t="s">
        <v>1496</v>
      </c>
      <c r="G515" s="211"/>
      <c r="H515" s="214">
        <v>2.56</v>
      </c>
      <c r="I515" s="215"/>
      <c r="J515" s="211"/>
      <c r="K515" s="211"/>
      <c r="L515" s="216"/>
      <c r="M515" s="217"/>
      <c r="N515" s="218"/>
      <c r="O515" s="218"/>
      <c r="P515" s="218"/>
      <c r="Q515" s="218"/>
      <c r="R515" s="218"/>
      <c r="S515" s="218"/>
      <c r="T515" s="219"/>
      <c r="AT515" s="220" t="s">
        <v>164</v>
      </c>
      <c r="AU515" s="220" t="s">
        <v>82</v>
      </c>
      <c r="AV515" s="14" t="s">
        <v>82</v>
      </c>
      <c r="AW515" s="14" t="s">
        <v>35</v>
      </c>
      <c r="AX515" s="14" t="s">
        <v>73</v>
      </c>
      <c r="AY515" s="220" t="s">
        <v>151</v>
      </c>
    </row>
    <row r="516" spans="2:51" s="14" customFormat="1" ht="11.25">
      <c r="B516" s="210"/>
      <c r="C516" s="211"/>
      <c r="D516" s="193" t="s">
        <v>164</v>
      </c>
      <c r="E516" s="212" t="s">
        <v>19</v>
      </c>
      <c r="F516" s="213" t="s">
        <v>1497</v>
      </c>
      <c r="G516" s="211"/>
      <c r="H516" s="214">
        <v>4.6079999999999997</v>
      </c>
      <c r="I516" s="215"/>
      <c r="J516" s="211"/>
      <c r="K516" s="211"/>
      <c r="L516" s="216"/>
      <c r="M516" s="217"/>
      <c r="N516" s="218"/>
      <c r="O516" s="218"/>
      <c r="P516" s="218"/>
      <c r="Q516" s="218"/>
      <c r="R516" s="218"/>
      <c r="S516" s="218"/>
      <c r="T516" s="219"/>
      <c r="AT516" s="220" t="s">
        <v>164</v>
      </c>
      <c r="AU516" s="220" t="s">
        <v>82</v>
      </c>
      <c r="AV516" s="14" t="s">
        <v>82</v>
      </c>
      <c r="AW516" s="14" t="s">
        <v>35</v>
      </c>
      <c r="AX516" s="14" t="s">
        <v>73</v>
      </c>
      <c r="AY516" s="220" t="s">
        <v>151</v>
      </c>
    </row>
    <row r="517" spans="2:51" s="13" customFormat="1" ht="11.25">
      <c r="B517" s="200"/>
      <c r="C517" s="201"/>
      <c r="D517" s="193" t="s">
        <v>164</v>
      </c>
      <c r="E517" s="202" t="s">
        <v>19</v>
      </c>
      <c r="F517" s="203" t="s">
        <v>1498</v>
      </c>
      <c r="G517" s="201"/>
      <c r="H517" s="202" t="s">
        <v>19</v>
      </c>
      <c r="I517" s="204"/>
      <c r="J517" s="201"/>
      <c r="K517" s="201"/>
      <c r="L517" s="205"/>
      <c r="M517" s="206"/>
      <c r="N517" s="207"/>
      <c r="O517" s="207"/>
      <c r="P517" s="207"/>
      <c r="Q517" s="207"/>
      <c r="R517" s="207"/>
      <c r="S517" s="207"/>
      <c r="T517" s="208"/>
      <c r="AT517" s="209" t="s">
        <v>164</v>
      </c>
      <c r="AU517" s="209" t="s">
        <v>82</v>
      </c>
      <c r="AV517" s="13" t="s">
        <v>80</v>
      </c>
      <c r="AW517" s="13" t="s">
        <v>35</v>
      </c>
      <c r="AX517" s="13" t="s">
        <v>73</v>
      </c>
      <c r="AY517" s="209" t="s">
        <v>151</v>
      </c>
    </row>
    <row r="518" spans="2:51" s="14" customFormat="1" ht="11.25">
      <c r="B518" s="210"/>
      <c r="C518" s="211"/>
      <c r="D518" s="193" t="s">
        <v>164</v>
      </c>
      <c r="E518" s="212" t="s">
        <v>19</v>
      </c>
      <c r="F518" s="213" t="s">
        <v>1499</v>
      </c>
      <c r="G518" s="211"/>
      <c r="H518" s="214">
        <v>4.6079999999999997</v>
      </c>
      <c r="I518" s="215"/>
      <c r="J518" s="211"/>
      <c r="K518" s="211"/>
      <c r="L518" s="216"/>
      <c r="M518" s="217"/>
      <c r="N518" s="218"/>
      <c r="O518" s="218"/>
      <c r="P518" s="218"/>
      <c r="Q518" s="218"/>
      <c r="R518" s="218"/>
      <c r="S518" s="218"/>
      <c r="T518" s="219"/>
      <c r="AT518" s="220" t="s">
        <v>164</v>
      </c>
      <c r="AU518" s="220" t="s">
        <v>82</v>
      </c>
      <c r="AV518" s="14" t="s">
        <v>82</v>
      </c>
      <c r="AW518" s="14" t="s">
        <v>35</v>
      </c>
      <c r="AX518" s="14" t="s">
        <v>73</v>
      </c>
      <c r="AY518" s="220" t="s">
        <v>151</v>
      </c>
    </row>
    <row r="519" spans="2:51" s="13" customFormat="1" ht="22.5">
      <c r="B519" s="200"/>
      <c r="C519" s="201"/>
      <c r="D519" s="193" t="s">
        <v>164</v>
      </c>
      <c r="E519" s="202" t="s">
        <v>19</v>
      </c>
      <c r="F519" s="203" t="s">
        <v>1197</v>
      </c>
      <c r="G519" s="201"/>
      <c r="H519" s="202" t="s">
        <v>19</v>
      </c>
      <c r="I519" s="204"/>
      <c r="J519" s="201"/>
      <c r="K519" s="201"/>
      <c r="L519" s="205"/>
      <c r="M519" s="206"/>
      <c r="N519" s="207"/>
      <c r="O519" s="207"/>
      <c r="P519" s="207"/>
      <c r="Q519" s="207"/>
      <c r="R519" s="207"/>
      <c r="S519" s="207"/>
      <c r="T519" s="208"/>
      <c r="AT519" s="209" t="s">
        <v>164</v>
      </c>
      <c r="AU519" s="209" t="s">
        <v>82</v>
      </c>
      <c r="AV519" s="13" t="s">
        <v>80</v>
      </c>
      <c r="AW519" s="13" t="s">
        <v>35</v>
      </c>
      <c r="AX519" s="13" t="s">
        <v>73</v>
      </c>
      <c r="AY519" s="209" t="s">
        <v>151</v>
      </c>
    </row>
    <row r="520" spans="2:51" s="14" customFormat="1" ht="11.25">
      <c r="B520" s="210"/>
      <c r="C520" s="211"/>
      <c r="D520" s="193" t="s">
        <v>164</v>
      </c>
      <c r="E520" s="212" t="s">
        <v>19</v>
      </c>
      <c r="F520" s="213" t="s">
        <v>1198</v>
      </c>
      <c r="G520" s="211"/>
      <c r="H520" s="214">
        <v>42.695</v>
      </c>
      <c r="I520" s="215"/>
      <c r="J520" s="211"/>
      <c r="K520" s="211"/>
      <c r="L520" s="216"/>
      <c r="M520" s="217"/>
      <c r="N520" s="218"/>
      <c r="O520" s="218"/>
      <c r="P520" s="218"/>
      <c r="Q520" s="218"/>
      <c r="R520" s="218"/>
      <c r="S520" s="218"/>
      <c r="T520" s="219"/>
      <c r="AT520" s="220" t="s">
        <v>164</v>
      </c>
      <c r="AU520" s="220" t="s">
        <v>82</v>
      </c>
      <c r="AV520" s="14" t="s">
        <v>82</v>
      </c>
      <c r="AW520" s="14" t="s">
        <v>35</v>
      </c>
      <c r="AX520" s="14" t="s">
        <v>73</v>
      </c>
      <c r="AY520" s="220" t="s">
        <v>151</v>
      </c>
    </row>
    <row r="521" spans="2:51" s="13" customFormat="1" ht="11.25">
      <c r="B521" s="200"/>
      <c r="C521" s="201"/>
      <c r="D521" s="193" t="s">
        <v>164</v>
      </c>
      <c r="E521" s="202" t="s">
        <v>19</v>
      </c>
      <c r="F521" s="203" t="s">
        <v>1500</v>
      </c>
      <c r="G521" s="201"/>
      <c r="H521" s="202" t="s">
        <v>19</v>
      </c>
      <c r="I521" s="204"/>
      <c r="J521" s="201"/>
      <c r="K521" s="201"/>
      <c r="L521" s="205"/>
      <c r="M521" s="206"/>
      <c r="N521" s="207"/>
      <c r="O521" s="207"/>
      <c r="P521" s="207"/>
      <c r="Q521" s="207"/>
      <c r="R521" s="207"/>
      <c r="S521" s="207"/>
      <c r="T521" s="208"/>
      <c r="AT521" s="209" t="s">
        <v>164</v>
      </c>
      <c r="AU521" s="209" t="s">
        <v>82</v>
      </c>
      <c r="AV521" s="13" t="s">
        <v>80</v>
      </c>
      <c r="AW521" s="13" t="s">
        <v>35</v>
      </c>
      <c r="AX521" s="13" t="s">
        <v>73</v>
      </c>
      <c r="AY521" s="209" t="s">
        <v>151</v>
      </c>
    </row>
    <row r="522" spans="2:51" s="14" customFormat="1" ht="11.25">
      <c r="B522" s="210"/>
      <c r="C522" s="211"/>
      <c r="D522" s="193" t="s">
        <v>164</v>
      </c>
      <c r="E522" s="212" t="s">
        <v>19</v>
      </c>
      <c r="F522" s="213" t="s">
        <v>1501</v>
      </c>
      <c r="G522" s="211"/>
      <c r="H522" s="214">
        <v>38.880000000000003</v>
      </c>
      <c r="I522" s="215"/>
      <c r="J522" s="211"/>
      <c r="K522" s="211"/>
      <c r="L522" s="216"/>
      <c r="M522" s="217"/>
      <c r="N522" s="218"/>
      <c r="O522" s="218"/>
      <c r="P522" s="218"/>
      <c r="Q522" s="218"/>
      <c r="R522" s="218"/>
      <c r="S522" s="218"/>
      <c r="T522" s="219"/>
      <c r="AT522" s="220" t="s">
        <v>164</v>
      </c>
      <c r="AU522" s="220" t="s">
        <v>82</v>
      </c>
      <c r="AV522" s="14" t="s">
        <v>82</v>
      </c>
      <c r="AW522" s="14" t="s">
        <v>35</v>
      </c>
      <c r="AX522" s="14" t="s">
        <v>73</v>
      </c>
      <c r="AY522" s="220" t="s">
        <v>151</v>
      </c>
    </row>
    <row r="523" spans="2:51" s="13" customFormat="1" ht="11.25">
      <c r="B523" s="200"/>
      <c r="C523" s="201"/>
      <c r="D523" s="193" t="s">
        <v>164</v>
      </c>
      <c r="E523" s="202" t="s">
        <v>19</v>
      </c>
      <c r="F523" s="203" t="s">
        <v>1502</v>
      </c>
      <c r="G523" s="201"/>
      <c r="H523" s="202" t="s">
        <v>19</v>
      </c>
      <c r="I523" s="204"/>
      <c r="J523" s="201"/>
      <c r="K523" s="201"/>
      <c r="L523" s="205"/>
      <c r="M523" s="206"/>
      <c r="N523" s="207"/>
      <c r="O523" s="207"/>
      <c r="P523" s="207"/>
      <c r="Q523" s="207"/>
      <c r="R523" s="207"/>
      <c r="S523" s="207"/>
      <c r="T523" s="208"/>
      <c r="AT523" s="209" t="s">
        <v>164</v>
      </c>
      <c r="AU523" s="209" t="s">
        <v>82</v>
      </c>
      <c r="AV523" s="13" t="s">
        <v>80</v>
      </c>
      <c r="AW523" s="13" t="s">
        <v>35</v>
      </c>
      <c r="AX523" s="13" t="s">
        <v>73</v>
      </c>
      <c r="AY523" s="209" t="s">
        <v>151</v>
      </c>
    </row>
    <row r="524" spans="2:51" s="14" customFormat="1" ht="11.25">
      <c r="B524" s="210"/>
      <c r="C524" s="211"/>
      <c r="D524" s="193" t="s">
        <v>164</v>
      </c>
      <c r="E524" s="212" t="s">
        <v>19</v>
      </c>
      <c r="F524" s="213" t="s">
        <v>1202</v>
      </c>
      <c r="G524" s="211"/>
      <c r="H524" s="214">
        <v>0.81599999999999995</v>
      </c>
      <c r="I524" s="215"/>
      <c r="J524" s="211"/>
      <c r="K524" s="211"/>
      <c r="L524" s="216"/>
      <c r="M524" s="217"/>
      <c r="N524" s="218"/>
      <c r="O524" s="218"/>
      <c r="P524" s="218"/>
      <c r="Q524" s="218"/>
      <c r="R524" s="218"/>
      <c r="S524" s="218"/>
      <c r="T524" s="219"/>
      <c r="AT524" s="220" t="s">
        <v>164</v>
      </c>
      <c r="AU524" s="220" t="s">
        <v>82</v>
      </c>
      <c r="AV524" s="14" t="s">
        <v>82</v>
      </c>
      <c r="AW524" s="14" t="s">
        <v>35</v>
      </c>
      <c r="AX524" s="14" t="s">
        <v>73</v>
      </c>
      <c r="AY524" s="220" t="s">
        <v>151</v>
      </c>
    </row>
    <row r="525" spans="2:51" s="13" customFormat="1" ht="11.25">
      <c r="B525" s="200"/>
      <c r="C525" s="201"/>
      <c r="D525" s="193" t="s">
        <v>164</v>
      </c>
      <c r="E525" s="202" t="s">
        <v>19</v>
      </c>
      <c r="F525" s="203" t="s">
        <v>1503</v>
      </c>
      <c r="G525" s="201"/>
      <c r="H525" s="202" t="s">
        <v>19</v>
      </c>
      <c r="I525" s="204"/>
      <c r="J525" s="201"/>
      <c r="K525" s="201"/>
      <c r="L525" s="205"/>
      <c r="M525" s="206"/>
      <c r="N525" s="207"/>
      <c r="O525" s="207"/>
      <c r="P525" s="207"/>
      <c r="Q525" s="207"/>
      <c r="R525" s="207"/>
      <c r="S525" s="207"/>
      <c r="T525" s="208"/>
      <c r="AT525" s="209" t="s">
        <v>164</v>
      </c>
      <c r="AU525" s="209" t="s">
        <v>82</v>
      </c>
      <c r="AV525" s="13" t="s">
        <v>80</v>
      </c>
      <c r="AW525" s="13" t="s">
        <v>35</v>
      </c>
      <c r="AX525" s="13" t="s">
        <v>73</v>
      </c>
      <c r="AY525" s="209" t="s">
        <v>151</v>
      </c>
    </row>
    <row r="526" spans="2:51" s="14" customFormat="1" ht="11.25">
      <c r="B526" s="210"/>
      <c r="C526" s="211"/>
      <c r="D526" s="193" t="s">
        <v>164</v>
      </c>
      <c r="E526" s="212" t="s">
        <v>19</v>
      </c>
      <c r="F526" s="213" t="s">
        <v>1504</v>
      </c>
      <c r="G526" s="211"/>
      <c r="H526" s="214">
        <v>71.760000000000005</v>
      </c>
      <c r="I526" s="215"/>
      <c r="J526" s="211"/>
      <c r="K526" s="211"/>
      <c r="L526" s="216"/>
      <c r="M526" s="217"/>
      <c r="N526" s="218"/>
      <c r="O526" s="218"/>
      <c r="P526" s="218"/>
      <c r="Q526" s="218"/>
      <c r="R526" s="218"/>
      <c r="S526" s="218"/>
      <c r="T526" s="219"/>
      <c r="AT526" s="220" t="s">
        <v>164</v>
      </c>
      <c r="AU526" s="220" t="s">
        <v>82</v>
      </c>
      <c r="AV526" s="14" t="s">
        <v>82</v>
      </c>
      <c r="AW526" s="14" t="s">
        <v>35</v>
      </c>
      <c r="AX526" s="14" t="s">
        <v>73</v>
      </c>
      <c r="AY526" s="220" t="s">
        <v>151</v>
      </c>
    </row>
    <row r="527" spans="2:51" s="13" customFormat="1" ht="11.25">
      <c r="B527" s="200"/>
      <c r="C527" s="201"/>
      <c r="D527" s="193" t="s">
        <v>164</v>
      </c>
      <c r="E527" s="202" t="s">
        <v>19</v>
      </c>
      <c r="F527" s="203" t="s">
        <v>1221</v>
      </c>
      <c r="G527" s="201"/>
      <c r="H527" s="202" t="s">
        <v>19</v>
      </c>
      <c r="I527" s="204"/>
      <c r="J527" s="201"/>
      <c r="K527" s="201"/>
      <c r="L527" s="205"/>
      <c r="M527" s="206"/>
      <c r="N527" s="207"/>
      <c r="O527" s="207"/>
      <c r="P527" s="207"/>
      <c r="Q527" s="207"/>
      <c r="R527" s="207"/>
      <c r="S527" s="207"/>
      <c r="T527" s="208"/>
      <c r="AT527" s="209" t="s">
        <v>164</v>
      </c>
      <c r="AU527" s="209" t="s">
        <v>82</v>
      </c>
      <c r="AV527" s="13" t="s">
        <v>80</v>
      </c>
      <c r="AW527" s="13" t="s">
        <v>35</v>
      </c>
      <c r="AX527" s="13" t="s">
        <v>73</v>
      </c>
      <c r="AY527" s="209" t="s">
        <v>151</v>
      </c>
    </row>
    <row r="528" spans="2:51" s="14" customFormat="1" ht="11.25">
      <c r="B528" s="210"/>
      <c r="C528" s="211"/>
      <c r="D528" s="193" t="s">
        <v>164</v>
      </c>
      <c r="E528" s="212" t="s">
        <v>19</v>
      </c>
      <c r="F528" s="213" t="s">
        <v>1505</v>
      </c>
      <c r="G528" s="211"/>
      <c r="H528" s="214">
        <v>21.6</v>
      </c>
      <c r="I528" s="215"/>
      <c r="J528" s="211"/>
      <c r="K528" s="211"/>
      <c r="L528" s="216"/>
      <c r="M528" s="217"/>
      <c r="N528" s="218"/>
      <c r="O528" s="218"/>
      <c r="P528" s="218"/>
      <c r="Q528" s="218"/>
      <c r="R528" s="218"/>
      <c r="S528" s="218"/>
      <c r="T528" s="219"/>
      <c r="AT528" s="220" t="s">
        <v>164</v>
      </c>
      <c r="AU528" s="220" t="s">
        <v>82</v>
      </c>
      <c r="AV528" s="14" t="s">
        <v>82</v>
      </c>
      <c r="AW528" s="14" t="s">
        <v>35</v>
      </c>
      <c r="AX528" s="14" t="s">
        <v>73</v>
      </c>
      <c r="AY528" s="220" t="s">
        <v>151</v>
      </c>
    </row>
    <row r="529" spans="1:65" s="13" customFormat="1" ht="11.25">
      <c r="B529" s="200"/>
      <c r="C529" s="201"/>
      <c r="D529" s="193" t="s">
        <v>164</v>
      </c>
      <c r="E529" s="202" t="s">
        <v>19</v>
      </c>
      <c r="F529" s="203" t="s">
        <v>1506</v>
      </c>
      <c r="G529" s="201"/>
      <c r="H529" s="202" t="s">
        <v>19</v>
      </c>
      <c r="I529" s="204"/>
      <c r="J529" s="201"/>
      <c r="K529" s="201"/>
      <c r="L529" s="205"/>
      <c r="M529" s="206"/>
      <c r="N529" s="207"/>
      <c r="O529" s="207"/>
      <c r="P529" s="207"/>
      <c r="Q529" s="207"/>
      <c r="R529" s="207"/>
      <c r="S529" s="207"/>
      <c r="T529" s="208"/>
      <c r="AT529" s="209" t="s">
        <v>164</v>
      </c>
      <c r="AU529" s="209" t="s">
        <v>82</v>
      </c>
      <c r="AV529" s="13" t="s">
        <v>80</v>
      </c>
      <c r="AW529" s="13" t="s">
        <v>35</v>
      </c>
      <c r="AX529" s="13" t="s">
        <v>73</v>
      </c>
      <c r="AY529" s="209" t="s">
        <v>151</v>
      </c>
    </row>
    <row r="530" spans="1:65" s="14" customFormat="1" ht="11.25">
      <c r="B530" s="210"/>
      <c r="C530" s="211"/>
      <c r="D530" s="193" t="s">
        <v>164</v>
      </c>
      <c r="E530" s="212" t="s">
        <v>19</v>
      </c>
      <c r="F530" s="213" t="s">
        <v>1507</v>
      </c>
      <c r="G530" s="211"/>
      <c r="H530" s="214">
        <v>10.512</v>
      </c>
      <c r="I530" s="215"/>
      <c r="J530" s="211"/>
      <c r="K530" s="211"/>
      <c r="L530" s="216"/>
      <c r="M530" s="217"/>
      <c r="N530" s="218"/>
      <c r="O530" s="218"/>
      <c r="P530" s="218"/>
      <c r="Q530" s="218"/>
      <c r="R530" s="218"/>
      <c r="S530" s="218"/>
      <c r="T530" s="219"/>
      <c r="AT530" s="220" t="s">
        <v>164</v>
      </c>
      <c r="AU530" s="220" t="s">
        <v>82</v>
      </c>
      <c r="AV530" s="14" t="s">
        <v>82</v>
      </c>
      <c r="AW530" s="14" t="s">
        <v>35</v>
      </c>
      <c r="AX530" s="14" t="s">
        <v>73</v>
      </c>
      <c r="AY530" s="220" t="s">
        <v>151</v>
      </c>
    </row>
    <row r="531" spans="1:65" s="16" customFormat="1" ht="11.25">
      <c r="B531" s="246"/>
      <c r="C531" s="247"/>
      <c r="D531" s="193" t="s">
        <v>164</v>
      </c>
      <c r="E531" s="248" t="s">
        <v>19</v>
      </c>
      <c r="F531" s="249" t="s">
        <v>371</v>
      </c>
      <c r="G531" s="247"/>
      <c r="H531" s="250">
        <v>213.03900000000002</v>
      </c>
      <c r="I531" s="251"/>
      <c r="J531" s="247"/>
      <c r="K531" s="247"/>
      <c r="L531" s="252"/>
      <c r="M531" s="253"/>
      <c r="N531" s="254"/>
      <c r="O531" s="254"/>
      <c r="P531" s="254"/>
      <c r="Q531" s="254"/>
      <c r="R531" s="254"/>
      <c r="S531" s="254"/>
      <c r="T531" s="255"/>
      <c r="AT531" s="256" t="s">
        <v>164</v>
      </c>
      <c r="AU531" s="256" t="s">
        <v>82</v>
      </c>
      <c r="AV531" s="16" t="s">
        <v>175</v>
      </c>
      <c r="AW531" s="16" t="s">
        <v>35</v>
      </c>
      <c r="AX531" s="16" t="s">
        <v>73</v>
      </c>
      <c r="AY531" s="256" t="s">
        <v>151</v>
      </c>
    </row>
    <row r="532" spans="1:65" s="13" customFormat="1" ht="22.5">
      <c r="B532" s="200"/>
      <c r="C532" s="201"/>
      <c r="D532" s="193" t="s">
        <v>164</v>
      </c>
      <c r="E532" s="202" t="s">
        <v>19</v>
      </c>
      <c r="F532" s="203" t="s">
        <v>1508</v>
      </c>
      <c r="G532" s="201"/>
      <c r="H532" s="202" t="s">
        <v>19</v>
      </c>
      <c r="I532" s="204"/>
      <c r="J532" s="201"/>
      <c r="K532" s="201"/>
      <c r="L532" s="205"/>
      <c r="M532" s="206"/>
      <c r="N532" s="207"/>
      <c r="O532" s="207"/>
      <c r="P532" s="207"/>
      <c r="Q532" s="207"/>
      <c r="R532" s="207"/>
      <c r="S532" s="207"/>
      <c r="T532" s="208"/>
      <c r="AT532" s="209" t="s">
        <v>164</v>
      </c>
      <c r="AU532" s="209" t="s">
        <v>82</v>
      </c>
      <c r="AV532" s="13" t="s">
        <v>80</v>
      </c>
      <c r="AW532" s="13" t="s">
        <v>35</v>
      </c>
      <c r="AX532" s="13" t="s">
        <v>73</v>
      </c>
      <c r="AY532" s="209" t="s">
        <v>151</v>
      </c>
    </row>
    <row r="533" spans="1:65" s="14" customFormat="1" ht="11.25">
      <c r="B533" s="210"/>
      <c r="C533" s="211"/>
      <c r="D533" s="193" t="s">
        <v>164</v>
      </c>
      <c r="E533" s="212" t="s">
        <v>19</v>
      </c>
      <c r="F533" s="213" t="s">
        <v>1509</v>
      </c>
      <c r="G533" s="211"/>
      <c r="H533" s="214">
        <v>4.5990000000000002</v>
      </c>
      <c r="I533" s="215"/>
      <c r="J533" s="211"/>
      <c r="K533" s="211"/>
      <c r="L533" s="216"/>
      <c r="M533" s="217"/>
      <c r="N533" s="218"/>
      <c r="O533" s="218"/>
      <c r="P533" s="218"/>
      <c r="Q533" s="218"/>
      <c r="R533" s="218"/>
      <c r="S533" s="218"/>
      <c r="T533" s="219"/>
      <c r="AT533" s="220" t="s">
        <v>164</v>
      </c>
      <c r="AU533" s="220" t="s">
        <v>82</v>
      </c>
      <c r="AV533" s="14" t="s">
        <v>82</v>
      </c>
      <c r="AW533" s="14" t="s">
        <v>35</v>
      </c>
      <c r="AX533" s="14" t="s">
        <v>73</v>
      </c>
      <c r="AY533" s="220" t="s">
        <v>151</v>
      </c>
    </row>
    <row r="534" spans="1:65" s="14" customFormat="1" ht="11.25">
      <c r="B534" s="210"/>
      <c r="C534" s="211"/>
      <c r="D534" s="193" t="s">
        <v>164</v>
      </c>
      <c r="E534" s="212" t="s">
        <v>19</v>
      </c>
      <c r="F534" s="213" t="s">
        <v>1510</v>
      </c>
      <c r="G534" s="211"/>
      <c r="H534" s="214">
        <v>3.927</v>
      </c>
      <c r="I534" s="215"/>
      <c r="J534" s="211"/>
      <c r="K534" s="211"/>
      <c r="L534" s="216"/>
      <c r="M534" s="217"/>
      <c r="N534" s="218"/>
      <c r="O534" s="218"/>
      <c r="P534" s="218"/>
      <c r="Q534" s="218"/>
      <c r="R534" s="218"/>
      <c r="S534" s="218"/>
      <c r="T534" s="219"/>
      <c r="AT534" s="220" t="s">
        <v>164</v>
      </c>
      <c r="AU534" s="220" t="s">
        <v>82</v>
      </c>
      <c r="AV534" s="14" t="s">
        <v>82</v>
      </c>
      <c r="AW534" s="14" t="s">
        <v>35</v>
      </c>
      <c r="AX534" s="14" t="s">
        <v>73</v>
      </c>
      <c r="AY534" s="220" t="s">
        <v>151</v>
      </c>
    </row>
    <row r="535" spans="1:65" s="14" customFormat="1" ht="11.25">
      <c r="B535" s="210"/>
      <c r="C535" s="211"/>
      <c r="D535" s="193" t="s">
        <v>164</v>
      </c>
      <c r="E535" s="212" t="s">
        <v>19</v>
      </c>
      <c r="F535" s="213" t="s">
        <v>1511</v>
      </c>
      <c r="G535" s="211"/>
      <c r="H535" s="214">
        <v>6.8789999999999996</v>
      </c>
      <c r="I535" s="215"/>
      <c r="J535" s="211"/>
      <c r="K535" s="211"/>
      <c r="L535" s="216"/>
      <c r="M535" s="217"/>
      <c r="N535" s="218"/>
      <c r="O535" s="218"/>
      <c r="P535" s="218"/>
      <c r="Q535" s="218"/>
      <c r="R535" s="218"/>
      <c r="S535" s="218"/>
      <c r="T535" s="219"/>
      <c r="AT535" s="220" t="s">
        <v>164</v>
      </c>
      <c r="AU535" s="220" t="s">
        <v>82</v>
      </c>
      <c r="AV535" s="14" t="s">
        <v>82</v>
      </c>
      <c r="AW535" s="14" t="s">
        <v>35</v>
      </c>
      <c r="AX535" s="14" t="s">
        <v>73</v>
      </c>
      <c r="AY535" s="220" t="s">
        <v>151</v>
      </c>
    </row>
    <row r="536" spans="1:65" s="14" customFormat="1" ht="11.25">
      <c r="B536" s="210"/>
      <c r="C536" s="211"/>
      <c r="D536" s="193" t="s">
        <v>164</v>
      </c>
      <c r="E536" s="212" t="s">
        <v>19</v>
      </c>
      <c r="F536" s="213" t="s">
        <v>1512</v>
      </c>
      <c r="G536" s="211"/>
      <c r="H536" s="214">
        <v>4.077</v>
      </c>
      <c r="I536" s="215"/>
      <c r="J536" s="211"/>
      <c r="K536" s="211"/>
      <c r="L536" s="216"/>
      <c r="M536" s="217"/>
      <c r="N536" s="218"/>
      <c r="O536" s="218"/>
      <c r="P536" s="218"/>
      <c r="Q536" s="218"/>
      <c r="R536" s="218"/>
      <c r="S536" s="218"/>
      <c r="T536" s="219"/>
      <c r="AT536" s="220" t="s">
        <v>164</v>
      </c>
      <c r="AU536" s="220" t="s">
        <v>82</v>
      </c>
      <c r="AV536" s="14" t="s">
        <v>82</v>
      </c>
      <c r="AW536" s="14" t="s">
        <v>35</v>
      </c>
      <c r="AX536" s="14" t="s">
        <v>73</v>
      </c>
      <c r="AY536" s="220" t="s">
        <v>151</v>
      </c>
    </row>
    <row r="537" spans="1:65" s="16" customFormat="1" ht="11.25">
      <c r="B537" s="246"/>
      <c r="C537" s="247"/>
      <c r="D537" s="193" t="s">
        <v>164</v>
      </c>
      <c r="E537" s="248" t="s">
        <v>19</v>
      </c>
      <c r="F537" s="249" t="s">
        <v>371</v>
      </c>
      <c r="G537" s="247"/>
      <c r="H537" s="250">
        <v>19.481999999999999</v>
      </c>
      <c r="I537" s="251"/>
      <c r="J537" s="247"/>
      <c r="K537" s="247"/>
      <c r="L537" s="252"/>
      <c r="M537" s="253"/>
      <c r="N537" s="254"/>
      <c r="O537" s="254"/>
      <c r="P537" s="254"/>
      <c r="Q537" s="254"/>
      <c r="R537" s="254"/>
      <c r="S537" s="254"/>
      <c r="T537" s="255"/>
      <c r="AT537" s="256" t="s">
        <v>164</v>
      </c>
      <c r="AU537" s="256" t="s">
        <v>82</v>
      </c>
      <c r="AV537" s="16" t="s">
        <v>175</v>
      </c>
      <c r="AW537" s="16" t="s">
        <v>35</v>
      </c>
      <c r="AX537" s="16" t="s">
        <v>73</v>
      </c>
      <c r="AY537" s="256" t="s">
        <v>151</v>
      </c>
    </row>
    <row r="538" spans="1:65" s="13" customFormat="1" ht="22.5">
      <c r="B538" s="200"/>
      <c r="C538" s="201"/>
      <c r="D538" s="193" t="s">
        <v>164</v>
      </c>
      <c r="E538" s="202" t="s">
        <v>19</v>
      </c>
      <c r="F538" s="203" t="s">
        <v>1217</v>
      </c>
      <c r="G538" s="201"/>
      <c r="H538" s="202" t="s">
        <v>19</v>
      </c>
      <c r="I538" s="204"/>
      <c r="J538" s="201"/>
      <c r="K538" s="201"/>
      <c r="L538" s="205"/>
      <c r="M538" s="206"/>
      <c r="N538" s="207"/>
      <c r="O538" s="207"/>
      <c r="P538" s="207"/>
      <c r="Q538" s="207"/>
      <c r="R538" s="207"/>
      <c r="S538" s="207"/>
      <c r="T538" s="208"/>
      <c r="AT538" s="209" t="s">
        <v>164</v>
      </c>
      <c r="AU538" s="209" t="s">
        <v>82</v>
      </c>
      <c r="AV538" s="13" t="s">
        <v>80</v>
      </c>
      <c r="AW538" s="13" t="s">
        <v>35</v>
      </c>
      <c r="AX538" s="13" t="s">
        <v>73</v>
      </c>
      <c r="AY538" s="209" t="s">
        <v>151</v>
      </c>
    </row>
    <row r="539" spans="1:65" s="14" customFormat="1" ht="11.25">
      <c r="B539" s="210"/>
      <c r="C539" s="211"/>
      <c r="D539" s="193" t="s">
        <v>164</v>
      </c>
      <c r="E539" s="212" t="s">
        <v>19</v>
      </c>
      <c r="F539" s="213" t="s">
        <v>1513</v>
      </c>
      <c r="G539" s="211"/>
      <c r="H539" s="214">
        <v>7.2359999999999998</v>
      </c>
      <c r="I539" s="215"/>
      <c r="J539" s="211"/>
      <c r="K539" s="211"/>
      <c r="L539" s="216"/>
      <c r="M539" s="217"/>
      <c r="N539" s="218"/>
      <c r="O539" s="218"/>
      <c r="P539" s="218"/>
      <c r="Q539" s="218"/>
      <c r="R539" s="218"/>
      <c r="S539" s="218"/>
      <c r="T539" s="219"/>
      <c r="AT539" s="220" t="s">
        <v>164</v>
      </c>
      <c r="AU539" s="220" t="s">
        <v>82</v>
      </c>
      <c r="AV539" s="14" t="s">
        <v>82</v>
      </c>
      <c r="AW539" s="14" t="s">
        <v>35</v>
      </c>
      <c r="AX539" s="14" t="s">
        <v>73</v>
      </c>
      <c r="AY539" s="220" t="s">
        <v>151</v>
      </c>
    </row>
    <row r="540" spans="1:65" s="13" customFormat="1" ht="22.5">
      <c r="B540" s="200"/>
      <c r="C540" s="201"/>
      <c r="D540" s="193" t="s">
        <v>164</v>
      </c>
      <c r="E540" s="202" t="s">
        <v>19</v>
      </c>
      <c r="F540" s="203" t="s">
        <v>1217</v>
      </c>
      <c r="G540" s="201"/>
      <c r="H540" s="202" t="s">
        <v>19</v>
      </c>
      <c r="I540" s="204"/>
      <c r="J540" s="201"/>
      <c r="K540" s="201"/>
      <c r="L540" s="205"/>
      <c r="M540" s="206"/>
      <c r="N540" s="207"/>
      <c r="O540" s="207"/>
      <c r="P540" s="207"/>
      <c r="Q540" s="207"/>
      <c r="R540" s="207"/>
      <c r="S540" s="207"/>
      <c r="T540" s="208"/>
      <c r="AT540" s="209" t="s">
        <v>164</v>
      </c>
      <c r="AU540" s="209" t="s">
        <v>82</v>
      </c>
      <c r="AV540" s="13" t="s">
        <v>80</v>
      </c>
      <c r="AW540" s="13" t="s">
        <v>35</v>
      </c>
      <c r="AX540" s="13" t="s">
        <v>73</v>
      </c>
      <c r="AY540" s="209" t="s">
        <v>151</v>
      </c>
    </row>
    <row r="541" spans="1:65" s="14" customFormat="1" ht="11.25">
      <c r="B541" s="210"/>
      <c r="C541" s="211"/>
      <c r="D541" s="193" t="s">
        <v>164</v>
      </c>
      <c r="E541" s="212" t="s">
        <v>19</v>
      </c>
      <c r="F541" s="213" t="s">
        <v>1514</v>
      </c>
      <c r="G541" s="211"/>
      <c r="H541" s="214">
        <v>14.472</v>
      </c>
      <c r="I541" s="215"/>
      <c r="J541" s="211"/>
      <c r="K541" s="211"/>
      <c r="L541" s="216"/>
      <c r="M541" s="217"/>
      <c r="N541" s="218"/>
      <c r="O541" s="218"/>
      <c r="P541" s="218"/>
      <c r="Q541" s="218"/>
      <c r="R541" s="218"/>
      <c r="S541" s="218"/>
      <c r="T541" s="219"/>
      <c r="AT541" s="220" t="s">
        <v>164</v>
      </c>
      <c r="AU541" s="220" t="s">
        <v>82</v>
      </c>
      <c r="AV541" s="14" t="s">
        <v>82</v>
      </c>
      <c r="AW541" s="14" t="s">
        <v>35</v>
      </c>
      <c r="AX541" s="14" t="s">
        <v>73</v>
      </c>
      <c r="AY541" s="220" t="s">
        <v>151</v>
      </c>
    </row>
    <row r="542" spans="1:65" s="16" customFormat="1" ht="11.25">
      <c r="B542" s="246"/>
      <c r="C542" s="247"/>
      <c r="D542" s="193" t="s">
        <v>164</v>
      </c>
      <c r="E542" s="248" t="s">
        <v>19</v>
      </c>
      <c r="F542" s="249" t="s">
        <v>371</v>
      </c>
      <c r="G542" s="247"/>
      <c r="H542" s="250">
        <v>21.707999999999998</v>
      </c>
      <c r="I542" s="251"/>
      <c r="J542" s="247"/>
      <c r="K542" s="247"/>
      <c r="L542" s="252"/>
      <c r="M542" s="253"/>
      <c r="N542" s="254"/>
      <c r="O542" s="254"/>
      <c r="P542" s="254"/>
      <c r="Q542" s="254"/>
      <c r="R542" s="254"/>
      <c r="S542" s="254"/>
      <c r="T542" s="255"/>
      <c r="AT542" s="256" t="s">
        <v>164</v>
      </c>
      <c r="AU542" s="256" t="s">
        <v>82</v>
      </c>
      <c r="AV542" s="16" t="s">
        <v>175</v>
      </c>
      <c r="AW542" s="16" t="s">
        <v>35</v>
      </c>
      <c r="AX542" s="16" t="s">
        <v>73</v>
      </c>
      <c r="AY542" s="256" t="s">
        <v>151</v>
      </c>
    </row>
    <row r="543" spans="1:65" s="15" customFormat="1" ht="11.25">
      <c r="B543" s="221"/>
      <c r="C543" s="222"/>
      <c r="D543" s="193" t="s">
        <v>164</v>
      </c>
      <c r="E543" s="223" t="s">
        <v>19</v>
      </c>
      <c r="F543" s="224" t="s">
        <v>167</v>
      </c>
      <c r="G543" s="222"/>
      <c r="H543" s="225">
        <v>254.22899999999998</v>
      </c>
      <c r="I543" s="226"/>
      <c r="J543" s="222"/>
      <c r="K543" s="222"/>
      <c r="L543" s="227"/>
      <c r="M543" s="228"/>
      <c r="N543" s="229"/>
      <c r="O543" s="229"/>
      <c r="P543" s="229"/>
      <c r="Q543" s="229"/>
      <c r="R543" s="229"/>
      <c r="S543" s="229"/>
      <c r="T543" s="230"/>
      <c r="AT543" s="231" t="s">
        <v>164</v>
      </c>
      <c r="AU543" s="231" t="s">
        <v>82</v>
      </c>
      <c r="AV543" s="15" t="s">
        <v>158</v>
      </c>
      <c r="AW543" s="15" t="s">
        <v>35</v>
      </c>
      <c r="AX543" s="15" t="s">
        <v>80</v>
      </c>
      <c r="AY543" s="231" t="s">
        <v>151</v>
      </c>
    </row>
    <row r="544" spans="1:65" s="2" customFormat="1" ht="16.5" customHeight="1">
      <c r="A544" s="36"/>
      <c r="B544" s="37"/>
      <c r="C544" s="180" t="s">
        <v>1015</v>
      </c>
      <c r="D544" s="180" t="s">
        <v>153</v>
      </c>
      <c r="E544" s="181" t="s">
        <v>1223</v>
      </c>
      <c r="F544" s="182" t="s">
        <v>1224</v>
      </c>
      <c r="G544" s="183" t="s">
        <v>178</v>
      </c>
      <c r="H544" s="184">
        <v>254.22900000000001</v>
      </c>
      <c r="I544" s="185"/>
      <c r="J544" s="186">
        <f>ROUND(I544*H544,2)</f>
        <v>0</v>
      </c>
      <c r="K544" s="182" t="s">
        <v>157</v>
      </c>
      <c r="L544" s="41"/>
      <c r="M544" s="187" t="s">
        <v>19</v>
      </c>
      <c r="N544" s="188" t="s">
        <v>44</v>
      </c>
      <c r="O544" s="66"/>
      <c r="P544" s="189">
        <f>O544*H544</f>
        <v>0</v>
      </c>
      <c r="Q544" s="189">
        <v>1.1E-4</v>
      </c>
      <c r="R544" s="189">
        <f>Q544*H544</f>
        <v>2.7965190000000001E-2</v>
      </c>
      <c r="S544" s="189">
        <v>0</v>
      </c>
      <c r="T544" s="190">
        <f>S544*H544</f>
        <v>0</v>
      </c>
      <c r="U544" s="36"/>
      <c r="V544" s="36"/>
      <c r="W544" s="36"/>
      <c r="X544" s="36"/>
      <c r="Y544" s="36"/>
      <c r="Z544" s="36"/>
      <c r="AA544" s="36"/>
      <c r="AB544" s="36"/>
      <c r="AC544" s="36"/>
      <c r="AD544" s="36"/>
      <c r="AE544" s="36"/>
      <c r="AR544" s="191" t="s">
        <v>276</v>
      </c>
      <c r="AT544" s="191" t="s">
        <v>153</v>
      </c>
      <c r="AU544" s="191" t="s">
        <v>82</v>
      </c>
      <c r="AY544" s="19" t="s">
        <v>151</v>
      </c>
      <c r="BE544" s="192">
        <f>IF(N544="základní",J544,0)</f>
        <v>0</v>
      </c>
      <c r="BF544" s="192">
        <f>IF(N544="snížená",J544,0)</f>
        <v>0</v>
      </c>
      <c r="BG544" s="192">
        <f>IF(N544="zákl. přenesená",J544,0)</f>
        <v>0</v>
      </c>
      <c r="BH544" s="192">
        <f>IF(N544="sníž. přenesená",J544,0)</f>
        <v>0</v>
      </c>
      <c r="BI544" s="192">
        <f>IF(N544="nulová",J544,0)</f>
        <v>0</v>
      </c>
      <c r="BJ544" s="19" t="s">
        <v>80</v>
      </c>
      <c r="BK544" s="192">
        <f>ROUND(I544*H544,2)</f>
        <v>0</v>
      </c>
      <c r="BL544" s="19" t="s">
        <v>276</v>
      </c>
      <c r="BM544" s="191" t="s">
        <v>1515</v>
      </c>
    </row>
    <row r="545" spans="1:65" s="2" customFormat="1" ht="19.5">
      <c r="A545" s="36"/>
      <c r="B545" s="37"/>
      <c r="C545" s="38"/>
      <c r="D545" s="193" t="s">
        <v>160</v>
      </c>
      <c r="E545" s="38"/>
      <c r="F545" s="194" t="s">
        <v>1226</v>
      </c>
      <c r="G545" s="38"/>
      <c r="H545" s="38"/>
      <c r="I545" s="195"/>
      <c r="J545" s="38"/>
      <c r="K545" s="38"/>
      <c r="L545" s="41"/>
      <c r="M545" s="196"/>
      <c r="N545" s="197"/>
      <c r="O545" s="66"/>
      <c r="P545" s="66"/>
      <c r="Q545" s="66"/>
      <c r="R545" s="66"/>
      <c r="S545" s="66"/>
      <c r="T545" s="67"/>
      <c r="U545" s="36"/>
      <c r="V545" s="36"/>
      <c r="W545" s="36"/>
      <c r="X545" s="36"/>
      <c r="Y545" s="36"/>
      <c r="Z545" s="36"/>
      <c r="AA545" s="36"/>
      <c r="AB545" s="36"/>
      <c r="AC545" s="36"/>
      <c r="AD545" s="36"/>
      <c r="AE545" s="36"/>
      <c r="AT545" s="19" t="s">
        <v>160</v>
      </c>
      <c r="AU545" s="19" t="s">
        <v>82</v>
      </c>
    </row>
    <row r="546" spans="1:65" s="2" customFormat="1" ht="11.25">
      <c r="A546" s="36"/>
      <c r="B546" s="37"/>
      <c r="C546" s="38"/>
      <c r="D546" s="198" t="s">
        <v>162</v>
      </c>
      <c r="E546" s="38"/>
      <c r="F546" s="199" t="s">
        <v>1227</v>
      </c>
      <c r="G546" s="38"/>
      <c r="H546" s="38"/>
      <c r="I546" s="195"/>
      <c r="J546" s="38"/>
      <c r="K546" s="38"/>
      <c r="L546" s="41"/>
      <c r="M546" s="196"/>
      <c r="N546" s="197"/>
      <c r="O546" s="66"/>
      <c r="P546" s="66"/>
      <c r="Q546" s="66"/>
      <c r="R546" s="66"/>
      <c r="S546" s="66"/>
      <c r="T546" s="67"/>
      <c r="U546" s="36"/>
      <c r="V546" s="36"/>
      <c r="W546" s="36"/>
      <c r="X546" s="36"/>
      <c r="Y546" s="36"/>
      <c r="Z546" s="36"/>
      <c r="AA546" s="36"/>
      <c r="AB546" s="36"/>
      <c r="AC546" s="36"/>
      <c r="AD546" s="36"/>
      <c r="AE546" s="36"/>
      <c r="AT546" s="19" t="s">
        <v>162</v>
      </c>
      <c r="AU546" s="19" t="s">
        <v>82</v>
      </c>
    </row>
    <row r="547" spans="1:65" s="13" customFormat="1" ht="11.25">
      <c r="B547" s="200"/>
      <c r="C547" s="201"/>
      <c r="D547" s="193" t="s">
        <v>164</v>
      </c>
      <c r="E547" s="202" t="s">
        <v>19</v>
      </c>
      <c r="F547" s="203" t="s">
        <v>1228</v>
      </c>
      <c r="G547" s="201"/>
      <c r="H547" s="202" t="s">
        <v>19</v>
      </c>
      <c r="I547" s="204"/>
      <c r="J547" s="201"/>
      <c r="K547" s="201"/>
      <c r="L547" s="205"/>
      <c r="M547" s="206"/>
      <c r="N547" s="207"/>
      <c r="O547" s="207"/>
      <c r="P547" s="207"/>
      <c r="Q547" s="207"/>
      <c r="R547" s="207"/>
      <c r="S547" s="207"/>
      <c r="T547" s="208"/>
      <c r="AT547" s="209" t="s">
        <v>164</v>
      </c>
      <c r="AU547" s="209" t="s">
        <v>82</v>
      </c>
      <c r="AV547" s="13" t="s">
        <v>80</v>
      </c>
      <c r="AW547" s="13" t="s">
        <v>35</v>
      </c>
      <c r="AX547" s="13" t="s">
        <v>73</v>
      </c>
      <c r="AY547" s="209" t="s">
        <v>151</v>
      </c>
    </row>
    <row r="548" spans="1:65" s="14" customFormat="1" ht="11.25">
      <c r="B548" s="210"/>
      <c r="C548" s="211"/>
      <c r="D548" s="193" t="s">
        <v>164</v>
      </c>
      <c r="E548" s="212" t="s">
        <v>19</v>
      </c>
      <c r="F548" s="213" t="s">
        <v>1516</v>
      </c>
      <c r="G548" s="211"/>
      <c r="H548" s="214">
        <v>254.22900000000001</v>
      </c>
      <c r="I548" s="215"/>
      <c r="J548" s="211"/>
      <c r="K548" s="211"/>
      <c r="L548" s="216"/>
      <c r="M548" s="217"/>
      <c r="N548" s="218"/>
      <c r="O548" s="218"/>
      <c r="P548" s="218"/>
      <c r="Q548" s="218"/>
      <c r="R548" s="218"/>
      <c r="S548" s="218"/>
      <c r="T548" s="219"/>
      <c r="AT548" s="220" t="s">
        <v>164</v>
      </c>
      <c r="AU548" s="220" t="s">
        <v>82</v>
      </c>
      <c r="AV548" s="14" t="s">
        <v>82</v>
      </c>
      <c r="AW548" s="14" t="s">
        <v>35</v>
      </c>
      <c r="AX548" s="14" t="s">
        <v>73</v>
      </c>
      <c r="AY548" s="220" t="s">
        <v>151</v>
      </c>
    </row>
    <row r="549" spans="1:65" s="15" customFormat="1" ht="11.25">
      <c r="B549" s="221"/>
      <c r="C549" s="222"/>
      <c r="D549" s="193" t="s">
        <v>164</v>
      </c>
      <c r="E549" s="223" t="s">
        <v>19</v>
      </c>
      <c r="F549" s="224" t="s">
        <v>167</v>
      </c>
      <c r="G549" s="222"/>
      <c r="H549" s="225">
        <v>254.22900000000001</v>
      </c>
      <c r="I549" s="226"/>
      <c r="J549" s="222"/>
      <c r="K549" s="222"/>
      <c r="L549" s="227"/>
      <c r="M549" s="228"/>
      <c r="N549" s="229"/>
      <c r="O549" s="229"/>
      <c r="P549" s="229"/>
      <c r="Q549" s="229"/>
      <c r="R549" s="229"/>
      <c r="S549" s="229"/>
      <c r="T549" s="230"/>
      <c r="AT549" s="231" t="s">
        <v>164</v>
      </c>
      <c r="AU549" s="231" t="s">
        <v>82</v>
      </c>
      <c r="AV549" s="15" t="s">
        <v>158</v>
      </c>
      <c r="AW549" s="15" t="s">
        <v>35</v>
      </c>
      <c r="AX549" s="15" t="s">
        <v>80</v>
      </c>
      <c r="AY549" s="231" t="s">
        <v>151</v>
      </c>
    </row>
    <row r="550" spans="1:65" s="2" customFormat="1" ht="24.2" customHeight="1">
      <c r="A550" s="36"/>
      <c r="B550" s="37"/>
      <c r="C550" s="180" t="s">
        <v>1024</v>
      </c>
      <c r="D550" s="180" t="s">
        <v>153</v>
      </c>
      <c r="E550" s="181" t="s">
        <v>1231</v>
      </c>
      <c r="F550" s="182" t="s">
        <v>1232</v>
      </c>
      <c r="G550" s="183" t="s">
        <v>178</v>
      </c>
      <c r="H550" s="184">
        <v>14.819000000000001</v>
      </c>
      <c r="I550" s="185"/>
      <c r="J550" s="186">
        <f>ROUND(I550*H550,2)</f>
        <v>0</v>
      </c>
      <c r="K550" s="182" t="s">
        <v>157</v>
      </c>
      <c r="L550" s="41"/>
      <c r="M550" s="187" t="s">
        <v>19</v>
      </c>
      <c r="N550" s="188" t="s">
        <v>44</v>
      </c>
      <c r="O550" s="66"/>
      <c r="P550" s="189">
        <f>O550*H550</f>
        <v>0</v>
      </c>
      <c r="Q550" s="189">
        <v>0</v>
      </c>
      <c r="R550" s="189">
        <f>Q550*H550</f>
        <v>0</v>
      </c>
      <c r="S550" s="189">
        <v>0</v>
      </c>
      <c r="T550" s="190">
        <f>S550*H550</f>
        <v>0</v>
      </c>
      <c r="U550" s="36"/>
      <c r="V550" s="36"/>
      <c r="W550" s="36"/>
      <c r="X550" s="36"/>
      <c r="Y550" s="36"/>
      <c r="Z550" s="36"/>
      <c r="AA550" s="36"/>
      <c r="AB550" s="36"/>
      <c r="AC550" s="36"/>
      <c r="AD550" s="36"/>
      <c r="AE550" s="36"/>
      <c r="AR550" s="191" t="s">
        <v>276</v>
      </c>
      <c r="AT550" s="191" t="s">
        <v>153</v>
      </c>
      <c r="AU550" s="191" t="s">
        <v>82</v>
      </c>
      <c r="AY550" s="19" t="s">
        <v>151</v>
      </c>
      <c r="BE550" s="192">
        <f>IF(N550="základní",J550,0)</f>
        <v>0</v>
      </c>
      <c r="BF550" s="192">
        <f>IF(N550="snížená",J550,0)</f>
        <v>0</v>
      </c>
      <c r="BG550" s="192">
        <f>IF(N550="zákl. přenesená",J550,0)</f>
        <v>0</v>
      </c>
      <c r="BH550" s="192">
        <f>IF(N550="sníž. přenesená",J550,0)</f>
        <v>0</v>
      </c>
      <c r="BI550" s="192">
        <f>IF(N550="nulová",J550,0)</f>
        <v>0</v>
      </c>
      <c r="BJ550" s="19" t="s">
        <v>80</v>
      </c>
      <c r="BK550" s="192">
        <f>ROUND(I550*H550,2)</f>
        <v>0</v>
      </c>
      <c r="BL550" s="19" t="s">
        <v>276</v>
      </c>
      <c r="BM550" s="191" t="s">
        <v>1517</v>
      </c>
    </row>
    <row r="551" spans="1:65" s="2" customFormat="1" ht="19.5">
      <c r="A551" s="36"/>
      <c r="B551" s="37"/>
      <c r="C551" s="38"/>
      <c r="D551" s="193" t="s">
        <v>160</v>
      </c>
      <c r="E551" s="38"/>
      <c r="F551" s="194" t="s">
        <v>1234</v>
      </c>
      <c r="G551" s="38"/>
      <c r="H551" s="38"/>
      <c r="I551" s="195"/>
      <c r="J551" s="38"/>
      <c r="K551" s="38"/>
      <c r="L551" s="41"/>
      <c r="M551" s="196"/>
      <c r="N551" s="197"/>
      <c r="O551" s="66"/>
      <c r="P551" s="66"/>
      <c r="Q551" s="66"/>
      <c r="R551" s="66"/>
      <c r="S551" s="66"/>
      <c r="T551" s="67"/>
      <c r="U551" s="36"/>
      <c r="V551" s="36"/>
      <c r="W551" s="36"/>
      <c r="X551" s="36"/>
      <c r="Y551" s="36"/>
      <c r="Z551" s="36"/>
      <c r="AA551" s="36"/>
      <c r="AB551" s="36"/>
      <c r="AC551" s="36"/>
      <c r="AD551" s="36"/>
      <c r="AE551" s="36"/>
      <c r="AT551" s="19" t="s">
        <v>160</v>
      </c>
      <c r="AU551" s="19" t="s">
        <v>82</v>
      </c>
    </row>
    <row r="552" spans="1:65" s="2" customFormat="1" ht="11.25">
      <c r="A552" s="36"/>
      <c r="B552" s="37"/>
      <c r="C552" s="38"/>
      <c r="D552" s="198" t="s">
        <v>162</v>
      </c>
      <c r="E552" s="38"/>
      <c r="F552" s="199" t="s">
        <v>1235</v>
      </c>
      <c r="G552" s="38"/>
      <c r="H552" s="38"/>
      <c r="I552" s="195"/>
      <c r="J552" s="38"/>
      <c r="K552" s="38"/>
      <c r="L552" s="41"/>
      <c r="M552" s="196"/>
      <c r="N552" s="197"/>
      <c r="O552" s="66"/>
      <c r="P552" s="66"/>
      <c r="Q552" s="66"/>
      <c r="R552" s="66"/>
      <c r="S552" s="66"/>
      <c r="T552" s="67"/>
      <c r="U552" s="36"/>
      <c r="V552" s="36"/>
      <c r="W552" s="36"/>
      <c r="X552" s="36"/>
      <c r="Y552" s="36"/>
      <c r="Z552" s="36"/>
      <c r="AA552" s="36"/>
      <c r="AB552" s="36"/>
      <c r="AC552" s="36"/>
      <c r="AD552" s="36"/>
      <c r="AE552" s="36"/>
      <c r="AT552" s="19" t="s">
        <v>162</v>
      </c>
      <c r="AU552" s="19" t="s">
        <v>82</v>
      </c>
    </row>
    <row r="553" spans="1:65" s="13" customFormat="1" ht="22.5">
      <c r="B553" s="200"/>
      <c r="C553" s="201"/>
      <c r="D553" s="193" t="s">
        <v>164</v>
      </c>
      <c r="E553" s="202" t="s">
        <v>19</v>
      </c>
      <c r="F553" s="203" t="s">
        <v>1518</v>
      </c>
      <c r="G553" s="201"/>
      <c r="H553" s="202" t="s">
        <v>19</v>
      </c>
      <c r="I553" s="204"/>
      <c r="J553" s="201"/>
      <c r="K553" s="201"/>
      <c r="L553" s="205"/>
      <c r="M553" s="206"/>
      <c r="N553" s="207"/>
      <c r="O553" s="207"/>
      <c r="P553" s="207"/>
      <c r="Q553" s="207"/>
      <c r="R553" s="207"/>
      <c r="S553" s="207"/>
      <c r="T553" s="208"/>
      <c r="AT553" s="209" t="s">
        <v>164</v>
      </c>
      <c r="AU553" s="209" t="s">
        <v>82</v>
      </c>
      <c r="AV553" s="13" t="s">
        <v>80</v>
      </c>
      <c r="AW553" s="13" t="s">
        <v>35</v>
      </c>
      <c r="AX553" s="13" t="s">
        <v>73</v>
      </c>
      <c r="AY553" s="209" t="s">
        <v>151</v>
      </c>
    </row>
    <row r="554" spans="1:65" s="14" customFormat="1" ht="11.25">
      <c r="B554" s="210"/>
      <c r="C554" s="211"/>
      <c r="D554" s="193" t="s">
        <v>164</v>
      </c>
      <c r="E554" s="212" t="s">
        <v>19</v>
      </c>
      <c r="F554" s="213" t="s">
        <v>1519</v>
      </c>
      <c r="G554" s="211"/>
      <c r="H554" s="214">
        <v>14.819000000000001</v>
      </c>
      <c r="I554" s="215"/>
      <c r="J554" s="211"/>
      <c r="K554" s="211"/>
      <c r="L554" s="216"/>
      <c r="M554" s="217"/>
      <c r="N554" s="218"/>
      <c r="O554" s="218"/>
      <c r="P554" s="218"/>
      <c r="Q554" s="218"/>
      <c r="R554" s="218"/>
      <c r="S554" s="218"/>
      <c r="T554" s="219"/>
      <c r="AT554" s="220" t="s">
        <v>164</v>
      </c>
      <c r="AU554" s="220" t="s">
        <v>82</v>
      </c>
      <c r="AV554" s="14" t="s">
        <v>82</v>
      </c>
      <c r="AW554" s="14" t="s">
        <v>35</v>
      </c>
      <c r="AX554" s="14" t="s">
        <v>73</v>
      </c>
      <c r="AY554" s="220" t="s">
        <v>151</v>
      </c>
    </row>
    <row r="555" spans="1:65" s="15" customFormat="1" ht="11.25">
      <c r="B555" s="221"/>
      <c r="C555" s="222"/>
      <c r="D555" s="193" t="s">
        <v>164</v>
      </c>
      <c r="E555" s="223" t="s">
        <v>19</v>
      </c>
      <c r="F555" s="224" t="s">
        <v>167</v>
      </c>
      <c r="G555" s="222"/>
      <c r="H555" s="225">
        <v>14.819000000000001</v>
      </c>
      <c r="I555" s="226"/>
      <c r="J555" s="222"/>
      <c r="K555" s="222"/>
      <c r="L555" s="227"/>
      <c r="M555" s="228"/>
      <c r="N555" s="229"/>
      <c r="O555" s="229"/>
      <c r="P555" s="229"/>
      <c r="Q555" s="229"/>
      <c r="R555" s="229"/>
      <c r="S555" s="229"/>
      <c r="T555" s="230"/>
      <c r="AT555" s="231" t="s">
        <v>164</v>
      </c>
      <c r="AU555" s="231" t="s">
        <v>82</v>
      </c>
      <c r="AV555" s="15" t="s">
        <v>158</v>
      </c>
      <c r="AW555" s="15" t="s">
        <v>35</v>
      </c>
      <c r="AX555" s="15" t="s">
        <v>80</v>
      </c>
      <c r="AY555" s="231" t="s">
        <v>151</v>
      </c>
    </row>
    <row r="556" spans="1:65" s="2" customFormat="1" ht="24.2" customHeight="1">
      <c r="A556" s="36"/>
      <c r="B556" s="37"/>
      <c r="C556" s="180" t="s">
        <v>1030</v>
      </c>
      <c r="D556" s="180" t="s">
        <v>153</v>
      </c>
      <c r="E556" s="181" t="s">
        <v>1244</v>
      </c>
      <c r="F556" s="182" t="s">
        <v>1245</v>
      </c>
      <c r="G556" s="183" t="s">
        <v>178</v>
      </c>
      <c r="H556" s="184">
        <v>24.56</v>
      </c>
      <c r="I556" s="185"/>
      <c r="J556" s="186">
        <f>ROUND(I556*H556,2)</f>
        <v>0</v>
      </c>
      <c r="K556" s="182" t="s">
        <v>157</v>
      </c>
      <c r="L556" s="41"/>
      <c r="M556" s="187" t="s">
        <v>19</v>
      </c>
      <c r="N556" s="188" t="s">
        <v>44</v>
      </c>
      <c r="O556" s="66"/>
      <c r="P556" s="189">
        <f>O556*H556</f>
        <v>0</v>
      </c>
      <c r="Q556" s="189">
        <v>0</v>
      </c>
      <c r="R556" s="189">
        <f>Q556*H556</f>
        <v>0</v>
      </c>
      <c r="S556" s="189">
        <v>0</v>
      </c>
      <c r="T556" s="190">
        <f>S556*H556</f>
        <v>0</v>
      </c>
      <c r="U556" s="36"/>
      <c r="V556" s="36"/>
      <c r="W556" s="36"/>
      <c r="X556" s="36"/>
      <c r="Y556" s="36"/>
      <c r="Z556" s="36"/>
      <c r="AA556" s="36"/>
      <c r="AB556" s="36"/>
      <c r="AC556" s="36"/>
      <c r="AD556" s="36"/>
      <c r="AE556" s="36"/>
      <c r="AR556" s="191" t="s">
        <v>276</v>
      </c>
      <c r="AT556" s="191" t="s">
        <v>153</v>
      </c>
      <c r="AU556" s="191" t="s">
        <v>82</v>
      </c>
      <c r="AY556" s="19" t="s">
        <v>151</v>
      </c>
      <c r="BE556" s="192">
        <f>IF(N556="základní",J556,0)</f>
        <v>0</v>
      </c>
      <c r="BF556" s="192">
        <f>IF(N556="snížená",J556,0)</f>
        <v>0</v>
      </c>
      <c r="BG556" s="192">
        <f>IF(N556="zákl. přenesená",J556,0)</f>
        <v>0</v>
      </c>
      <c r="BH556" s="192">
        <f>IF(N556="sníž. přenesená",J556,0)</f>
        <v>0</v>
      </c>
      <c r="BI556" s="192">
        <f>IF(N556="nulová",J556,0)</f>
        <v>0</v>
      </c>
      <c r="BJ556" s="19" t="s">
        <v>80</v>
      </c>
      <c r="BK556" s="192">
        <f>ROUND(I556*H556,2)</f>
        <v>0</v>
      </c>
      <c r="BL556" s="19" t="s">
        <v>276</v>
      </c>
      <c r="BM556" s="191" t="s">
        <v>1520</v>
      </c>
    </row>
    <row r="557" spans="1:65" s="2" customFormat="1" ht="19.5">
      <c r="A557" s="36"/>
      <c r="B557" s="37"/>
      <c r="C557" s="38"/>
      <c r="D557" s="193" t="s">
        <v>160</v>
      </c>
      <c r="E557" s="38"/>
      <c r="F557" s="194" t="s">
        <v>1247</v>
      </c>
      <c r="G557" s="38"/>
      <c r="H557" s="38"/>
      <c r="I557" s="195"/>
      <c r="J557" s="38"/>
      <c r="K557" s="38"/>
      <c r="L557" s="41"/>
      <c r="M557" s="196"/>
      <c r="N557" s="197"/>
      <c r="O557" s="66"/>
      <c r="P557" s="66"/>
      <c r="Q557" s="66"/>
      <c r="R557" s="66"/>
      <c r="S557" s="66"/>
      <c r="T557" s="67"/>
      <c r="U557" s="36"/>
      <c r="V557" s="36"/>
      <c r="W557" s="36"/>
      <c r="X557" s="36"/>
      <c r="Y557" s="36"/>
      <c r="Z557" s="36"/>
      <c r="AA557" s="36"/>
      <c r="AB557" s="36"/>
      <c r="AC557" s="36"/>
      <c r="AD557" s="36"/>
      <c r="AE557" s="36"/>
      <c r="AT557" s="19" t="s">
        <v>160</v>
      </c>
      <c r="AU557" s="19" t="s">
        <v>82</v>
      </c>
    </row>
    <row r="558" spans="1:65" s="2" customFormat="1" ht="11.25">
      <c r="A558" s="36"/>
      <c r="B558" s="37"/>
      <c r="C558" s="38"/>
      <c r="D558" s="198" t="s">
        <v>162</v>
      </c>
      <c r="E558" s="38"/>
      <c r="F558" s="199" t="s">
        <v>1248</v>
      </c>
      <c r="G558" s="38"/>
      <c r="H558" s="38"/>
      <c r="I558" s="195"/>
      <c r="J558" s="38"/>
      <c r="K558" s="38"/>
      <c r="L558" s="41"/>
      <c r="M558" s="196"/>
      <c r="N558" s="197"/>
      <c r="O558" s="66"/>
      <c r="P558" s="66"/>
      <c r="Q558" s="66"/>
      <c r="R558" s="66"/>
      <c r="S558" s="66"/>
      <c r="T558" s="67"/>
      <c r="U558" s="36"/>
      <c r="V558" s="36"/>
      <c r="W558" s="36"/>
      <c r="X558" s="36"/>
      <c r="Y558" s="36"/>
      <c r="Z558" s="36"/>
      <c r="AA558" s="36"/>
      <c r="AB558" s="36"/>
      <c r="AC558" s="36"/>
      <c r="AD558" s="36"/>
      <c r="AE558" s="36"/>
      <c r="AT558" s="19" t="s">
        <v>162</v>
      </c>
      <c r="AU558" s="19" t="s">
        <v>82</v>
      </c>
    </row>
    <row r="559" spans="1:65" s="13" customFormat="1" ht="22.5">
      <c r="B559" s="200"/>
      <c r="C559" s="201"/>
      <c r="D559" s="193" t="s">
        <v>164</v>
      </c>
      <c r="E559" s="202" t="s">
        <v>19</v>
      </c>
      <c r="F559" s="203" t="s">
        <v>1521</v>
      </c>
      <c r="G559" s="201"/>
      <c r="H559" s="202" t="s">
        <v>19</v>
      </c>
      <c r="I559" s="204"/>
      <c r="J559" s="201"/>
      <c r="K559" s="201"/>
      <c r="L559" s="205"/>
      <c r="M559" s="206"/>
      <c r="N559" s="207"/>
      <c r="O559" s="207"/>
      <c r="P559" s="207"/>
      <c r="Q559" s="207"/>
      <c r="R559" s="207"/>
      <c r="S559" s="207"/>
      <c r="T559" s="208"/>
      <c r="AT559" s="209" t="s">
        <v>164</v>
      </c>
      <c r="AU559" s="209" t="s">
        <v>82</v>
      </c>
      <c r="AV559" s="13" t="s">
        <v>80</v>
      </c>
      <c r="AW559" s="13" t="s">
        <v>35</v>
      </c>
      <c r="AX559" s="13" t="s">
        <v>73</v>
      </c>
      <c r="AY559" s="209" t="s">
        <v>151</v>
      </c>
    </row>
    <row r="560" spans="1:65" s="14" customFormat="1" ht="11.25">
      <c r="B560" s="210"/>
      <c r="C560" s="211"/>
      <c r="D560" s="193" t="s">
        <v>164</v>
      </c>
      <c r="E560" s="212" t="s">
        <v>19</v>
      </c>
      <c r="F560" s="213" t="s">
        <v>1519</v>
      </c>
      <c r="G560" s="211"/>
      <c r="H560" s="214">
        <v>14.819000000000001</v>
      </c>
      <c r="I560" s="215"/>
      <c r="J560" s="211"/>
      <c r="K560" s="211"/>
      <c r="L560" s="216"/>
      <c r="M560" s="217"/>
      <c r="N560" s="218"/>
      <c r="O560" s="218"/>
      <c r="P560" s="218"/>
      <c r="Q560" s="218"/>
      <c r="R560" s="218"/>
      <c r="S560" s="218"/>
      <c r="T560" s="219"/>
      <c r="AT560" s="220" t="s">
        <v>164</v>
      </c>
      <c r="AU560" s="220" t="s">
        <v>82</v>
      </c>
      <c r="AV560" s="14" t="s">
        <v>82</v>
      </c>
      <c r="AW560" s="14" t="s">
        <v>35</v>
      </c>
      <c r="AX560" s="14" t="s">
        <v>73</v>
      </c>
      <c r="AY560" s="220" t="s">
        <v>151</v>
      </c>
    </row>
    <row r="561" spans="1:65" s="13" customFormat="1" ht="22.5">
      <c r="B561" s="200"/>
      <c r="C561" s="201"/>
      <c r="D561" s="193" t="s">
        <v>164</v>
      </c>
      <c r="E561" s="202" t="s">
        <v>19</v>
      </c>
      <c r="F561" s="203" t="s">
        <v>1508</v>
      </c>
      <c r="G561" s="201"/>
      <c r="H561" s="202" t="s">
        <v>19</v>
      </c>
      <c r="I561" s="204"/>
      <c r="J561" s="201"/>
      <c r="K561" s="201"/>
      <c r="L561" s="205"/>
      <c r="M561" s="206"/>
      <c r="N561" s="207"/>
      <c r="O561" s="207"/>
      <c r="P561" s="207"/>
      <c r="Q561" s="207"/>
      <c r="R561" s="207"/>
      <c r="S561" s="207"/>
      <c r="T561" s="208"/>
      <c r="AT561" s="209" t="s">
        <v>164</v>
      </c>
      <c r="AU561" s="209" t="s">
        <v>82</v>
      </c>
      <c r="AV561" s="13" t="s">
        <v>80</v>
      </c>
      <c r="AW561" s="13" t="s">
        <v>35</v>
      </c>
      <c r="AX561" s="13" t="s">
        <v>73</v>
      </c>
      <c r="AY561" s="209" t="s">
        <v>151</v>
      </c>
    </row>
    <row r="562" spans="1:65" s="14" customFormat="1" ht="11.25">
      <c r="B562" s="210"/>
      <c r="C562" s="211"/>
      <c r="D562" s="193" t="s">
        <v>164</v>
      </c>
      <c r="E562" s="212" t="s">
        <v>19</v>
      </c>
      <c r="F562" s="213" t="s">
        <v>1522</v>
      </c>
      <c r="G562" s="211"/>
      <c r="H562" s="214">
        <v>2.2999999999999998</v>
      </c>
      <c r="I562" s="215"/>
      <c r="J562" s="211"/>
      <c r="K562" s="211"/>
      <c r="L562" s="216"/>
      <c r="M562" s="217"/>
      <c r="N562" s="218"/>
      <c r="O562" s="218"/>
      <c r="P562" s="218"/>
      <c r="Q562" s="218"/>
      <c r="R562" s="218"/>
      <c r="S562" s="218"/>
      <c r="T562" s="219"/>
      <c r="AT562" s="220" t="s">
        <v>164</v>
      </c>
      <c r="AU562" s="220" t="s">
        <v>82</v>
      </c>
      <c r="AV562" s="14" t="s">
        <v>82</v>
      </c>
      <c r="AW562" s="14" t="s">
        <v>35</v>
      </c>
      <c r="AX562" s="14" t="s">
        <v>73</v>
      </c>
      <c r="AY562" s="220" t="s">
        <v>151</v>
      </c>
    </row>
    <row r="563" spans="1:65" s="14" customFormat="1" ht="11.25">
      <c r="B563" s="210"/>
      <c r="C563" s="211"/>
      <c r="D563" s="193" t="s">
        <v>164</v>
      </c>
      <c r="E563" s="212" t="s">
        <v>19</v>
      </c>
      <c r="F563" s="213" t="s">
        <v>1523</v>
      </c>
      <c r="G563" s="211"/>
      <c r="H563" s="214">
        <v>1.964</v>
      </c>
      <c r="I563" s="215"/>
      <c r="J563" s="211"/>
      <c r="K563" s="211"/>
      <c r="L563" s="216"/>
      <c r="M563" s="217"/>
      <c r="N563" s="218"/>
      <c r="O563" s="218"/>
      <c r="P563" s="218"/>
      <c r="Q563" s="218"/>
      <c r="R563" s="218"/>
      <c r="S563" s="218"/>
      <c r="T563" s="219"/>
      <c r="AT563" s="220" t="s">
        <v>164</v>
      </c>
      <c r="AU563" s="220" t="s">
        <v>82</v>
      </c>
      <c r="AV563" s="14" t="s">
        <v>82</v>
      </c>
      <c r="AW563" s="14" t="s">
        <v>35</v>
      </c>
      <c r="AX563" s="14" t="s">
        <v>73</v>
      </c>
      <c r="AY563" s="220" t="s">
        <v>151</v>
      </c>
    </row>
    <row r="564" spans="1:65" s="14" customFormat="1" ht="11.25">
      <c r="B564" s="210"/>
      <c r="C564" s="211"/>
      <c r="D564" s="193" t="s">
        <v>164</v>
      </c>
      <c r="E564" s="212" t="s">
        <v>19</v>
      </c>
      <c r="F564" s="213" t="s">
        <v>1524</v>
      </c>
      <c r="G564" s="211"/>
      <c r="H564" s="214">
        <v>3.4390000000000001</v>
      </c>
      <c r="I564" s="215"/>
      <c r="J564" s="211"/>
      <c r="K564" s="211"/>
      <c r="L564" s="216"/>
      <c r="M564" s="217"/>
      <c r="N564" s="218"/>
      <c r="O564" s="218"/>
      <c r="P564" s="218"/>
      <c r="Q564" s="218"/>
      <c r="R564" s="218"/>
      <c r="S564" s="218"/>
      <c r="T564" s="219"/>
      <c r="AT564" s="220" t="s">
        <v>164</v>
      </c>
      <c r="AU564" s="220" t="s">
        <v>82</v>
      </c>
      <c r="AV564" s="14" t="s">
        <v>82</v>
      </c>
      <c r="AW564" s="14" t="s">
        <v>35</v>
      </c>
      <c r="AX564" s="14" t="s">
        <v>73</v>
      </c>
      <c r="AY564" s="220" t="s">
        <v>151</v>
      </c>
    </row>
    <row r="565" spans="1:65" s="14" customFormat="1" ht="11.25">
      <c r="B565" s="210"/>
      <c r="C565" s="211"/>
      <c r="D565" s="193" t="s">
        <v>164</v>
      </c>
      <c r="E565" s="212" t="s">
        <v>19</v>
      </c>
      <c r="F565" s="213" t="s">
        <v>1525</v>
      </c>
      <c r="G565" s="211"/>
      <c r="H565" s="214">
        <v>2.0379999999999998</v>
      </c>
      <c r="I565" s="215"/>
      <c r="J565" s="211"/>
      <c r="K565" s="211"/>
      <c r="L565" s="216"/>
      <c r="M565" s="217"/>
      <c r="N565" s="218"/>
      <c r="O565" s="218"/>
      <c r="P565" s="218"/>
      <c r="Q565" s="218"/>
      <c r="R565" s="218"/>
      <c r="S565" s="218"/>
      <c r="T565" s="219"/>
      <c r="AT565" s="220" t="s">
        <v>164</v>
      </c>
      <c r="AU565" s="220" t="s">
        <v>82</v>
      </c>
      <c r="AV565" s="14" t="s">
        <v>82</v>
      </c>
      <c r="AW565" s="14" t="s">
        <v>35</v>
      </c>
      <c r="AX565" s="14" t="s">
        <v>73</v>
      </c>
      <c r="AY565" s="220" t="s">
        <v>151</v>
      </c>
    </row>
    <row r="566" spans="1:65" s="16" customFormat="1" ht="11.25">
      <c r="B566" s="246"/>
      <c r="C566" s="247"/>
      <c r="D566" s="193" t="s">
        <v>164</v>
      </c>
      <c r="E566" s="248" t="s">
        <v>19</v>
      </c>
      <c r="F566" s="249" t="s">
        <v>371</v>
      </c>
      <c r="G566" s="247"/>
      <c r="H566" s="250">
        <v>24.56</v>
      </c>
      <c r="I566" s="251"/>
      <c r="J566" s="247"/>
      <c r="K566" s="247"/>
      <c r="L566" s="252"/>
      <c r="M566" s="253"/>
      <c r="N566" s="254"/>
      <c r="O566" s="254"/>
      <c r="P566" s="254"/>
      <c r="Q566" s="254"/>
      <c r="R566" s="254"/>
      <c r="S566" s="254"/>
      <c r="T566" s="255"/>
      <c r="AT566" s="256" t="s">
        <v>164</v>
      </c>
      <c r="AU566" s="256" t="s">
        <v>82</v>
      </c>
      <c r="AV566" s="16" t="s">
        <v>175</v>
      </c>
      <c r="AW566" s="16" t="s">
        <v>35</v>
      </c>
      <c r="AX566" s="16" t="s">
        <v>73</v>
      </c>
      <c r="AY566" s="256" t="s">
        <v>151</v>
      </c>
    </row>
    <row r="567" spans="1:65" s="15" customFormat="1" ht="11.25">
      <c r="B567" s="221"/>
      <c r="C567" s="222"/>
      <c r="D567" s="193" t="s">
        <v>164</v>
      </c>
      <c r="E567" s="223" t="s">
        <v>19</v>
      </c>
      <c r="F567" s="224" t="s">
        <v>167</v>
      </c>
      <c r="G567" s="222"/>
      <c r="H567" s="225">
        <v>24.56</v>
      </c>
      <c r="I567" s="226"/>
      <c r="J567" s="222"/>
      <c r="K567" s="222"/>
      <c r="L567" s="227"/>
      <c r="M567" s="228"/>
      <c r="N567" s="229"/>
      <c r="O567" s="229"/>
      <c r="P567" s="229"/>
      <c r="Q567" s="229"/>
      <c r="R567" s="229"/>
      <c r="S567" s="229"/>
      <c r="T567" s="230"/>
      <c r="AT567" s="231" t="s">
        <v>164</v>
      </c>
      <c r="AU567" s="231" t="s">
        <v>82</v>
      </c>
      <c r="AV567" s="15" t="s">
        <v>158</v>
      </c>
      <c r="AW567" s="15" t="s">
        <v>35</v>
      </c>
      <c r="AX567" s="15" t="s">
        <v>80</v>
      </c>
      <c r="AY567" s="231" t="s">
        <v>151</v>
      </c>
    </row>
    <row r="568" spans="1:65" s="2" customFormat="1" ht="24.2" customHeight="1">
      <c r="A568" s="36"/>
      <c r="B568" s="37"/>
      <c r="C568" s="180" t="s">
        <v>1036</v>
      </c>
      <c r="D568" s="180" t="s">
        <v>153</v>
      </c>
      <c r="E568" s="181" t="s">
        <v>1251</v>
      </c>
      <c r="F568" s="182" t="s">
        <v>1252</v>
      </c>
      <c r="G568" s="183" t="s">
        <v>178</v>
      </c>
      <c r="H568" s="184">
        <v>68.600999999999999</v>
      </c>
      <c r="I568" s="185"/>
      <c r="J568" s="186">
        <f>ROUND(I568*H568,2)</f>
        <v>0</v>
      </c>
      <c r="K568" s="182" t="s">
        <v>157</v>
      </c>
      <c r="L568" s="41"/>
      <c r="M568" s="187" t="s">
        <v>19</v>
      </c>
      <c r="N568" s="188" t="s">
        <v>44</v>
      </c>
      <c r="O568" s="66"/>
      <c r="P568" s="189">
        <f>O568*H568</f>
        <v>0</v>
      </c>
      <c r="Q568" s="189">
        <v>0</v>
      </c>
      <c r="R568" s="189">
        <f>Q568*H568</f>
        <v>0</v>
      </c>
      <c r="S568" s="189">
        <v>0</v>
      </c>
      <c r="T568" s="190">
        <f>S568*H568</f>
        <v>0</v>
      </c>
      <c r="U568" s="36"/>
      <c r="V568" s="36"/>
      <c r="W568" s="36"/>
      <c r="X568" s="36"/>
      <c r="Y568" s="36"/>
      <c r="Z568" s="36"/>
      <c r="AA568" s="36"/>
      <c r="AB568" s="36"/>
      <c r="AC568" s="36"/>
      <c r="AD568" s="36"/>
      <c r="AE568" s="36"/>
      <c r="AR568" s="191" t="s">
        <v>276</v>
      </c>
      <c r="AT568" s="191" t="s">
        <v>153</v>
      </c>
      <c r="AU568" s="191" t="s">
        <v>82</v>
      </c>
      <c r="AY568" s="19" t="s">
        <v>151</v>
      </c>
      <c r="BE568" s="192">
        <f>IF(N568="základní",J568,0)</f>
        <v>0</v>
      </c>
      <c r="BF568" s="192">
        <f>IF(N568="snížená",J568,0)</f>
        <v>0</v>
      </c>
      <c r="BG568" s="192">
        <f>IF(N568="zákl. přenesená",J568,0)</f>
        <v>0</v>
      </c>
      <c r="BH568" s="192">
        <f>IF(N568="sníž. přenesená",J568,0)</f>
        <v>0</v>
      </c>
      <c r="BI568" s="192">
        <f>IF(N568="nulová",J568,0)</f>
        <v>0</v>
      </c>
      <c r="BJ568" s="19" t="s">
        <v>80</v>
      </c>
      <c r="BK568" s="192">
        <f>ROUND(I568*H568,2)</f>
        <v>0</v>
      </c>
      <c r="BL568" s="19" t="s">
        <v>276</v>
      </c>
      <c r="BM568" s="191" t="s">
        <v>1526</v>
      </c>
    </row>
    <row r="569" spans="1:65" s="2" customFormat="1" ht="19.5">
      <c r="A569" s="36"/>
      <c r="B569" s="37"/>
      <c r="C569" s="38"/>
      <c r="D569" s="193" t="s">
        <v>160</v>
      </c>
      <c r="E569" s="38"/>
      <c r="F569" s="194" t="s">
        <v>1254</v>
      </c>
      <c r="G569" s="38"/>
      <c r="H569" s="38"/>
      <c r="I569" s="195"/>
      <c r="J569" s="38"/>
      <c r="K569" s="38"/>
      <c r="L569" s="41"/>
      <c r="M569" s="196"/>
      <c r="N569" s="197"/>
      <c r="O569" s="66"/>
      <c r="P569" s="66"/>
      <c r="Q569" s="66"/>
      <c r="R569" s="66"/>
      <c r="S569" s="66"/>
      <c r="T569" s="67"/>
      <c r="U569" s="36"/>
      <c r="V569" s="36"/>
      <c r="W569" s="36"/>
      <c r="X569" s="36"/>
      <c r="Y569" s="36"/>
      <c r="Z569" s="36"/>
      <c r="AA569" s="36"/>
      <c r="AB569" s="36"/>
      <c r="AC569" s="36"/>
      <c r="AD569" s="36"/>
      <c r="AE569" s="36"/>
      <c r="AT569" s="19" t="s">
        <v>160</v>
      </c>
      <c r="AU569" s="19" t="s">
        <v>82</v>
      </c>
    </row>
    <row r="570" spans="1:65" s="2" customFormat="1" ht="11.25">
      <c r="A570" s="36"/>
      <c r="B570" s="37"/>
      <c r="C570" s="38"/>
      <c r="D570" s="198" t="s">
        <v>162</v>
      </c>
      <c r="E570" s="38"/>
      <c r="F570" s="199" t="s">
        <v>1255</v>
      </c>
      <c r="G570" s="38"/>
      <c r="H570" s="38"/>
      <c r="I570" s="195"/>
      <c r="J570" s="38"/>
      <c r="K570" s="38"/>
      <c r="L570" s="41"/>
      <c r="M570" s="196"/>
      <c r="N570" s="197"/>
      <c r="O570" s="66"/>
      <c r="P570" s="66"/>
      <c r="Q570" s="66"/>
      <c r="R570" s="66"/>
      <c r="S570" s="66"/>
      <c r="T570" s="67"/>
      <c r="U570" s="36"/>
      <c r="V570" s="36"/>
      <c r="W570" s="36"/>
      <c r="X570" s="36"/>
      <c r="Y570" s="36"/>
      <c r="Z570" s="36"/>
      <c r="AA570" s="36"/>
      <c r="AB570" s="36"/>
      <c r="AC570" s="36"/>
      <c r="AD570" s="36"/>
      <c r="AE570" s="36"/>
      <c r="AT570" s="19" t="s">
        <v>162</v>
      </c>
      <c r="AU570" s="19" t="s">
        <v>82</v>
      </c>
    </row>
    <row r="571" spans="1:65" s="13" customFormat="1" ht="22.5">
      <c r="B571" s="200"/>
      <c r="C571" s="201"/>
      <c r="D571" s="193" t="s">
        <v>164</v>
      </c>
      <c r="E571" s="202" t="s">
        <v>19</v>
      </c>
      <c r="F571" s="203" t="s">
        <v>1527</v>
      </c>
      <c r="G571" s="201"/>
      <c r="H571" s="202" t="s">
        <v>19</v>
      </c>
      <c r="I571" s="204"/>
      <c r="J571" s="201"/>
      <c r="K571" s="201"/>
      <c r="L571" s="205"/>
      <c r="M571" s="206"/>
      <c r="N571" s="207"/>
      <c r="O571" s="207"/>
      <c r="P571" s="207"/>
      <c r="Q571" s="207"/>
      <c r="R571" s="207"/>
      <c r="S571" s="207"/>
      <c r="T571" s="208"/>
      <c r="AT571" s="209" t="s">
        <v>164</v>
      </c>
      <c r="AU571" s="209" t="s">
        <v>82</v>
      </c>
      <c r="AV571" s="13" t="s">
        <v>80</v>
      </c>
      <c r="AW571" s="13" t="s">
        <v>35</v>
      </c>
      <c r="AX571" s="13" t="s">
        <v>73</v>
      </c>
      <c r="AY571" s="209" t="s">
        <v>151</v>
      </c>
    </row>
    <row r="572" spans="1:65" s="14" customFormat="1" ht="11.25">
      <c r="B572" s="210"/>
      <c r="C572" s="211"/>
      <c r="D572" s="193" t="s">
        <v>164</v>
      </c>
      <c r="E572" s="212" t="s">
        <v>19</v>
      </c>
      <c r="F572" s="213" t="s">
        <v>1528</v>
      </c>
      <c r="G572" s="211"/>
      <c r="H572" s="214">
        <v>29.638000000000002</v>
      </c>
      <c r="I572" s="215"/>
      <c r="J572" s="211"/>
      <c r="K572" s="211"/>
      <c r="L572" s="216"/>
      <c r="M572" s="217"/>
      <c r="N572" s="218"/>
      <c r="O572" s="218"/>
      <c r="P572" s="218"/>
      <c r="Q572" s="218"/>
      <c r="R572" s="218"/>
      <c r="S572" s="218"/>
      <c r="T572" s="219"/>
      <c r="AT572" s="220" t="s">
        <v>164</v>
      </c>
      <c r="AU572" s="220" t="s">
        <v>82</v>
      </c>
      <c r="AV572" s="14" t="s">
        <v>82</v>
      </c>
      <c r="AW572" s="14" t="s">
        <v>35</v>
      </c>
      <c r="AX572" s="14" t="s">
        <v>73</v>
      </c>
      <c r="AY572" s="220" t="s">
        <v>151</v>
      </c>
    </row>
    <row r="573" spans="1:65" s="13" customFormat="1" ht="22.5">
      <c r="B573" s="200"/>
      <c r="C573" s="201"/>
      <c r="D573" s="193" t="s">
        <v>164</v>
      </c>
      <c r="E573" s="202" t="s">
        <v>19</v>
      </c>
      <c r="F573" s="203" t="s">
        <v>1508</v>
      </c>
      <c r="G573" s="201"/>
      <c r="H573" s="202" t="s">
        <v>19</v>
      </c>
      <c r="I573" s="204"/>
      <c r="J573" s="201"/>
      <c r="K573" s="201"/>
      <c r="L573" s="205"/>
      <c r="M573" s="206"/>
      <c r="N573" s="207"/>
      <c r="O573" s="207"/>
      <c r="P573" s="207"/>
      <c r="Q573" s="207"/>
      <c r="R573" s="207"/>
      <c r="S573" s="207"/>
      <c r="T573" s="208"/>
      <c r="AT573" s="209" t="s">
        <v>164</v>
      </c>
      <c r="AU573" s="209" t="s">
        <v>82</v>
      </c>
      <c r="AV573" s="13" t="s">
        <v>80</v>
      </c>
      <c r="AW573" s="13" t="s">
        <v>35</v>
      </c>
      <c r="AX573" s="13" t="s">
        <v>73</v>
      </c>
      <c r="AY573" s="209" t="s">
        <v>151</v>
      </c>
    </row>
    <row r="574" spans="1:65" s="14" customFormat="1" ht="11.25">
      <c r="B574" s="210"/>
      <c r="C574" s="211"/>
      <c r="D574" s="193" t="s">
        <v>164</v>
      </c>
      <c r="E574" s="212" t="s">
        <v>19</v>
      </c>
      <c r="F574" s="213" t="s">
        <v>1529</v>
      </c>
      <c r="G574" s="211"/>
      <c r="H574" s="214">
        <v>9.1980000000000004</v>
      </c>
      <c r="I574" s="215"/>
      <c r="J574" s="211"/>
      <c r="K574" s="211"/>
      <c r="L574" s="216"/>
      <c r="M574" s="217"/>
      <c r="N574" s="218"/>
      <c r="O574" s="218"/>
      <c r="P574" s="218"/>
      <c r="Q574" s="218"/>
      <c r="R574" s="218"/>
      <c r="S574" s="218"/>
      <c r="T574" s="219"/>
      <c r="AT574" s="220" t="s">
        <v>164</v>
      </c>
      <c r="AU574" s="220" t="s">
        <v>82</v>
      </c>
      <c r="AV574" s="14" t="s">
        <v>82</v>
      </c>
      <c r="AW574" s="14" t="s">
        <v>35</v>
      </c>
      <c r="AX574" s="14" t="s">
        <v>73</v>
      </c>
      <c r="AY574" s="220" t="s">
        <v>151</v>
      </c>
    </row>
    <row r="575" spans="1:65" s="14" customFormat="1" ht="11.25">
      <c r="B575" s="210"/>
      <c r="C575" s="211"/>
      <c r="D575" s="193" t="s">
        <v>164</v>
      </c>
      <c r="E575" s="212" t="s">
        <v>19</v>
      </c>
      <c r="F575" s="213" t="s">
        <v>1530</v>
      </c>
      <c r="G575" s="211"/>
      <c r="H575" s="214">
        <v>7.8540000000000001</v>
      </c>
      <c r="I575" s="215"/>
      <c r="J575" s="211"/>
      <c r="K575" s="211"/>
      <c r="L575" s="216"/>
      <c r="M575" s="217"/>
      <c r="N575" s="218"/>
      <c r="O575" s="218"/>
      <c r="P575" s="218"/>
      <c r="Q575" s="218"/>
      <c r="R575" s="218"/>
      <c r="S575" s="218"/>
      <c r="T575" s="219"/>
      <c r="AT575" s="220" t="s">
        <v>164</v>
      </c>
      <c r="AU575" s="220" t="s">
        <v>82</v>
      </c>
      <c r="AV575" s="14" t="s">
        <v>82</v>
      </c>
      <c r="AW575" s="14" t="s">
        <v>35</v>
      </c>
      <c r="AX575" s="14" t="s">
        <v>73</v>
      </c>
      <c r="AY575" s="220" t="s">
        <v>151</v>
      </c>
    </row>
    <row r="576" spans="1:65" s="14" customFormat="1" ht="11.25">
      <c r="B576" s="210"/>
      <c r="C576" s="211"/>
      <c r="D576" s="193" t="s">
        <v>164</v>
      </c>
      <c r="E576" s="212" t="s">
        <v>19</v>
      </c>
      <c r="F576" s="213" t="s">
        <v>1531</v>
      </c>
      <c r="G576" s="211"/>
      <c r="H576" s="214">
        <v>13.757999999999999</v>
      </c>
      <c r="I576" s="215"/>
      <c r="J576" s="211"/>
      <c r="K576" s="211"/>
      <c r="L576" s="216"/>
      <c r="M576" s="217"/>
      <c r="N576" s="218"/>
      <c r="O576" s="218"/>
      <c r="P576" s="218"/>
      <c r="Q576" s="218"/>
      <c r="R576" s="218"/>
      <c r="S576" s="218"/>
      <c r="T576" s="219"/>
      <c r="AT576" s="220" t="s">
        <v>164</v>
      </c>
      <c r="AU576" s="220" t="s">
        <v>82</v>
      </c>
      <c r="AV576" s="14" t="s">
        <v>82</v>
      </c>
      <c r="AW576" s="14" t="s">
        <v>35</v>
      </c>
      <c r="AX576" s="14" t="s">
        <v>73</v>
      </c>
      <c r="AY576" s="220" t="s">
        <v>151</v>
      </c>
    </row>
    <row r="577" spans="1:65" s="14" customFormat="1" ht="11.25">
      <c r="B577" s="210"/>
      <c r="C577" s="211"/>
      <c r="D577" s="193" t="s">
        <v>164</v>
      </c>
      <c r="E577" s="212" t="s">
        <v>19</v>
      </c>
      <c r="F577" s="213" t="s">
        <v>1532</v>
      </c>
      <c r="G577" s="211"/>
      <c r="H577" s="214">
        <v>8.1530000000000005</v>
      </c>
      <c r="I577" s="215"/>
      <c r="J577" s="211"/>
      <c r="K577" s="211"/>
      <c r="L577" s="216"/>
      <c r="M577" s="217"/>
      <c r="N577" s="218"/>
      <c r="O577" s="218"/>
      <c r="P577" s="218"/>
      <c r="Q577" s="218"/>
      <c r="R577" s="218"/>
      <c r="S577" s="218"/>
      <c r="T577" s="219"/>
      <c r="AT577" s="220" t="s">
        <v>164</v>
      </c>
      <c r="AU577" s="220" t="s">
        <v>82</v>
      </c>
      <c r="AV577" s="14" t="s">
        <v>82</v>
      </c>
      <c r="AW577" s="14" t="s">
        <v>35</v>
      </c>
      <c r="AX577" s="14" t="s">
        <v>73</v>
      </c>
      <c r="AY577" s="220" t="s">
        <v>151</v>
      </c>
    </row>
    <row r="578" spans="1:65" s="16" customFormat="1" ht="11.25">
      <c r="B578" s="246"/>
      <c r="C578" s="247"/>
      <c r="D578" s="193" t="s">
        <v>164</v>
      </c>
      <c r="E578" s="248" t="s">
        <v>19</v>
      </c>
      <c r="F578" s="249" t="s">
        <v>371</v>
      </c>
      <c r="G578" s="247"/>
      <c r="H578" s="250">
        <v>68.600999999999999</v>
      </c>
      <c r="I578" s="251"/>
      <c r="J578" s="247"/>
      <c r="K578" s="247"/>
      <c r="L578" s="252"/>
      <c r="M578" s="253"/>
      <c r="N578" s="254"/>
      <c r="O578" s="254"/>
      <c r="P578" s="254"/>
      <c r="Q578" s="254"/>
      <c r="R578" s="254"/>
      <c r="S578" s="254"/>
      <c r="T578" s="255"/>
      <c r="AT578" s="256" t="s">
        <v>164</v>
      </c>
      <c r="AU578" s="256" t="s">
        <v>82</v>
      </c>
      <c r="AV578" s="16" t="s">
        <v>175</v>
      </c>
      <c r="AW578" s="16" t="s">
        <v>35</v>
      </c>
      <c r="AX578" s="16" t="s">
        <v>73</v>
      </c>
      <c r="AY578" s="256" t="s">
        <v>151</v>
      </c>
    </row>
    <row r="579" spans="1:65" s="15" customFormat="1" ht="11.25">
      <c r="B579" s="221"/>
      <c r="C579" s="222"/>
      <c r="D579" s="193" t="s">
        <v>164</v>
      </c>
      <c r="E579" s="223" t="s">
        <v>19</v>
      </c>
      <c r="F579" s="224" t="s">
        <v>167</v>
      </c>
      <c r="G579" s="222"/>
      <c r="H579" s="225">
        <v>68.600999999999999</v>
      </c>
      <c r="I579" s="226"/>
      <c r="J579" s="222"/>
      <c r="K579" s="222"/>
      <c r="L579" s="227"/>
      <c r="M579" s="228"/>
      <c r="N579" s="229"/>
      <c r="O579" s="229"/>
      <c r="P579" s="229"/>
      <c r="Q579" s="229"/>
      <c r="R579" s="229"/>
      <c r="S579" s="229"/>
      <c r="T579" s="230"/>
      <c r="AT579" s="231" t="s">
        <v>164</v>
      </c>
      <c r="AU579" s="231" t="s">
        <v>82</v>
      </c>
      <c r="AV579" s="15" t="s">
        <v>158</v>
      </c>
      <c r="AW579" s="15" t="s">
        <v>35</v>
      </c>
      <c r="AX579" s="15" t="s">
        <v>80</v>
      </c>
      <c r="AY579" s="231" t="s">
        <v>151</v>
      </c>
    </row>
    <row r="580" spans="1:65" s="2" customFormat="1" ht="24.2" customHeight="1">
      <c r="A580" s="36"/>
      <c r="B580" s="37"/>
      <c r="C580" s="180" t="s">
        <v>1044</v>
      </c>
      <c r="D580" s="180" t="s">
        <v>153</v>
      </c>
      <c r="E580" s="181" t="s">
        <v>1262</v>
      </c>
      <c r="F580" s="182" t="s">
        <v>1263</v>
      </c>
      <c r="G580" s="183" t="s">
        <v>178</v>
      </c>
      <c r="H580" s="184">
        <v>288.52999999999997</v>
      </c>
      <c r="I580" s="185"/>
      <c r="J580" s="186">
        <f>ROUND(I580*H580,2)</f>
        <v>0</v>
      </c>
      <c r="K580" s="182" t="s">
        <v>157</v>
      </c>
      <c r="L580" s="41"/>
      <c r="M580" s="187" t="s">
        <v>19</v>
      </c>
      <c r="N580" s="188" t="s">
        <v>44</v>
      </c>
      <c r="O580" s="66"/>
      <c r="P580" s="189">
        <f>O580*H580</f>
        <v>0</v>
      </c>
      <c r="Q580" s="189">
        <v>0</v>
      </c>
      <c r="R580" s="189">
        <f>Q580*H580</f>
        <v>0</v>
      </c>
      <c r="S580" s="189">
        <v>0</v>
      </c>
      <c r="T580" s="190">
        <f>S580*H580</f>
        <v>0</v>
      </c>
      <c r="U580" s="36"/>
      <c r="V580" s="36"/>
      <c r="W580" s="36"/>
      <c r="X580" s="36"/>
      <c r="Y580" s="36"/>
      <c r="Z580" s="36"/>
      <c r="AA580" s="36"/>
      <c r="AB580" s="36"/>
      <c r="AC580" s="36"/>
      <c r="AD580" s="36"/>
      <c r="AE580" s="36"/>
      <c r="AR580" s="191" t="s">
        <v>276</v>
      </c>
      <c r="AT580" s="191" t="s">
        <v>153</v>
      </c>
      <c r="AU580" s="191" t="s">
        <v>82</v>
      </c>
      <c r="AY580" s="19" t="s">
        <v>151</v>
      </c>
      <c r="BE580" s="192">
        <f>IF(N580="základní",J580,0)</f>
        <v>0</v>
      </c>
      <c r="BF580" s="192">
        <f>IF(N580="snížená",J580,0)</f>
        <v>0</v>
      </c>
      <c r="BG580" s="192">
        <f>IF(N580="zákl. přenesená",J580,0)</f>
        <v>0</v>
      </c>
      <c r="BH580" s="192">
        <f>IF(N580="sníž. přenesená",J580,0)</f>
        <v>0</v>
      </c>
      <c r="BI580" s="192">
        <f>IF(N580="nulová",J580,0)</f>
        <v>0</v>
      </c>
      <c r="BJ580" s="19" t="s">
        <v>80</v>
      </c>
      <c r="BK580" s="192">
        <f>ROUND(I580*H580,2)</f>
        <v>0</v>
      </c>
      <c r="BL580" s="19" t="s">
        <v>276</v>
      </c>
      <c r="BM580" s="191" t="s">
        <v>1533</v>
      </c>
    </row>
    <row r="581" spans="1:65" s="2" customFormat="1" ht="19.5">
      <c r="A581" s="36"/>
      <c r="B581" s="37"/>
      <c r="C581" s="38"/>
      <c r="D581" s="193" t="s">
        <v>160</v>
      </c>
      <c r="E581" s="38"/>
      <c r="F581" s="194" t="s">
        <v>1265</v>
      </c>
      <c r="G581" s="38"/>
      <c r="H581" s="38"/>
      <c r="I581" s="195"/>
      <c r="J581" s="38"/>
      <c r="K581" s="38"/>
      <c r="L581" s="41"/>
      <c r="M581" s="196"/>
      <c r="N581" s="197"/>
      <c r="O581" s="66"/>
      <c r="P581" s="66"/>
      <c r="Q581" s="66"/>
      <c r="R581" s="66"/>
      <c r="S581" s="66"/>
      <c r="T581" s="67"/>
      <c r="U581" s="36"/>
      <c r="V581" s="36"/>
      <c r="W581" s="36"/>
      <c r="X581" s="36"/>
      <c r="Y581" s="36"/>
      <c r="Z581" s="36"/>
      <c r="AA581" s="36"/>
      <c r="AB581" s="36"/>
      <c r="AC581" s="36"/>
      <c r="AD581" s="36"/>
      <c r="AE581" s="36"/>
      <c r="AT581" s="19" t="s">
        <v>160</v>
      </c>
      <c r="AU581" s="19" t="s">
        <v>82</v>
      </c>
    </row>
    <row r="582" spans="1:65" s="2" customFormat="1" ht="11.25">
      <c r="A582" s="36"/>
      <c r="B582" s="37"/>
      <c r="C582" s="38"/>
      <c r="D582" s="198" t="s">
        <v>162</v>
      </c>
      <c r="E582" s="38"/>
      <c r="F582" s="199" t="s">
        <v>1266</v>
      </c>
      <c r="G582" s="38"/>
      <c r="H582" s="38"/>
      <c r="I582" s="195"/>
      <c r="J582" s="38"/>
      <c r="K582" s="38"/>
      <c r="L582" s="41"/>
      <c r="M582" s="196"/>
      <c r="N582" s="197"/>
      <c r="O582" s="66"/>
      <c r="P582" s="66"/>
      <c r="Q582" s="66"/>
      <c r="R582" s="66"/>
      <c r="S582" s="66"/>
      <c r="T582" s="67"/>
      <c r="U582" s="36"/>
      <c r="V582" s="36"/>
      <c r="W582" s="36"/>
      <c r="X582" s="36"/>
      <c r="Y582" s="36"/>
      <c r="Z582" s="36"/>
      <c r="AA582" s="36"/>
      <c r="AB582" s="36"/>
      <c r="AC582" s="36"/>
      <c r="AD582" s="36"/>
      <c r="AE582" s="36"/>
      <c r="AT582" s="19" t="s">
        <v>162</v>
      </c>
      <c r="AU582" s="19" t="s">
        <v>82</v>
      </c>
    </row>
    <row r="583" spans="1:65" s="2" customFormat="1" ht="19.5">
      <c r="A583" s="36"/>
      <c r="B583" s="37"/>
      <c r="C583" s="38"/>
      <c r="D583" s="193" t="s">
        <v>451</v>
      </c>
      <c r="E583" s="38"/>
      <c r="F583" s="257" t="s">
        <v>1534</v>
      </c>
      <c r="G583" s="38"/>
      <c r="H583" s="38"/>
      <c r="I583" s="195"/>
      <c r="J583" s="38"/>
      <c r="K583" s="38"/>
      <c r="L583" s="41"/>
      <c r="M583" s="196"/>
      <c r="N583" s="197"/>
      <c r="O583" s="66"/>
      <c r="P583" s="66"/>
      <c r="Q583" s="66"/>
      <c r="R583" s="66"/>
      <c r="S583" s="66"/>
      <c r="T583" s="67"/>
      <c r="U583" s="36"/>
      <c r="V583" s="36"/>
      <c r="W583" s="36"/>
      <c r="X583" s="36"/>
      <c r="Y583" s="36"/>
      <c r="Z583" s="36"/>
      <c r="AA583" s="36"/>
      <c r="AB583" s="36"/>
      <c r="AC583" s="36"/>
      <c r="AD583" s="36"/>
      <c r="AE583" s="36"/>
      <c r="AT583" s="19" t="s">
        <v>451</v>
      </c>
      <c r="AU583" s="19" t="s">
        <v>82</v>
      </c>
    </row>
    <row r="584" spans="1:65" s="13" customFormat="1" ht="11.25">
      <c r="B584" s="200"/>
      <c r="C584" s="201"/>
      <c r="D584" s="193" t="s">
        <v>164</v>
      </c>
      <c r="E584" s="202" t="s">
        <v>19</v>
      </c>
      <c r="F584" s="203" t="s">
        <v>1493</v>
      </c>
      <c r="G584" s="201"/>
      <c r="H584" s="202" t="s">
        <v>19</v>
      </c>
      <c r="I584" s="204"/>
      <c r="J584" s="201"/>
      <c r="K584" s="201"/>
      <c r="L584" s="205"/>
      <c r="M584" s="206"/>
      <c r="N584" s="207"/>
      <c r="O584" s="207"/>
      <c r="P584" s="207"/>
      <c r="Q584" s="207"/>
      <c r="R584" s="207"/>
      <c r="S584" s="207"/>
      <c r="T584" s="208"/>
      <c r="AT584" s="209" t="s">
        <v>164</v>
      </c>
      <c r="AU584" s="209" t="s">
        <v>82</v>
      </c>
      <c r="AV584" s="13" t="s">
        <v>80</v>
      </c>
      <c r="AW584" s="13" t="s">
        <v>35</v>
      </c>
      <c r="AX584" s="13" t="s">
        <v>73</v>
      </c>
      <c r="AY584" s="209" t="s">
        <v>151</v>
      </c>
    </row>
    <row r="585" spans="1:65" s="14" customFormat="1" ht="11.25">
      <c r="B585" s="210"/>
      <c r="C585" s="211"/>
      <c r="D585" s="193" t="s">
        <v>164</v>
      </c>
      <c r="E585" s="212" t="s">
        <v>19</v>
      </c>
      <c r="F585" s="213" t="s">
        <v>1494</v>
      </c>
      <c r="G585" s="211"/>
      <c r="H585" s="214">
        <v>15</v>
      </c>
      <c r="I585" s="215"/>
      <c r="J585" s="211"/>
      <c r="K585" s="211"/>
      <c r="L585" s="216"/>
      <c r="M585" s="217"/>
      <c r="N585" s="218"/>
      <c r="O585" s="218"/>
      <c r="P585" s="218"/>
      <c r="Q585" s="218"/>
      <c r="R585" s="218"/>
      <c r="S585" s="218"/>
      <c r="T585" s="219"/>
      <c r="AT585" s="220" t="s">
        <v>164</v>
      </c>
      <c r="AU585" s="220" t="s">
        <v>82</v>
      </c>
      <c r="AV585" s="14" t="s">
        <v>82</v>
      </c>
      <c r="AW585" s="14" t="s">
        <v>35</v>
      </c>
      <c r="AX585" s="14" t="s">
        <v>73</v>
      </c>
      <c r="AY585" s="220" t="s">
        <v>151</v>
      </c>
    </row>
    <row r="586" spans="1:65" s="13" customFormat="1" ht="11.25">
      <c r="B586" s="200"/>
      <c r="C586" s="201"/>
      <c r="D586" s="193" t="s">
        <v>164</v>
      </c>
      <c r="E586" s="202" t="s">
        <v>19</v>
      </c>
      <c r="F586" s="203" t="s">
        <v>1495</v>
      </c>
      <c r="G586" s="201"/>
      <c r="H586" s="202" t="s">
        <v>19</v>
      </c>
      <c r="I586" s="204"/>
      <c r="J586" s="201"/>
      <c r="K586" s="201"/>
      <c r="L586" s="205"/>
      <c r="M586" s="206"/>
      <c r="N586" s="207"/>
      <c r="O586" s="207"/>
      <c r="P586" s="207"/>
      <c r="Q586" s="207"/>
      <c r="R586" s="207"/>
      <c r="S586" s="207"/>
      <c r="T586" s="208"/>
      <c r="AT586" s="209" t="s">
        <v>164</v>
      </c>
      <c r="AU586" s="209" t="s">
        <v>82</v>
      </c>
      <c r="AV586" s="13" t="s">
        <v>80</v>
      </c>
      <c r="AW586" s="13" t="s">
        <v>35</v>
      </c>
      <c r="AX586" s="13" t="s">
        <v>73</v>
      </c>
      <c r="AY586" s="209" t="s">
        <v>151</v>
      </c>
    </row>
    <row r="587" spans="1:65" s="14" customFormat="1" ht="11.25">
      <c r="B587" s="210"/>
      <c r="C587" s="211"/>
      <c r="D587" s="193" t="s">
        <v>164</v>
      </c>
      <c r="E587" s="212" t="s">
        <v>19</v>
      </c>
      <c r="F587" s="213" t="s">
        <v>1496</v>
      </c>
      <c r="G587" s="211"/>
      <c r="H587" s="214">
        <v>2.56</v>
      </c>
      <c r="I587" s="215"/>
      <c r="J587" s="211"/>
      <c r="K587" s="211"/>
      <c r="L587" s="216"/>
      <c r="M587" s="217"/>
      <c r="N587" s="218"/>
      <c r="O587" s="218"/>
      <c r="P587" s="218"/>
      <c r="Q587" s="218"/>
      <c r="R587" s="218"/>
      <c r="S587" s="218"/>
      <c r="T587" s="219"/>
      <c r="AT587" s="220" t="s">
        <v>164</v>
      </c>
      <c r="AU587" s="220" t="s">
        <v>82</v>
      </c>
      <c r="AV587" s="14" t="s">
        <v>82</v>
      </c>
      <c r="AW587" s="14" t="s">
        <v>35</v>
      </c>
      <c r="AX587" s="14" t="s">
        <v>73</v>
      </c>
      <c r="AY587" s="220" t="s">
        <v>151</v>
      </c>
    </row>
    <row r="588" spans="1:65" s="14" customFormat="1" ht="11.25">
      <c r="B588" s="210"/>
      <c r="C588" s="211"/>
      <c r="D588" s="193" t="s">
        <v>164</v>
      </c>
      <c r="E588" s="212" t="s">
        <v>19</v>
      </c>
      <c r="F588" s="213" t="s">
        <v>1497</v>
      </c>
      <c r="G588" s="211"/>
      <c r="H588" s="214">
        <v>4.6079999999999997</v>
      </c>
      <c r="I588" s="215"/>
      <c r="J588" s="211"/>
      <c r="K588" s="211"/>
      <c r="L588" s="216"/>
      <c r="M588" s="217"/>
      <c r="N588" s="218"/>
      <c r="O588" s="218"/>
      <c r="P588" s="218"/>
      <c r="Q588" s="218"/>
      <c r="R588" s="218"/>
      <c r="S588" s="218"/>
      <c r="T588" s="219"/>
      <c r="AT588" s="220" t="s">
        <v>164</v>
      </c>
      <c r="AU588" s="220" t="s">
        <v>82</v>
      </c>
      <c r="AV588" s="14" t="s">
        <v>82</v>
      </c>
      <c r="AW588" s="14" t="s">
        <v>35</v>
      </c>
      <c r="AX588" s="14" t="s">
        <v>73</v>
      </c>
      <c r="AY588" s="220" t="s">
        <v>151</v>
      </c>
    </row>
    <row r="589" spans="1:65" s="13" customFormat="1" ht="11.25">
      <c r="B589" s="200"/>
      <c r="C589" s="201"/>
      <c r="D589" s="193" t="s">
        <v>164</v>
      </c>
      <c r="E589" s="202" t="s">
        <v>19</v>
      </c>
      <c r="F589" s="203" t="s">
        <v>1498</v>
      </c>
      <c r="G589" s="201"/>
      <c r="H589" s="202" t="s">
        <v>19</v>
      </c>
      <c r="I589" s="204"/>
      <c r="J589" s="201"/>
      <c r="K589" s="201"/>
      <c r="L589" s="205"/>
      <c r="M589" s="206"/>
      <c r="N589" s="207"/>
      <c r="O589" s="207"/>
      <c r="P589" s="207"/>
      <c r="Q589" s="207"/>
      <c r="R589" s="207"/>
      <c r="S589" s="207"/>
      <c r="T589" s="208"/>
      <c r="AT589" s="209" t="s">
        <v>164</v>
      </c>
      <c r="AU589" s="209" t="s">
        <v>82</v>
      </c>
      <c r="AV589" s="13" t="s">
        <v>80</v>
      </c>
      <c r="AW589" s="13" t="s">
        <v>35</v>
      </c>
      <c r="AX589" s="13" t="s">
        <v>73</v>
      </c>
      <c r="AY589" s="209" t="s">
        <v>151</v>
      </c>
    </row>
    <row r="590" spans="1:65" s="14" customFormat="1" ht="11.25">
      <c r="B590" s="210"/>
      <c r="C590" s="211"/>
      <c r="D590" s="193" t="s">
        <v>164</v>
      </c>
      <c r="E590" s="212" t="s">
        <v>19</v>
      </c>
      <c r="F590" s="213" t="s">
        <v>1499</v>
      </c>
      <c r="G590" s="211"/>
      <c r="H590" s="214">
        <v>4.6079999999999997</v>
      </c>
      <c r="I590" s="215"/>
      <c r="J590" s="211"/>
      <c r="K590" s="211"/>
      <c r="L590" s="216"/>
      <c r="M590" s="217"/>
      <c r="N590" s="218"/>
      <c r="O590" s="218"/>
      <c r="P590" s="218"/>
      <c r="Q590" s="218"/>
      <c r="R590" s="218"/>
      <c r="S590" s="218"/>
      <c r="T590" s="219"/>
      <c r="AT590" s="220" t="s">
        <v>164</v>
      </c>
      <c r="AU590" s="220" t="s">
        <v>82</v>
      </c>
      <c r="AV590" s="14" t="s">
        <v>82</v>
      </c>
      <c r="AW590" s="14" t="s">
        <v>35</v>
      </c>
      <c r="AX590" s="14" t="s">
        <v>73</v>
      </c>
      <c r="AY590" s="220" t="s">
        <v>151</v>
      </c>
    </row>
    <row r="591" spans="1:65" s="13" customFormat="1" ht="22.5">
      <c r="B591" s="200"/>
      <c r="C591" s="201"/>
      <c r="D591" s="193" t="s">
        <v>164</v>
      </c>
      <c r="E591" s="202" t="s">
        <v>19</v>
      </c>
      <c r="F591" s="203" t="s">
        <v>1197</v>
      </c>
      <c r="G591" s="201"/>
      <c r="H591" s="202" t="s">
        <v>19</v>
      </c>
      <c r="I591" s="204"/>
      <c r="J591" s="201"/>
      <c r="K591" s="201"/>
      <c r="L591" s="205"/>
      <c r="M591" s="206"/>
      <c r="N591" s="207"/>
      <c r="O591" s="207"/>
      <c r="P591" s="207"/>
      <c r="Q591" s="207"/>
      <c r="R591" s="207"/>
      <c r="S591" s="207"/>
      <c r="T591" s="208"/>
      <c r="AT591" s="209" t="s">
        <v>164</v>
      </c>
      <c r="AU591" s="209" t="s">
        <v>82</v>
      </c>
      <c r="AV591" s="13" t="s">
        <v>80</v>
      </c>
      <c r="AW591" s="13" t="s">
        <v>35</v>
      </c>
      <c r="AX591" s="13" t="s">
        <v>73</v>
      </c>
      <c r="AY591" s="209" t="s">
        <v>151</v>
      </c>
    </row>
    <row r="592" spans="1:65" s="14" customFormat="1" ht="11.25">
      <c r="B592" s="210"/>
      <c r="C592" s="211"/>
      <c r="D592" s="193" t="s">
        <v>164</v>
      </c>
      <c r="E592" s="212" t="s">
        <v>19</v>
      </c>
      <c r="F592" s="213" t="s">
        <v>1198</v>
      </c>
      <c r="G592" s="211"/>
      <c r="H592" s="214">
        <v>42.695</v>
      </c>
      <c r="I592" s="215"/>
      <c r="J592" s="211"/>
      <c r="K592" s="211"/>
      <c r="L592" s="216"/>
      <c r="M592" s="217"/>
      <c r="N592" s="218"/>
      <c r="O592" s="218"/>
      <c r="P592" s="218"/>
      <c r="Q592" s="218"/>
      <c r="R592" s="218"/>
      <c r="S592" s="218"/>
      <c r="T592" s="219"/>
      <c r="AT592" s="220" t="s">
        <v>164</v>
      </c>
      <c r="AU592" s="220" t="s">
        <v>82</v>
      </c>
      <c r="AV592" s="14" t="s">
        <v>82</v>
      </c>
      <c r="AW592" s="14" t="s">
        <v>35</v>
      </c>
      <c r="AX592" s="14" t="s">
        <v>73</v>
      </c>
      <c r="AY592" s="220" t="s">
        <v>151</v>
      </c>
    </row>
    <row r="593" spans="2:51" s="13" customFormat="1" ht="11.25">
      <c r="B593" s="200"/>
      <c r="C593" s="201"/>
      <c r="D593" s="193" t="s">
        <v>164</v>
      </c>
      <c r="E593" s="202" t="s">
        <v>19</v>
      </c>
      <c r="F593" s="203" t="s">
        <v>1500</v>
      </c>
      <c r="G593" s="201"/>
      <c r="H593" s="202" t="s">
        <v>19</v>
      </c>
      <c r="I593" s="204"/>
      <c r="J593" s="201"/>
      <c r="K593" s="201"/>
      <c r="L593" s="205"/>
      <c r="M593" s="206"/>
      <c r="N593" s="207"/>
      <c r="O593" s="207"/>
      <c r="P593" s="207"/>
      <c r="Q593" s="207"/>
      <c r="R593" s="207"/>
      <c r="S593" s="207"/>
      <c r="T593" s="208"/>
      <c r="AT593" s="209" t="s">
        <v>164</v>
      </c>
      <c r="AU593" s="209" t="s">
        <v>82</v>
      </c>
      <c r="AV593" s="13" t="s">
        <v>80</v>
      </c>
      <c r="AW593" s="13" t="s">
        <v>35</v>
      </c>
      <c r="AX593" s="13" t="s">
        <v>73</v>
      </c>
      <c r="AY593" s="209" t="s">
        <v>151</v>
      </c>
    </row>
    <row r="594" spans="2:51" s="14" customFormat="1" ht="11.25">
      <c r="B594" s="210"/>
      <c r="C594" s="211"/>
      <c r="D594" s="193" t="s">
        <v>164</v>
      </c>
      <c r="E594" s="212" t="s">
        <v>19</v>
      </c>
      <c r="F594" s="213" t="s">
        <v>1501</v>
      </c>
      <c r="G594" s="211"/>
      <c r="H594" s="214">
        <v>38.880000000000003</v>
      </c>
      <c r="I594" s="215"/>
      <c r="J594" s="211"/>
      <c r="K594" s="211"/>
      <c r="L594" s="216"/>
      <c r="M594" s="217"/>
      <c r="N594" s="218"/>
      <c r="O594" s="218"/>
      <c r="P594" s="218"/>
      <c r="Q594" s="218"/>
      <c r="R594" s="218"/>
      <c r="S594" s="218"/>
      <c r="T594" s="219"/>
      <c r="AT594" s="220" t="s">
        <v>164</v>
      </c>
      <c r="AU594" s="220" t="s">
        <v>82</v>
      </c>
      <c r="AV594" s="14" t="s">
        <v>82</v>
      </c>
      <c r="AW594" s="14" t="s">
        <v>35</v>
      </c>
      <c r="AX594" s="14" t="s">
        <v>73</v>
      </c>
      <c r="AY594" s="220" t="s">
        <v>151</v>
      </c>
    </row>
    <row r="595" spans="2:51" s="13" customFormat="1" ht="11.25">
      <c r="B595" s="200"/>
      <c r="C595" s="201"/>
      <c r="D595" s="193" t="s">
        <v>164</v>
      </c>
      <c r="E595" s="202" t="s">
        <v>19</v>
      </c>
      <c r="F595" s="203" t="s">
        <v>1535</v>
      </c>
      <c r="G595" s="201"/>
      <c r="H595" s="202" t="s">
        <v>19</v>
      </c>
      <c r="I595" s="204"/>
      <c r="J595" s="201"/>
      <c r="K595" s="201"/>
      <c r="L595" s="205"/>
      <c r="M595" s="206"/>
      <c r="N595" s="207"/>
      <c r="O595" s="207"/>
      <c r="P595" s="207"/>
      <c r="Q595" s="207"/>
      <c r="R595" s="207"/>
      <c r="S595" s="207"/>
      <c r="T595" s="208"/>
      <c r="AT595" s="209" t="s">
        <v>164</v>
      </c>
      <c r="AU595" s="209" t="s">
        <v>82</v>
      </c>
      <c r="AV595" s="13" t="s">
        <v>80</v>
      </c>
      <c r="AW595" s="13" t="s">
        <v>35</v>
      </c>
      <c r="AX595" s="13" t="s">
        <v>73</v>
      </c>
      <c r="AY595" s="209" t="s">
        <v>151</v>
      </c>
    </row>
    <row r="596" spans="2:51" s="14" customFormat="1" ht="11.25">
      <c r="B596" s="210"/>
      <c r="C596" s="211"/>
      <c r="D596" s="193" t="s">
        <v>164</v>
      </c>
      <c r="E596" s="212" t="s">
        <v>19</v>
      </c>
      <c r="F596" s="213" t="s">
        <v>1202</v>
      </c>
      <c r="G596" s="211"/>
      <c r="H596" s="214">
        <v>0.81599999999999995</v>
      </c>
      <c r="I596" s="215"/>
      <c r="J596" s="211"/>
      <c r="K596" s="211"/>
      <c r="L596" s="216"/>
      <c r="M596" s="217"/>
      <c r="N596" s="218"/>
      <c r="O596" s="218"/>
      <c r="P596" s="218"/>
      <c r="Q596" s="218"/>
      <c r="R596" s="218"/>
      <c r="S596" s="218"/>
      <c r="T596" s="219"/>
      <c r="AT596" s="220" t="s">
        <v>164</v>
      </c>
      <c r="AU596" s="220" t="s">
        <v>82</v>
      </c>
      <c r="AV596" s="14" t="s">
        <v>82</v>
      </c>
      <c r="AW596" s="14" t="s">
        <v>35</v>
      </c>
      <c r="AX596" s="14" t="s">
        <v>73</v>
      </c>
      <c r="AY596" s="220" t="s">
        <v>151</v>
      </c>
    </row>
    <row r="597" spans="2:51" s="13" customFormat="1" ht="11.25">
      <c r="B597" s="200"/>
      <c r="C597" s="201"/>
      <c r="D597" s="193" t="s">
        <v>164</v>
      </c>
      <c r="E597" s="202" t="s">
        <v>19</v>
      </c>
      <c r="F597" s="203" t="s">
        <v>1503</v>
      </c>
      <c r="G597" s="201"/>
      <c r="H597" s="202" t="s">
        <v>19</v>
      </c>
      <c r="I597" s="204"/>
      <c r="J597" s="201"/>
      <c r="K597" s="201"/>
      <c r="L597" s="205"/>
      <c r="M597" s="206"/>
      <c r="N597" s="207"/>
      <c r="O597" s="207"/>
      <c r="P597" s="207"/>
      <c r="Q597" s="207"/>
      <c r="R597" s="207"/>
      <c r="S597" s="207"/>
      <c r="T597" s="208"/>
      <c r="AT597" s="209" t="s">
        <v>164</v>
      </c>
      <c r="AU597" s="209" t="s">
        <v>82</v>
      </c>
      <c r="AV597" s="13" t="s">
        <v>80</v>
      </c>
      <c r="AW597" s="13" t="s">
        <v>35</v>
      </c>
      <c r="AX597" s="13" t="s">
        <v>73</v>
      </c>
      <c r="AY597" s="209" t="s">
        <v>151</v>
      </c>
    </row>
    <row r="598" spans="2:51" s="14" customFormat="1" ht="11.25">
      <c r="B598" s="210"/>
      <c r="C598" s="211"/>
      <c r="D598" s="193" t="s">
        <v>164</v>
      </c>
      <c r="E598" s="212" t="s">
        <v>19</v>
      </c>
      <c r="F598" s="213" t="s">
        <v>1504</v>
      </c>
      <c r="G598" s="211"/>
      <c r="H598" s="214">
        <v>71.760000000000005</v>
      </c>
      <c r="I598" s="215"/>
      <c r="J598" s="211"/>
      <c r="K598" s="211"/>
      <c r="L598" s="216"/>
      <c r="M598" s="217"/>
      <c r="N598" s="218"/>
      <c r="O598" s="218"/>
      <c r="P598" s="218"/>
      <c r="Q598" s="218"/>
      <c r="R598" s="218"/>
      <c r="S598" s="218"/>
      <c r="T598" s="219"/>
      <c r="AT598" s="220" t="s">
        <v>164</v>
      </c>
      <c r="AU598" s="220" t="s">
        <v>82</v>
      </c>
      <c r="AV598" s="14" t="s">
        <v>82</v>
      </c>
      <c r="AW598" s="14" t="s">
        <v>35</v>
      </c>
      <c r="AX598" s="14" t="s">
        <v>73</v>
      </c>
      <c r="AY598" s="220" t="s">
        <v>151</v>
      </c>
    </row>
    <row r="599" spans="2:51" s="13" customFormat="1" ht="11.25">
      <c r="B599" s="200"/>
      <c r="C599" s="201"/>
      <c r="D599" s="193" t="s">
        <v>164</v>
      </c>
      <c r="E599" s="202" t="s">
        <v>19</v>
      </c>
      <c r="F599" s="203" t="s">
        <v>1221</v>
      </c>
      <c r="G599" s="201"/>
      <c r="H599" s="202" t="s">
        <v>19</v>
      </c>
      <c r="I599" s="204"/>
      <c r="J599" s="201"/>
      <c r="K599" s="201"/>
      <c r="L599" s="205"/>
      <c r="M599" s="206"/>
      <c r="N599" s="207"/>
      <c r="O599" s="207"/>
      <c r="P599" s="207"/>
      <c r="Q599" s="207"/>
      <c r="R599" s="207"/>
      <c r="S599" s="207"/>
      <c r="T599" s="208"/>
      <c r="AT599" s="209" t="s">
        <v>164</v>
      </c>
      <c r="AU599" s="209" t="s">
        <v>82</v>
      </c>
      <c r="AV599" s="13" t="s">
        <v>80</v>
      </c>
      <c r="AW599" s="13" t="s">
        <v>35</v>
      </c>
      <c r="AX599" s="13" t="s">
        <v>73</v>
      </c>
      <c r="AY599" s="209" t="s">
        <v>151</v>
      </c>
    </row>
    <row r="600" spans="2:51" s="14" customFormat="1" ht="11.25">
      <c r="B600" s="210"/>
      <c r="C600" s="211"/>
      <c r="D600" s="193" t="s">
        <v>164</v>
      </c>
      <c r="E600" s="212" t="s">
        <v>19</v>
      </c>
      <c r="F600" s="213" t="s">
        <v>1505</v>
      </c>
      <c r="G600" s="211"/>
      <c r="H600" s="214">
        <v>21.6</v>
      </c>
      <c r="I600" s="215"/>
      <c r="J600" s="211"/>
      <c r="K600" s="211"/>
      <c r="L600" s="216"/>
      <c r="M600" s="217"/>
      <c r="N600" s="218"/>
      <c r="O600" s="218"/>
      <c r="P600" s="218"/>
      <c r="Q600" s="218"/>
      <c r="R600" s="218"/>
      <c r="S600" s="218"/>
      <c r="T600" s="219"/>
      <c r="AT600" s="220" t="s">
        <v>164</v>
      </c>
      <c r="AU600" s="220" t="s">
        <v>82</v>
      </c>
      <c r="AV600" s="14" t="s">
        <v>82</v>
      </c>
      <c r="AW600" s="14" t="s">
        <v>35</v>
      </c>
      <c r="AX600" s="14" t="s">
        <v>73</v>
      </c>
      <c r="AY600" s="220" t="s">
        <v>151</v>
      </c>
    </row>
    <row r="601" spans="2:51" s="13" customFormat="1" ht="11.25">
      <c r="B601" s="200"/>
      <c r="C601" s="201"/>
      <c r="D601" s="193" t="s">
        <v>164</v>
      </c>
      <c r="E601" s="202" t="s">
        <v>19</v>
      </c>
      <c r="F601" s="203" t="s">
        <v>1506</v>
      </c>
      <c r="G601" s="201"/>
      <c r="H601" s="202" t="s">
        <v>19</v>
      </c>
      <c r="I601" s="204"/>
      <c r="J601" s="201"/>
      <c r="K601" s="201"/>
      <c r="L601" s="205"/>
      <c r="M601" s="206"/>
      <c r="N601" s="207"/>
      <c r="O601" s="207"/>
      <c r="P601" s="207"/>
      <c r="Q601" s="207"/>
      <c r="R601" s="207"/>
      <c r="S601" s="207"/>
      <c r="T601" s="208"/>
      <c r="AT601" s="209" t="s">
        <v>164</v>
      </c>
      <c r="AU601" s="209" t="s">
        <v>82</v>
      </c>
      <c r="AV601" s="13" t="s">
        <v>80</v>
      </c>
      <c r="AW601" s="13" t="s">
        <v>35</v>
      </c>
      <c r="AX601" s="13" t="s">
        <v>73</v>
      </c>
      <c r="AY601" s="209" t="s">
        <v>151</v>
      </c>
    </row>
    <row r="602" spans="2:51" s="14" customFormat="1" ht="11.25">
      <c r="B602" s="210"/>
      <c r="C602" s="211"/>
      <c r="D602" s="193" t="s">
        <v>164</v>
      </c>
      <c r="E602" s="212" t="s">
        <v>19</v>
      </c>
      <c r="F602" s="213" t="s">
        <v>1507</v>
      </c>
      <c r="G602" s="211"/>
      <c r="H602" s="214">
        <v>10.512</v>
      </c>
      <c r="I602" s="215"/>
      <c r="J602" s="211"/>
      <c r="K602" s="211"/>
      <c r="L602" s="216"/>
      <c r="M602" s="217"/>
      <c r="N602" s="218"/>
      <c r="O602" s="218"/>
      <c r="P602" s="218"/>
      <c r="Q602" s="218"/>
      <c r="R602" s="218"/>
      <c r="S602" s="218"/>
      <c r="T602" s="219"/>
      <c r="AT602" s="220" t="s">
        <v>164</v>
      </c>
      <c r="AU602" s="220" t="s">
        <v>82</v>
      </c>
      <c r="AV602" s="14" t="s">
        <v>82</v>
      </c>
      <c r="AW602" s="14" t="s">
        <v>35</v>
      </c>
      <c r="AX602" s="14" t="s">
        <v>73</v>
      </c>
      <c r="AY602" s="220" t="s">
        <v>151</v>
      </c>
    </row>
    <row r="603" spans="2:51" s="16" customFormat="1" ht="11.25">
      <c r="B603" s="246"/>
      <c r="C603" s="247"/>
      <c r="D603" s="193" t="s">
        <v>164</v>
      </c>
      <c r="E603" s="248" t="s">
        <v>19</v>
      </c>
      <c r="F603" s="249" t="s">
        <v>371</v>
      </c>
      <c r="G603" s="247"/>
      <c r="H603" s="250">
        <v>213.03900000000002</v>
      </c>
      <c r="I603" s="251"/>
      <c r="J603" s="247"/>
      <c r="K603" s="247"/>
      <c r="L603" s="252"/>
      <c r="M603" s="253"/>
      <c r="N603" s="254"/>
      <c r="O603" s="254"/>
      <c r="P603" s="254"/>
      <c r="Q603" s="254"/>
      <c r="R603" s="254"/>
      <c r="S603" s="254"/>
      <c r="T603" s="255"/>
      <c r="AT603" s="256" t="s">
        <v>164</v>
      </c>
      <c r="AU603" s="256" t="s">
        <v>82</v>
      </c>
      <c r="AV603" s="16" t="s">
        <v>175</v>
      </c>
      <c r="AW603" s="16" t="s">
        <v>35</v>
      </c>
      <c r="AX603" s="16" t="s">
        <v>73</v>
      </c>
      <c r="AY603" s="256" t="s">
        <v>151</v>
      </c>
    </row>
    <row r="604" spans="2:51" s="13" customFormat="1" ht="22.5">
      <c r="B604" s="200"/>
      <c r="C604" s="201"/>
      <c r="D604" s="193" t="s">
        <v>164</v>
      </c>
      <c r="E604" s="202" t="s">
        <v>19</v>
      </c>
      <c r="F604" s="203" t="s">
        <v>1508</v>
      </c>
      <c r="G604" s="201"/>
      <c r="H604" s="202" t="s">
        <v>19</v>
      </c>
      <c r="I604" s="204"/>
      <c r="J604" s="201"/>
      <c r="K604" s="201"/>
      <c r="L604" s="205"/>
      <c r="M604" s="206"/>
      <c r="N604" s="207"/>
      <c r="O604" s="207"/>
      <c r="P604" s="207"/>
      <c r="Q604" s="207"/>
      <c r="R604" s="207"/>
      <c r="S604" s="207"/>
      <c r="T604" s="208"/>
      <c r="AT604" s="209" t="s">
        <v>164</v>
      </c>
      <c r="AU604" s="209" t="s">
        <v>82</v>
      </c>
      <c r="AV604" s="13" t="s">
        <v>80</v>
      </c>
      <c r="AW604" s="13" t="s">
        <v>35</v>
      </c>
      <c r="AX604" s="13" t="s">
        <v>73</v>
      </c>
      <c r="AY604" s="209" t="s">
        <v>151</v>
      </c>
    </row>
    <row r="605" spans="2:51" s="14" customFormat="1" ht="11.25">
      <c r="B605" s="210"/>
      <c r="C605" s="211"/>
      <c r="D605" s="193" t="s">
        <v>164</v>
      </c>
      <c r="E605" s="212" t="s">
        <v>19</v>
      </c>
      <c r="F605" s="213" t="s">
        <v>1509</v>
      </c>
      <c r="G605" s="211"/>
      <c r="H605" s="214">
        <v>4.5990000000000002</v>
      </c>
      <c r="I605" s="215"/>
      <c r="J605" s="211"/>
      <c r="K605" s="211"/>
      <c r="L605" s="216"/>
      <c r="M605" s="217"/>
      <c r="N605" s="218"/>
      <c r="O605" s="218"/>
      <c r="P605" s="218"/>
      <c r="Q605" s="218"/>
      <c r="R605" s="218"/>
      <c r="S605" s="218"/>
      <c r="T605" s="219"/>
      <c r="AT605" s="220" t="s">
        <v>164</v>
      </c>
      <c r="AU605" s="220" t="s">
        <v>82</v>
      </c>
      <c r="AV605" s="14" t="s">
        <v>82</v>
      </c>
      <c r="AW605" s="14" t="s">
        <v>35</v>
      </c>
      <c r="AX605" s="14" t="s">
        <v>73</v>
      </c>
      <c r="AY605" s="220" t="s">
        <v>151</v>
      </c>
    </row>
    <row r="606" spans="2:51" s="14" customFormat="1" ht="11.25">
      <c r="B606" s="210"/>
      <c r="C606" s="211"/>
      <c r="D606" s="193" t="s">
        <v>164</v>
      </c>
      <c r="E606" s="212" t="s">
        <v>19</v>
      </c>
      <c r="F606" s="213" t="s">
        <v>1510</v>
      </c>
      <c r="G606" s="211"/>
      <c r="H606" s="214">
        <v>3.927</v>
      </c>
      <c r="I606" s="215"/>
      <c r="J606" s="211"/>
      <c r="K606" s="211"/>
      <c r="L606" s="216"/>
      <c r="M606" s="217"/>
      <c r="N606" s="218"/>
      <c r="O606" s="218"/>
      <c r="P606" s="218"/>
      <c r="Q606" s="218"/>
      <c r="R606" s="218"/>
      <c r="S606" s="218"/>
      <c r="T606" s="219"/>
      <c r="AT606" s="220" t="s">
        <v>164</v>
      </c>
      <c r="AU606" s="220" t="s">
        <v>82</v>
      </c>
      <c r="AV606" s="14" t="s">
        <v>82</v>
      </c>
      <c r="AW606" s="14" t="s">
        <v>35</v>
      </c>
      <c r="AX606" s="14" t="s">
        <v>73</v>
      </c>
      <c r="AY606" s="220" t="s">
        <v>151</v>
      </c>
    </row>
    <row r="607" spans="2:51" s="14" customFormat="1" ht="11.25">
      <c r="B607" s="210"/>
      <c r="C607" s="211"/>
      <c r="D607" s="193" t="s">
        <v>164</v>
      </c>
      <c r="E607" s="212" t="s">
        <v>19</v>
      </c>
      <c r="F607" s="213" t="s">
        <v>1511</v>
      </c>
      <c r="G607" s="211"/>
      <c r="H607" s="214">
        <v>6.8789999999999996</v>
      </c>
      <c r="I607" s="215"/>
      <c r="J607" s="211"/>
      <c r="K607" s="211"/>
      <c r="L607" s="216"/>
      <c r="M607" s="217"/>
      <c r="N607" s="218"/>
      <c r="O607" s="218"/>
      <c r="P607" s="218"/>
      <c r="Q607" s="218"/>
      <c r="R607" s="218"/>
      <c r="S607" s="218"/>
      <c r="T607" s="219"/>
      <c r="AT607" s="220" t="s">
        <v>164</v>
      </c>
      <c r="AU607" s="220" t="s">
        <v>82</v>
      </c>
      <c r="AV607" s="14" t="s">
        <v>82</v>
      </c>
      <c r="AW607" s="14" t="s">
        <v>35</v>
      </c>
      <c r="AX607" s="14" t="s">
        <v>73</v>
      </c>
      <c r="AY607" s="220" t="s">
        <v>151</v>
      </c>
    </row>
    <row r="608" spans="2:51" s="14" customFormat="1" ht="11.25">
      <c r="B608" s="210"/>
      <c r="C608" s="211"/>
      <c r="D608" s="193" t="s">
        <v>164</v>
      </c>
      <c r="E608" s="212" t="s">
        <v>19</v>
      </c>
      <c r="F608" s="213" t="s">
        <v>1512</v>
      </c>
      <c r="G608" s="211"/>
      <c r="H608" s="214">
        <v>4.077</v>
      </c>
      <c r="I608" s="215"/>
      <c r="J608" s="211"/>
      <c r="K608" s="211"/>
      <c r="L608" s="216"/>
      <c r="M608" s="217"/>
      <c r="N608" s="218"/>
      <c r="O608" s="218"/>
      <c r="P608" s="218"/>
      <c r="Q608" s="218"/>
      <c r="R608" s="218"/>
      <c r="S608" s="218"/>
      <c r="T608" s="219"/>
      <c r="AT608" s="220" t="s">
        <v>164</v>
      </c>
      <c r="AU608" s="220" t="s">
        <v>82</v>
      </c>
      <c r="AV608" s="14" t="s">
        <v>82</v>
      </c>
      <c r="AW608" s="14" t="s">
        <v>35</v>
      </c>
      <c r="AX608" s="14" t="s">
        <v>73</v>
      </c>
      <c r="AY608" s="220" t="s">
        <v>151</v>
      </c>
    </row>
    <row r="609" spans="1:65" s="16" customFormat="1" ht="11.25">
      <c r="B609" s="246"/>
      <c r="C609" s="247"/>
      <c r="D609" s="193" t="s">
        <v>164</v>
      </c>
      <c r="E609" s="248" t="s">
        <v>19</v>
      </c>
      <c r="F609" s="249" t="s">
        <v>371</v>
      </c>
      <c r="G609" s="247"/>
      <c r="H609" s="250">
        <v>19.481999999999999</v>
      </c>
      <c r="I609" s="251"/>
      <c r="J609" s="247"/>
      <c r="K609" s="247"/>
      <c r="L609" s="252"/>
      <c r="M609" s="253"/>
      <c r="N609" s="254"/>
      <c r="O609" s="254"/>
      <c r="P609" s="254"/>
      <c r="Q609" s="254"/>
      <c r="R609" s="254"/>
      <c r="S609" s="254"/>
      <c r="T609" s="255"/>
      <c r="AT609" s="256" t="s">
        <v>164</v>
      </c>
      <c r="AU609" s="256" t="s">
        <v>82</v>
      </c>
      <c r="AV609" s="16" t="s">
        <v>175</v>
      </c>
      <c r="AW609" s="16" t="s">
        <v>35</v>
      </c>
      <c r="AX609" s="16" t="s">
        <v>73</v>
      </c>
      <c r="AY609" s="256" t="s">
        <v>151</v>
      </c>
    </row>
    <row r="610" spans="1:65" s="13" customFormat="1" ht="22.5">
      <c r="B610" s="200"/>
      <c r="C610" s="201"/>
      <c r="D610" s="193" t="s">
        <v>164</v>
      </c>
      <c r="E610" s="202" t="s">
        <v>19</v>
      </c>
      <c r="F610" s="203" t="s">
        <v>1217</v>
      </c>
      <c r="G610" s="201"/>
      <c r="H610" s="202" t="s">
        <v>19</v>
      </c>
      <c r="I610" s="204"/>
      <c r="J610" s="201"/>
      <c r="K610" s="201"/>
      <c r="L610" s="205"/>
      <c r="M610" s="206"/>
      <c r="N610" s="207"/>
      <c r="O610" s="207"/>
      <c r="P610" s="207"/>
      <c r="Q610" s="207"/>
      <c r="R610" s="207"/>
      <c r="S610" s="207"/>
      <c r="T610" s="208"/>
      <c r="AT610" s="209" t="s">
        <v>164</v>
      </c>
      <c r="AU610" s="209" t="s">
        <v>82</v>
      </c>
      <c r="AV610" s="13" t="s">
        <v>80</v>
      </c>
      <c r="AW610" s="13" t="s">
        <v>35</v>
      </c>
      <c r="AX610" s="13" t="s">
        <v>73</v>
      </c>
      <c r="AY610" s="209" t="s">
        <v>151</v>
      </c>
    </row>
    <row r="611" spans="1:65" s="14" customFormat="1" ht="11.25">
      <c r="B611" s="210"/>
      <c r="C611" s="211"/>
      <c r="D611" s="193" t="s">
        <v>164</v>
      </c>
      <c r="E611" s="212" t="s">
        <v>19</v>
      </c>
      <c r="F611" s="213" t="s">
        <v>1513</v>
      </c>
      <c r="G611" s="211"/>
      <c r="H611" s="214">
        <v>7.2359999999999998</v>
      </c>
      <c r="I611" s="215"/>
      <c r="J611" s="211"/>
      <c r="K611" s="211"/>
      <c r="L611" s="216"/>
      <c r="M611" s="217"/>
      <c r="N611" s="218"/>
      <c r="O611" s="218"/>
      <c r="P611" s="218"/>
      <c r="Q611" s="218"/>
      <c r="R611" s="218"/>
      <c r="S611" s="218"/>
      <c r="T611" s="219"/>
      <c r="AT611" s="220" t="s">
        <v>164</v>
      </c>
      <c r="AU611" s="220" t="s">
        <v>82</v>
      </c>
      <c r="AV611" s="14" t="s">
        <v>82</v>
      </c>
      <c r="AW611" s="14" t="s">
        <v>35</v>
      </c>
      <c r="AX611" s="14" t="s">
        <v>73</v>
      </c>
      <c r="AY611" s="220" t="s">
        <v>151</v>
      </c>
    </row>
    <row r="612" spans="1:65" s="13" customFormat="1" ht="22.5">
      <c r="B612" s="200"/>
      <c r="C612" s="201"/>
      <c r="D612" s="193" t="s">
        <v>164</v>
      </c>
      <c r="E612" s="202" t="s">
        <v>19</v>
      </c>
      <c r="F612" s="203" t="s">
        <v>1217</v>
      </c>
      <c r="G612" s="201"/>
      <c r="H612" s="202" t="s">
        <v>19</v>
      </c>
      <c r="I612" s="204"/>
      <c r="J612" s="201"/>
      <c r="K612" s="201"/>
      <c r="L612" s="205"/>
      <c r="M612" s="206"/>
      <c r="N612" s="207"/>
      <c r="O612" s="207"/>
      <c r="P612" s="207"/>
      <c r="Q612" s="207"/>
      <c r="R612" s="207"/>
      <c r="S612" s="207"/>
      <c r="T612" s="208"/>
      <c r="AT612" s="209" t="s">
        <v>164</v>
      </c>
      <c r="AU612" s="209" t="s">
        <v>82</v>
      </c>
      <c r="AV612" s="13" t="s">
        <v>80</v>
      </c>
      <c r="AW612" s="13" t="s">
        <v>35</v>
      </c>
      <c r="AX612" s="13" t="s">
        <v>73</v>
      </c>
      <c r="AY612" s="209" t="s">
        <v>151</v>
      </c>
    </row>
    <row r="613" spans="1:65" s="14" customFormat="1" ht="11.25">
      <c r="B613" s="210"/>
      <c r="C613" s="211"/>
      <c r="D613" s="193" t="s">
        <v>164</v>
      </c>
      <c r="E613" s="212" t="s">
        <v>19</v>
      </c>
      <c r="F613" s="213" t="s">
        <v>1514</v>
      </c>
      <c r="G613" s="211"/>
      <c r="H613" s="214">
        <v>14.472</v>
      </c>
      <c r="I613" s="215"/>
      <c r="J613" s="211"/>
      <c r="K613" s="211"/>
      <c r="L613" s="216"/>
      <c r="M613" s="217"/>
      <c r="N613" s="218"/>
      <c r="O613" s="218"/>
      <c r="P613" s="218"/>
      <c r="Q613" s="218"/>
      <c r="R613" s="218"/>
      <c r="S613" s="218"/>
      <c r="T613" s="219"/>
      <c r="AT613" s="220" t="s">
        <v>164</v>
      </c>
      <c r="AU613" s="220" t="s">
        <v>82</v>
      </c>
      <c r="AV613" s="14" t="s">
        <v>82</v>
      </c>
      <c r="AW613" s="14" t="s">
        <v>35</v>
      </c>
      <c r="AX613" s="14" t="s">
        <v>73</v>
      </c>
      <c r="AY613" s="220" t="s">
        <v>151</v>
      </c>
    </row>
    <row r="614" spans="1:65" s="16" customFormat="1" ht="11.25">
      <c r="B614" s="246"/>
      <c r="C614" s="247"/>
      <c r="D614" s="193" t="s">
        <v>164</v>
      </c>
      <c r="E614" s="248" t="s">
        <v>19</v>
      </c>
      <c r="F614" s="249" t="s">
        <v>371</v>
      </c>
      <c r="G614" s="247"/>
      <c r="H614" s="250">
        <v>21.707999999999998</v>
      </c>
      <c r="I614" s="251"/>
      <c r="J614" s="247"/>
      <c r="K614" s="247"/>
      <c r="L614" s="252"/>
      <c r="M614" s="253"/>
      <c r="N614" s="254"/>
      <c r="O614" s="254"/>
      <c r="P614" s="254"/>
      <c r="Q614" s="254"/>
      <c r="R614" s="254"/>
      <c r="S614" s="254"/>
      <c r="T614" s="255"/>
      <c r="AT614" s="256" t="s">
        <v>164</v>
      </c>
      <c r="AU614" s="256" t="s">
        <v>82</v>
      </c>
      <c r="AV614" s="16" t="s">
        <v>175</v>
      </c>
      <c r="AW614" s="16" t="s">
        <v>35</v>
      </c>
      <c r="AX614" s="16" t="s">
        <v>73</v>
      </c>
      <c r="AY614" s="256" t="s">
        <v>151</v>
      </c>
    </row>
    <row r="615" spans="1:65" s="13" customFormat="1" ht="22.5">
      <c r="B615" s="200"/>
      <c r="C615" s="201"/>
      <c r="D615" s="193" t="s">
        <v>164</v>
      </c>
      <c r="E615" s="202" t="s">
        <v>19</v>
      </c>
      <c r="F615" s="203" t="s">
        <v>1521</v>
      </c>
      <c r="G615" s="201"/>
      <c r="H615" s="202" t="s">
        <v>19</v>
      </c>
      <c r="I615" s="204"/>
      <c r="J615" s="201"/>
      <c r="K615" s="201"/>
      <c r="L615" s="205"/>
      <c r="M615" s="206"/>
      <c r="N615" s="207"/>
      <c r="O615" s="207"/>
      <c r="P615" s="207"/>
      <c r="Q615" s="207"/>
      <c r="R615" s="207"/>
      <c r="S615" s="207"/>
      <c r="T615" s="208"/>
      <c r="AT615" s="209" t="s">
        <v>164</v>
      </c>
      <c r="AU615" s="209" t="s">
        <v>82</v>
      </c>
      <c r="AV615" s="13" t="s">
        <v>80</v>
      </c>
      <c r="AW615" s="13" t="s">
        <v>35</v>
      </c>
      <c r="AX615" s="13" t="s">
        <v>73</v>
      </c>
      <c r="AY615" s="209" t="s">
        <v>151</v>
      </c>
    </row>
    <row r="616" spans="1:65" s="14" customFormat="1" ht="11.25">
      <c r="B616" s="210"/>
      <c r="C616" s="211"/>
      <c r="D616" s="193" t="s">
        <v>164</v>
      </c>
      <c r="E616" s="212" t="s">
        <v>19</v>
      </c>
      <c r="F616" s="213" t="s">
        <v>1519</v>
      </c>
      <c r="G616" s="211"/>
      <c r="H616" s="214">
        <v>14.819000000000001</v>
      </c>
      <c r="I616" s="215"/>
      <c r="J616" s="211"/>
      <c r="K616" s="211"/>
      <c r="L616" s="216"/>
      <c r="M616" s="217"/>
      <c r="N616" s="218"/>
      <c r="O616" s="218"/>
      <c r="P616" s="218"/>
      <c r="Q616" s="218"/>
      <c r="R616" s="218"/>
      <c r="S616" s="218"/>
      <c r="T616" s="219"/>
      <c r="AT616" s="220" t="s">
        <v>164</v>
      </c>
      <c r="AU616" s="220" t="s">
        <v>82</v>
      </c>
      <c r="AV616" s="14" t="s">
        <v>82</v>
      </c>
      <c r="AW616" s="14" t="s">
        <v>35</v>
      </c>
      <c r="AX616" s="14" t="s">
        <v>73</v>
      </c>
      <c r="AY616" s="220" t="s">
        <v>151</v>
      </c>
    </row>
    <row r="617" spans="1:65" s="13" customFormat="1" ht="22.5">
      <c r="B617" s="200"/>
      <c r="C617" s="201"/>
      <c r="D617" s="193" t="s">
        <v>164</v>
      </c>
      <c r="E617" s="202" t="s">
        <v>19</v>
      </c>
      <c r="F617" s="203" t="s">
        <v>1508</v>
      </c>
      <c r="G617" s="201"/>
      <c r="H617" s="202" t="s">
        <v>19</v>
      </c>
      <c r="I617" s="204"/>
      <c r="J617" s="201"/>
      <c r="K617" s="201"/>
      <c r="L617" s="205"/>
      <c r="M617" s="206"/>
      <c r="N617" s="207"/>
      <c r="O617" s="207"/>
      <c r="P617" s="207"/>
      <c r="Q617" s="207"/>
      <c r="R617" s="207"/>
      <c r="S617" s="207"/>
      <c r="T617" s="208"/>
      <c r="AT617" s="209" t="s">
        <v>164</v>
      </c>
      <c r="AU617" s="209" t="s">
        <v>82</v>
      </c>
      <c r="AV617" s="13" t="s">
        <v>80</v>
      </c>
      <c r="AW617" s="13" t="s">
        <v>35</v>
      </c>
      <c r="AX617" s="13" t="s">
        <v>73</v>
      </c>
      <c r="AY617" s="209" t="s">
        <v>151</v>
      </c>
    </row>
    <row r="618" spans="1:65" s="14" customFormat="1" ht="11.25">
      <c r="B618" s="210"/>
      <c r="C618" s="211"/>
      <c r="D618" s="193" t="s">
        <v>164</v>
      </c>
      <c r="E618" s="212" t="s">
        <v>19</v>
      </c>
      <c r="F618" s="213" t="s">
        <v>1509</v>
      </c>
      <c r="G618" s="211"/>
      <c r="H618" s="214">
        <v>4.5990000000000002</v>
      </c>
      <c r="I618" s="215"/>
      <c r="J618" s="211"/>
      <c r="K618" s="211"/>
      <c r="L618" s="216"/>
      <c r="M618" s="217"/>
      <c r="N618" s="218"/>
      <c r="O618" s="218"/>
      <c r="P618" s="218"/>
      <c r="Q618" s="218"/>
      <c r="R618" s="218"/>
      <c r="S618" s="218"/>
      <c r="T618" s="219"/>
      <c r="AT618" s="220" t="s">
        <v>164</v>
      </c>
      <c r="AU618" s="220" t="s">
        <v>82</v>
      </c>
      <c r="AV618" s="14" t="s">
        <v>82</v>
      </c>
      <c r="AW618" s="14" t="s">
        <v>35</v>
      </c>
      <c r="AX618" s="14" t="s">
        <v>73</v>
      </c>
      <c r="AY618" s="220" t="s">
        <v>151</v>
      </c>
    </row>
    <row r="619" spans="1:65" s="14" customFormat="1" ht="11.25">
      <c r="B619" s="210"/>
      <c r="C619" s="211"/>
      <c r="D619" s="193" t="s">
        <v>164</v>
      </c>
      <c r="E619" s="212" t="s">
        <v>19</v>
      </c>
      <c r="F619" s="213" t="s">
        <v>1510</v>
      </c>
      <c r="G619" s="211"/>
      <c r="H619" s="214">
        <v>3.927</v>
      </c>
      <c r="I619" s="215"/>
      <c r="J619" s="211"/>
      <c r="K619" s="211"/>
      <c r="L619" s="216"/>
      <c r="M619" s="217"/>
      <c r="N619" s="218"/>
      <c r="O619" s="218"/>
      <c r="P619" s="218"/>
      <c r="Q619" s="218"/>
      <c r="R619" s="218"/>
      <c r="S619" s="218"/>
      <c r="T619" s="219"/>
      <c r="AT619" s="220" t="s">
        <v>164</v>
      </c>
      <c r="AU619" s="220" t="s">
        <v>82</v>
      </c>
      <c r="AV619" s="14" t="s">
        <v>82</v>
      </c>
      <c r="AW619" s="14" t="s">
        <v>35</v>
      </c>
      <c r="AX619" s="14" t="s">
        <v>73</v>
      </c>
      <c r="AY619" s="220" t="s">
        <v>151</v>
      </c>
    </row>
    <row r="620" spans="1:65" s="14" customFormat="1" ht="11.25">
      <c r="B620" s="210"/>
      <c r="C620" s="211"/>
      <c r="D620" s="193" t="s">
        <v>164</v>
      </c>
      <c r="E620" s="212" t="s">
        <v>19</v>
      </c>
      <c r="F620" s="213" t="s">
        <v>1511</v>
      </c>
      <c r="G620" s="211"/>
      <c r="H620" s="214">
        <v>6.8789999999999996</v>
      </c>
      <c r="I620" s="215"/>
      <c r="J620" s="211"/>
      <c r="K620" s="211"/>
      <c r="L620" s="216"/>
      <c r="M620" s="217"/>
      <c r="N620" s="218"/>
      <c r="O620" s="218"/>
      <c r="P620" s="218"/>
      <c r="Q620" s="218"/>
      <c r="R620" s="218"/>
      <c r="S620" s="218"/>
      <c r="T620" s="219"/>
      <c r="AT620" s="220" t="s">
        <v>164</v>
      </c>
      <c r="AU620" s="220" t="s">
        <v>82</v>
      </c>
      <c r="AV620" s="14" t="s">
        <v>82</v>
      </c>
      <c r="AW620" s="14" t="s">
        <v>35</v>
      </c>
      <c r="AX620" s="14" t="s">
        <v>73</v>
      </c>
      <c r="AY620" s="220" t="s">
        <v>151</v>
      </c>
    </row>
    <row r="621" spans="1:65" s="14" customFormat="1" ht="11.25">
      <c r="B621" s="210"/>
      <c r="C621" s="211"/>
      <c r="D621" s="193" t="s">
        <v>164</v>
      </c>
      <c r="E621" s="212" t="s">
        <v>19</v>
      </c>
      <c r="F621" s="213" t="s">
        <v>1512</v>
      </c>
      <c r="G621" s="211"/>
      <c r="H621" s="214">
        <v>4.077</v>
      </c>
      <c r="I621" s="215"/>
      <c r="J621" s="211"/>
      <c r="K621" s="211"/>
      <c r="L621" s="216"/>
      <c r="M621" s="217"/>
      <c r="N621" s="218"/>
      <c r="O621" s="218"/>
      <c r="P621" s="218"/>
      <c r="Q621" s="218"/>
      <c r="R621" s="218"/>
      <c r="S621" s="218"/>
      <c r="T621" s="219"/>
      <c r="AT621" s="220" t="s">
        <v>164</v>
      </c>
      <c r="AU621" s="220" t="s">
        <v>82</v>
      </c>
      <c r="AV621" s="14" t="s">
        <v>82</v>
      </c>
      <c r="AW621" s="14" t="s">
        <v>35</v>
      </c>
      <c r="AX621" s="14" t="s">
        <v>73</v>
      </c>
      <c r="AY621" s="220" t="s">
        <v>151</v>
      </c>
    </row>
    <row r="622" spans="1:65" s="16" customFormat="1" ht="11.25">
      <c r="B622" s="246"/>
      <c r="C622" s="247"/>
      <c r="D622" s="193" t="s">
        <v>164</v>
      </c>
      <c r="E622" s="248" t="s">
        <v>19</v>
      </c>
      <c r="F622" s="249" t="s">
        <v>371</v>
      </c>
      <c r="G622" s="247"/>
      <c r="H622" s="250">
        <v>34.300999999999995</v>
      </c>
      <c r="I622" s="251"/>
      <c r="J622" s="247"/>
      <c r="K622" s="247"/>
      <c r="L622" s="252"/>
      <c r="M622" s="253"/>
      <c r="N622" s="254"/>
      <c r="O622" s="254"/>
      <c r="P622" s="254"/>
      <c r="Q622" s="254"/>
      <c r="R622" s="254"/>
      <c r="S622" s="254"/>
      <c r="T622" s="255"/>
      <c r="AT622" s="256" t="s">
        <v>164</v>
      </c>
      <c r="AU622" s="256" t="s">
        <v>82</v>
      </c>
      <c r="AV622" s="16" t="s">
        <v>175</v>
      </c>
      <c r="AW622" s="16" t="s">
        <v>35</v>
      </c>
      <c r="AX622" s="16" t="s">
        <v>73</v>
      </c>
      <c r="AY622" s="256" t="s">
        <v>151</v>
      </c>
    </row>
    <row r="623" spans="1:65" s="15" customFormat="1" ht="11.25">
      <c r="B623" s="221"/>
      <c r="C623" s="222"/>
      <c r="D623" s="193" t="s">
        <v>164</v>
      </c>
      <c r="E623" s="223" t="s">
        <v>19</v>
      </c>
      <c r="F623" s="224" t="s">
        <v>167</v>
      </c>
      <c r="G623" s="222"/>
      <c r="H623" s="225">
        <v>288.53000000000003</v>
      </c>
      <c r="I623" s="226"/>
      <c r="J623" s="222"/>
      <c r="K623" s="222"/>
      <c r="L623" s="227"/>
      <c r="M623" s="228"/>
      <c r="N623" s="229"/>
      <c r="O623" s="229"/>
      <c r="P623" s="229"/>
      <c r="Q623" s="229"/>
      <c r="R623" s="229"/>
      <c r="S623" s="229"/>
      <c r="T623" s="230"/>
      <c r="AT623" s="231" t="s">
        <v>164</v>
      </c>
      <c r="AU623" s="231" t="s">
        <v>82</v>
      </c>
      <c r="AV623" s="15" t="s">
        <v>158</v>
      </c>
      <c r="AW623" s="15" t="s">
        <v>35</v>
      </c>
      <c r="AX623" s="15" t="s">
        <v>80</v>
      </c>
      <c r="AY623" s="231" t="s">
        <v>151</v>
      </c>
    </row>
    <row r="624" spans="1:65" s="2" customFormat="1" ht="24.2" customHeight="1">
      <c r="A624" s="36"/>
      <c r="B624" s="37"/>
      <c r="C624" s="232" t="s">
        <v>1052</v>
      </c>
      <c r="D624" s="232" t="s">
        <v>324</v>
      </c>
      <c r="E624" s="233" t="s">
        <v>1536</v>
      </c>
      <c r="F624" s="234" t="s">
        <v>1270</v>
      </c>
      <c r="G624" s="235" t="s">
        <v>279</v>
      </c>
      <c r="H624" s="236">
        <v>0.71099999999999997</v>
      </c>
      <c r="I624" s="237"/>
      <c r="J624" s="238">
        <f>ROUND(I624*H624,2)</f>
        <v>0</v>
      </c>
      <c r="K624" s="234" t="s">
        <v>19</v>
      </c>
      <c r="L624" s="239"/>
      <c r="M624" s="240" t="s">
        <v>19</v>
      </c>
      <c r="N624" s="241" t="s">
        <v>44</v>
      </c>
      <c r="O624" s="66"/>
      <c r="P624" s="189">
        <f>O624*H624</f>
        <v>0</v>
      </c>
      <c r="Q624" s="189">
        <v>1</v>
      </c>
      <c r="R624" s="189">
        <f>Q624*H624</f>
        <v>0.71099999999999997</v>
      </c>
      <c r="S624" s="189">
        <v>0</v>
      </c>
      <c r="T624" s="190">
        <f>S624*H624</f>
        <v>0</v>
      </c>
      <c r="U624" s="36"/>
      <c r="V624" s="36"/>
      <c r="W624" s="36"/>
      <c r="X624" s="36"/>
      <c r="Y624" s="36"/>
      <c r="Z624" s="36"/>
      <c r="AA624" s="36"/>
      <c r="AB624" s="36"/>
      <c r="AC624" s="36"/>
      <c r="AD624" s="36"/>
      <c r="AE624" s="36"/>
      <c r="AR624" s="191" t="s">
        <v>327</v>
      </c>
      <c r="AT624" s="191" t="s">
        <v>324</v>
      </c>
      <c r="AU624" s="191" t="s">
        <v>82</v>
      </c>
      <c r="AY624" s="19" t="s">
        <v>151</v>
      </c>
      <c r="BE624" s="192">
        <f>IF(N624="základní",J624,0)</f>
        <v>0</v>
      </c>
      <c r="BF624" s="192">
        <f>IF(N624="snížená",J624,0)</f>
        <v>0</v>
      </c>
      <c r="BG624" s="192">
        <f>IF(N624="zákl. přenesená",J624,0)</f>
        <v>0</v>
      </c>
      <c r="BH624" s="192">
        <f>IF(N624="sníž. přenesená",J624,0)</f>
        <v>0</v>
      </c>
      <c r="BI624" s="192">
        <f>IF(N624="nulová",J624,0)</f>
        <v>0</v>
      </c>
      <c r="BJ624" s="19" t="s">
        <v>80</v>
      </c>
      <c r="BK624" s="192">
        <f>ROUND(I624*H624,2)</f>
        <v>0</v>
      </c>
      <c r="BL624" s="19" t="s">
        <v>276</v>
      </c>
      <c r="BM624" s="191" t="s">
        <v>1537</v>
      </c>
    </row>
    <row r="625" spans="1:65" s="2" customFormat="1" ht="19.5">
      <c r="A625" s="36"/>
      <c r="B625" s="37"/>
      <c r="C625" s="38"/>
      <c r="D625" s="193" t="s">
        <v>160</v>
      </c>
      <c r="E625" s="38"/>
      <c r="F625" s="194" t="s">
        <v>1272</v>
      </c>
      <c r="G625" s="38"/>
      <c r="H625" s="38"/>
      <c r="I625" s="195"/>
      <c r="J625" s="38"/>
      <c r="K625" s="38"/>
      <c r="L625" s="41"/>
      <c r="M625" s="196"/>
      <c r="N625" s="197"/>
      <c r="O625" s="66"/>
      <c r="P625" s="66"/>
      <c r="Q625" s="66"/>
      <c r="R625" s="66"/>
      <c r="S625" s="66"/>
      <c r="T625" s="67"/>
      <c r="U625" s="36"/>
      <c r="V625" s="36"/>
      <c r="W625" s="36"/>
      <c r="X625" s="36"/>
      <c r="Y625" s="36"/>
      <c r="Z625" s="36"/>
      <c r="AA625" s="36"/>
      <c r="AB625" s="36"/>
      <c r="AC625" s="36"/>
      <c r="AD625" s="36"/>
      <c r="AE625" s="36"/>
      <c r="AT625" s="19" t="s">
        <v>160</v>
      </c>
      <c r="AU625" s="19" t="s">
        <v>82</v>
      </c>
    </row>
    <row r="626" spans="1:65" s="13" customFormat="1" ht="11.25">
      <c r="B626" s="200"/>
      <c r="C626" s="201"/>
      <c r="D626" s="193" t="s">
        <v>164</v>
      </c>
      <c r="E626" s="202" t="s">
        <v>19</v>
      </c>
      <c r="F626" s="203" t="s">
        <v>1273</v>
      </c>
      <c r="G626" s="201"/>
      <c r="H626" s="202" t="s">
        <v>19</v>
      </c>
      <c r="I626" s="204"/>
      <c r="J626" s="201"/>
      <c r="K626" s="201"/>
      <c r="L626" s="205"/>
      <c r="M626" s="206"/>
      <c r="N626" s="207"/>
      <c r="O626" s="207"/>
      <c r="P626" s="207"/>
      <c r="Q626" s="207"/>
      <c r="R626" s="207"/>
      <c r="S626" s="207"/>
      <c r="T626" s="208"/>
      <c r="AT626" s="209" t="s">
        <v>164</v>
      </c>
      <c r="AU626" s="209" t="s">
        <v>82</v>
      </c>
      <c r="AV626" s="13" t="s">
        <v>80</v>
      </c>
      <c r="AW626" s="13" t="s">
        <v>35</v>
      </c>
      <c r="AX626" s="13" t="s">
        <v>73</v>
      </c>
      <c r="AY626" s="209" t="s">
        <v>151</v>
      </c>
    </row>
    <row r="627" spans="1:65" s="14" customFormat="1" ht="11.25">
      <c r="B627" s="210"/>
      <c r="C627" s="211"/>
      <c r="D627" s="193" t="s">
        <v>164</v>
      </c>
      <c r="E627" s="212" t="s">
        <v>19</v>
      </c>
      <c r="F627" s="213" t="s">
        <v>1538</v>
      </c>
      <c r="G627" s="211"/>
      <c r="H627" s="214">
        <v>0.71099999999999997</v>
      </c>
      <c r="I627" s="215"/>
      <c r="J627" s="211"/>
      <c r="K627" s="211"/>
      <c r="L627" s="216"/>
      <c r="M627" s="217"/>
      <c r="N627" s="218"/>
      <c r="O627" s="218"/>
      <c r="P627" s="218"/>
      <c r="Q627" s="218"/>
      <c r="R627" s="218"/>
      <c r="S627" s="218"/>
      <c r="T627" s="219"/>
      <c r="AT627" s="220" t="s">
        <v>164</v>
      </c>
      <c r="AU627" s="220" t="s">
        <v>82</v>
      </c>
      <c r="AV627" s="14" t="s">
        <v>82</v>
      </c>
      <c r="AW627" s="14" t="s">
        <v>35</v>
      </c>
      <c r="AX627" s="14" t="s">
        <v>73</v>
      </c>
      <c r="AY627" s="220" t="s">
        <v>151</v>
      </c>
    </row>
    <row r="628" spans="1:65" s="15" customFormat="1" ht="11.25">
      <c r="B628" s="221"/>
      <c r="C628" s="222"/>
      <c r="D628" s="193" t="s">
        <v>164</v>
      </c>
      <c r="E628" s="223" t="s">
        <v>19</v>
      </c>
      <c r="F628" s="224" t="s">
        <v>167</v>
      </c>
      <c r="G628" s="222"/>
      <c r="H628" s="225">
        <v>0.71099999999999997</v>
      </c>
      <c r="I628" s="226"/>
      <c r="J628" s="222"/>
      <c r="K628" s="222"/>
      <c r="L628" s="227"/>
      <c r="M628" s="228"/>
      <c r="N628" s="229"/>
      <c r="O628" s="229"/>
      <c r="P628" s="229"/>
      <c r="Q628" s="229"/>
      <c r="R628" s="229"/>
      <c r="S628" s="229"/>
      <c r="T628" s="230"/>
      <c r="AT628" s="231" t="s">
        <v>164</v>
      </c>
      <c r="AU628" s="231" t="s">
        <v>82</v>
      </c>
      <c r="AV628" s="15" t="s">
        <v>158</v>
      </c>
      <c r="AW628" s="15" t="s">
        <v>35</v>
      </c>
      <c r="AX628" s="15" t="s">
        <v>80</v>
      </c>
      <c r="AY628" s="231" t="s">
        <v>151</v>
      </c>
    </row>
    <row r="629" spans="1:65" s="2" customFormat="1" ht="24.2" customHeight="1">
      <c r="A629" s="36"/>
      <c r="B629" s="37"/>
      <c r="C629" s="232" t="s">
        <v>1059</v>
      </c>
      <c r="D629" s="232" t="s">
        <v>324</v>
      </c>
      <c r="E629" s="233" t="s">
        <v>1276</v>
      </c>
      <c r="F629" s="234" t="s">
        <v>1277</v>
      </c>
      <c r="G629" s="235" t="s">
        <v>551</v>
      </c>
      <c r="H629" s="236">
        <v>91.412000000000006</v>
      </c>
      <c r="I629" s="237"/>
      <c r="J629" s="238">
        <f>ROUND(I629*H629,2)</f>
        <v>0</v>
      </c>
      <c r="K629" s="234" t="s">
        <v>19</v>
      </c>
      <c r="L629" s="239"/>
      <c r="M629" s="240" t="s">
        <v>19</v>
      </c>
      <c r="N629" s="241" t="s">
        <v>44</v>
      </c>
      <c r="O629" s="66"/>
      <c r="P629" s="189">
        <f>O629*H629</f>
        <v>0</v>
      </c>
      <c r="Q629" s="189">
        <v>1E-3</v>
      </c>
      <c r="R629" s="189">
        <f>Q629*H629</f>
        <v>9.1412000000000007E-2</v>
      </c>
      <c r="S629" s="189">
        <v>0</v>
      </c>
      <c r="T629" s="190">
        <f>S629*H629</f>
        <v>0</v>
      </c>
      <c r="U629" s="36"/>
      <c r="V629" s="36"/>
      <c r="W629" s="36"/>
      <c r="X629" s="36"/>
      <c r="Y629" s="36"/>
      <c r="Z629" s="36"/>
      <c r="AA629" s="36"/>
      <c r="AB629" s="36"/>
      <c r="AC629" s="36"/>
      <c r="AD629" s="36"/>
      <c r="AE629" s="36"/>
      <c r="AR629" s="191" t="s">
        <v>327</v>
      </c>
      <c r="AT629" s="191" t="s">
        <v>324</v>
      </c>
      <c r="AU629" s="191" t="s">
        <v>82</v>
      </c>
      <c r="AY629" s="19" t="s">
        <v>151</v>
      </c>
      <c r="BE629" s="192">
        <f>IF(N629="základní",J629,0)</f>
        <v>0</v>
      </c>
      <c r="BF629" s="192">
        <f>IF(N629="snížená",J629,0)</f>
        <v>0</v>
      </c>
      <c r="BG629" s="192">
        <f>IF(N629="zákl. přenesená",J629,0)</f>
        <v>0</v>
      </c>
      <c r="BH629" s="192">
        <f>IF(N629="sníž. přenesená",J629,0)</f>
        <v>0</v>
      </c>
      <c r="BI629" s="192">
        <f>IF(N629="nulová",J629,0)</f>
        <v>0</v>
      </c>
      <c r="BJ629" s="19" t="s">
        <v>80</v>
      </c>
      <c r="BK629" s="192">
        <f>ROUND(I629*H629,2)</f>
        <v>0</v>
      </c>
      <c r="BL629" s="19" t="s">
        <v>276</v>
      </c>
      <c r="BM629" s="191" t="s">
        <v>1539</v>
      </c>
    </row>
    <row r="630" spans="1:65" s="2" customFormat="1" ht="11.25">
      <c r="A630" s="36"/>
      <c r="B630" s="37"/>
      <c r="C630" s="38"/>
      <c r="D630" s="193" t="s">
        <v>160</v>
      </c>
      <c r="E630" s="38"/>
      <c r="F630" s="194" t="s">
        <v>1277</v>
      </c>
      <c r="G630" s="38"/>
      <c r="H630" s="38"/>
      <c r="I630" s="195"/>
      <c r="J630" s="38"/>
      <c r="K630" s="38"/>
      <c r="L630" s="41"/>
      <c r="M630" s="196"/>
      <c r="N630" s="197"/>
      <c r="O630" s="66"/>
      <c r="P630" s="66"/>
      <c r="Q630" s="66"/>
      <c r="R630" s="66"/>
      <c r="S630" s="66"/>
      <c r="T630" s="67"/>
      <c r="U630" s="36"/>
      <c r="V630" s="36"/>
      <c r="W630" s="36"/>
      <c r="X630" s="36"/>
      <c r="Y630" s="36"/>
      <c r="Z630" s="36"/>
      <c r="AA630" s="36"/>
      <c r="AB630" s="36"/>
      <c r="AC630" s="36"/>
      <c r="AD630" s="36"/>
      <c r="AE630" s="36"/>
      <c r="AT630" s="19" t="s">
        <v>160</v>
      </c>
      <c r="AU630" s="19" t="s">
        <v>82</v>
      </c>
    </row>
    <row r="631" spans="1:65" s="13" customFormat="1" ht="11.25">
      <c r="B631" s="200"/>
      <c r="C631" s="201"/>
      <c r="D631" s="193" t="s">
        <v>164</v>
      </c>
      <c r="E631" s="202" t="s">
        <v>19</v>
      </c>
      <c r="F631" s="203" t="s">
        <v>1279</v>
      </c>
      <c r="G631" s="201"/>
      <c r="H631" s="202" t="s">
        <v>19</v>
      </c>
      <c r="I631" s="204"/>
      <c r="J631" s="201"/>
      <c r="K631" s="201"/>
      <c r="L631" s="205"/>
      <c r="M631" s="206"/>
      <c r="N631" s="207"/>
      <c r="O631" s="207"/>
      <c r="P631" s="207"/>
      <c r="Q631" s="207"/>
      <c r="R631" s="207"/>
      <c r="S631" s="207"/>
      <c r="T631" s="208"/>
      <c r="AT631" s="209" t="s">
        <v>164</v>
      </c>
      <c r="AU631" s="209" t="s">
        <v>82</v>
      </c>
      <c r="AV631" s="13" t="s">
        <v>80</v>
      </c>
      <c r="AW631" s="13" t="s">
        <v>35</v>
      </c>
      <c r="AX631" s="13" t="s">
        <v>73</v>
      </c>
      <c r="AY631" s="209" t="s">
        <v>151</v>
      </c>
    </row>
    <row r="632" spans="1:65" s="14" customFormat="1" ht="11.25">
      <c r="B632" s="210"/>
      <c r="C632" s="211"/>
      <c r="D632" s="193" t="s">
        <v>164</v>
      </c>
      <c r="E632" s="212" t="s">
        <v>19</v>
      </c>
      <c r="F632" s="213" t="s">
        <v>1540</v>
      </c>
      <c r="G632" s="211"/>
      <c r="H632" s="214">
        <v>91.412000000000006</v>
      </c>
      <c r="I632" s="215"/>
      <c r="J632" s="211"/>
      <c r="K632" s="211"/>
      <c r="L632" s="216"/>
      <c r="M632" s="217"/>
      <c r="N632" s="218"/>
      <c r="O632" s="218"/>
      <c r="P632" s="218"/>
      <c r="Q632" s="218"/>
      <c r="R632" s="218"/>
      <c r="S632" s="218"/>
      <c r="T632" s="219"/>
      <c r="AT632" s="220" t="s">
        <v>164</v>
      </c>
      <c r="AU632" s="220" t="s">
        <v>82</v>
      </c>
      <c r="AV632" s="14" t="s">
        <v>82</v>
      </c>
      <c r="AW632" s="14" t="s">
        <v>35</v>
      </c>
      <c r="AX632" s="14" t="s">
        <v>73</v>
      </c>
      <c r="AY632" s="220" t="s">
        <v>151</v>
      </c>
    </row>
    <row r="633" spans="1:65" s="15" customFormat="1" ht="11.25">
      <c r="B633" s="221"/>
      <c r="C633" s="222"/>
      <c r="D633" s="193" t="s">
        <v>164</v>
      </c>
      <c r="E633" s="223" t="s">
        <v>19</v>
      </c>
      <c r="F633" s="224" t="s">
        <v>167</v>
      </c>
      <c r="G633" s="222"/>
      <c r="H633" s="225">
        <v>91.412000000000006</v>
      </c>
      <c r="I633" s="226"/>
      <c r="J633" s="222"/>
      <c r="K633" s="222"/>
      <c r="L633" s="227"/>
      <c r="M633" s="228"/>
      <c r="N633" s="229"/>
      <c r="O633" s="229"/>
      <c r="P633" s="229"/>
      <c r="Q633" s="229"/>
      <c r="R633" s="229"/>
      <c r="S633" s="229"/>
      <c r="T633" s="230"/>
      <c r="AT633" s="231" t="s">
        <v>164</v>
      </c>
      <c r="AU633" s="231" t="s">
        <v>82</v>
      </c>
      <c r="AV633" s="15" t="s">
        <v>158</v>
      </c>
      <c r="AW633" s="15" t="s">
        <v>35</v>
      </c>
      <c r="AX633" s="15" t="s">
        <v>80</v>
      </c>
      <c r="AY633" s="231" t="s">
        <v>151</v>
      </c>
    </row>
    <row r="634" spans="1:65" s="2" customFormat="1" ht="24.2" customHeight="1">
      <c r="A634" s="36"/>
      <c r="B634" s="37"/>
      <c r="C634" s="232" t="s">
        <v>1065</v>
      </c>
      <c r="D634" s="232" t="s">
        <v>324</v>
      </c>
      <c r="E634" s="233" t="s">
        <v>1541</v>
      </c>
      <c r="F634" s="234" t="s">
        <v>1283</v>
      </c>
      <c r="G634" s="235" t="s">
        <v>551</v>
      </c>
      <c r="H634" s="236">
        <v>5.9279999999999999</v>
      </c>
      <c r="I634" s="237"/>
      <c r="J634" s="238">
        <f>ROUND(I634*H634,2)</f>
        <v>0</v>
      </c>
      <c r="K634" s="234" t="s">
        <v>19</v>
      </c>
      <c r="L634" s="239"/>
      <c r="M634" s="240" t="s">
        <v>19</v>
      </c>
      <c r="N634" s="241" t="s">
        <v>44</v>
      </c>
      <c r="O634" s="66"/>
      <c r="P634" s="189">
        <f>O634*H634</f>
        <v>0</v>
      </c>
      <c r="Q634" s="189">
        <v>1E-3</v>
      </c>
      <c r="R634" s="189">
        <f>Q634*H634</f>
        <v>5.9280000000000001E-3</v>
      </c>
      <c r="S634" s="189">
        <v>0</v>
      </c>
      <c r="T634" s="190">
        <f>S634*H634</f>
        <v>0</v>
      </c>
      <c r="U634" s="36"/>
      <c r="V634" s="36"/>
      <c r="W634" s="36"/>
      <c r="X634" s="36"/>
      <c r="Y634" s="36"/>
      <c r="Z634" s="36"/>
      <c r="AA634" s="36"/>
      <c r="AB634" s="36"/>
      <c r="AC634" s="36"/>
      <c r="AD634" s="36"/>
      <c r="AE634" s="36"/>
      <c r="AR634" s="191" t="s">
        <v>327</v>
      </c>
      <c r="AT634" s="191" t="s">
        <v>324</v>
      </c>
      <c r="AU634" s="191" t="s">
        <v>82</v>
      </c>
      <c r="AY634" s="19" t="s">
        <v>151</v>
      </c>
      <c r="BE634" s="192">
        <f>IF(N634="základní",J634,0)</f>
        <v>0</v>
      </c>
      <c r="BF634" s="192">
        <f>IF(N634="snížená",J634,0)</f>
        <v>0</v>
      </c>
      <c r="BG634" s="192">
        <f>IF(N634="zákl. přenesená",J634,0)</f>
        <v>0</v>
      </c>
      <c r="BH634" s="192">
        <f>IF(N634="sníž. přenesená",J634,0)</f>
        <v>0</v>
      </c>
      <c r="BI634" s="192">
        <f>IF(N634="nulová",J634,0)</f>
        <v>0</v>
      </c>
      <c r="BJ634" s="19" t="s">
        <v>80</v>
      </c>
      <c r="BK634" s="192">
        <f>ROUND(I634*H634,2)</f>
        <v>0</v>
      </c>
      <c r="BL634" s="19" t="s">
        <v>276</v>
      </c>
      <c r="BM634" s="191" t="s">
        <v>1542</v>
      </c>
    </row>
    <row r="635" spans="1:65" s="2" customFormat="1" ht="11.25">
      <c r="A635" s="36"/>
      <c r="B635" s="37"/>
      <c r="C635" s="38"/>
      <c r="D635" s="193" t="s">
        <v>160</v>
      </c>
      <c r="E635" s="38"/>
      <c r="F635" s="194" t="s">
        <v>1543</v>
      </c>
      <c r="G635" s="38"/>
      <c r="H635" s="38"/>
      <c r="I635" s="195"/>
      <c r="J635" s="38"/>
      <c r="K635" s="38"/>
      <c r="L635" s="41"/>
      <c r="M635" s="196"/>
      <c r="N635" s="197"/>
      <c r="O635" s="66"/>
      <c r="P635" s="66"/>
      <c r="Q635" s="66"/>
      <c r="R635" s="66"/>
      <c r="S635" s="66"/>
      <c r="T635" s="67"/>
      <c r="U635" s="36"/>
      <c r="V635" s="36"/>
      <c r="W635" s="36"/>
      <c r="X635" s="36"/>
      <c r="Y635" s="36"/>
      <c r="Z635" s="36"/>
      <c r="AA635" s="36"/>
      <c r="AB635" s="36"/>
      <c r="AC635" s="36"/>
      <c r="AD635" s="36"/>
      <c r="AE635" s="36"/>
      <c r="AT635" s="19" t="s">
        <v>160</v>
      </c>
      <c r="AU635" s="19" t="s">
        <v>82</v>
      </c>
    </row>
    <row r="636" spans="1:65" s="13" customFormat="1" ht="22.5">
      <c r="B636" s="200"/>
      <c r="C636" s="201"/>
      <c r="D636" s="193" t="s">
        <v>164</v>
      </c>
      <c r="E636" s="202" t="s">
        <v>19</v>
      </c>
      <c r="F636" s="203" t="s">
        <v>1285</v>
      </c>
      <c r="G636" s="201"/>
      <c r="H636" s="202" t="s">
        <v>19</v>
      </c>
      <c r="I636" s="204"/>
      <c r="J636" s="201"/>
      <c r="K636" s="201"/>
      <c r="L636" s="205"/>
      <c r="M636" s="206"/>
      <c r="N636" s="207"/>
      <c r="O636" s="207"/>
      <c r="P636" s="207"/>
      <c r="Q636" s="207"/>
      <c r="R636" s="207"/>
      <c r="S636" s="207"/>
      <c r="T636" s="208"/>
      <c r="AT636" s="209" t="s">
        <v>164</v>
      </c>
      <c r="AU636" s="209" t="s">
        <v>82</v>
      </c>
      <c r="AV636" s="13" t="s">
        <v>80</v>
      </c>
      <c r="AW636" s="13" t="s">
        <v>35</v>
      </c>
      <c r="AX636" s="13" t="s">
        <v>73</v>
      </c>
      <c r="AY636" s="209" t="s">
        <v>151</v>
      </c>
    </row>
    <row r="637" spans="1:65" s="14" customFormat="1" ht="11.25">
      <c r="B637" s="210"/>
      <c r="C637" s="211"/>
      <c r="D637" s="193" t="s">
        <v>164</v>
      </c>
      <c r="E637" s="212" t="s">
        <v>19</v>
      </c>
      <c r="F637" s="213" t="s">
        <v>1544</v>
      </c>
      <c r="G637" s="211"/>
      <c r="H637" s="214">
        <v>5.9279999999999999</v>
      </c>
      <c r="I637" s="215"/>
      <c r="J637" s="211"/>
      <c r="K637" s="211"/>
      <c r="L637" s="216"/>
      <c r="M637" s="217"/>
      <c r="N637" s="218"/>
      <c r="O637" s="218"/>
      <c r="P637" s="218"/>
      <c r="Q637" s="218"/>
      <c r="R637" s="218"/>
      <c r="S637" s="218"/>
      <c r="T637" s="219"/>
      <c r="AT637" s="220" t="s">
        <v>164</v>
      </c>
      <c r="AU637" s="220" t="s">
        <v>82</v>
      </c>
      <c r="AV637" s="14" t="s">
        <v>82</v>
      </c>
      <c r="AW637" s="14" t="s">
        <v>35</v>
      </c>
      <c r="AX637" s="14" t="s">
        <v>73</v>
      </c>
      <c r="AY637" s="220" t="s">
        <v>151</v>
      </c>
    </row>
    <row r="638" spans="1:65" s="15" customFormat="1" ht="11.25">
      <c r="B638" s="221"/>
      <c r="C638" s="222"/>
      <c r="D638" s="193" t="s">
        <v>164</v>
      </c>
      <c r="E638" s="223" t="s">
        <v>19</v>
      </c>
      <c r="F638" s="224" t="s">
        <v>167</v>
      </c>
      <c r="G638" s="222"/>
      <c r="H638" s="225">
        <v>5.9279999999999999</v>
      </c>
      <c r="I638" s="226"/>
      <c r="J638" s="222"/>
      <c r="K638" s="222"/>
      <c r="L638" s="227"/>
      <c r="M638" s="228"/>
      <c r="N638" s="229"/>
      <c r="O638" s="229"/>
      <c r="P638" s="229"/>
      <c r="Q638" s="229"/>
      <c r="R638" s="229"/>
      <c r="S638" s="229"/>
      <c r="T638" s="230"/>
      <c r="AT638" s="231" t="s">
        <v>164</v>
      </c>
      <c r="AU638" s="231" t="s">
        <v>82</v>
      </c>
      <c r="AV638" s="15" t="s">
        <v>158</v>
      </c>
      <c r="AW638" s="15" t="s">
        <v>35</v>
      </c>
      <c r="AX638" s="15" t="s">
        <v>80</v>
      </c>
      <c r="AY638" s="231" t="s">
        <v>151</v>
      </c>
    </row>
    <row r="639" spans="1:65" s="2" customFormat="1" ht="24.2" customHeight="1">
      <c r="A639" s="36"/>
      <c r="B639" s="37"/>
      <c r="C639" s="180" t="s">
        <v>1071</v>
      </c>
      <c r="D639" s="180" t="s">
        <v>153</v>
      </c>
      <c r="E639" s="181" t="s">
        <v>1288</v>
      </c>
      <c r="F639" s="182" t="s">
        <v>1289</v>
      </c>
      <c r="G639" s="183" t="s">
        <v>178</v>
      </c>
      <c r="H639" s="184">
        <v>74.203999999999994</v>
      </c>
      <c r="I639" s="185"/>
      <c r="J639" s="186">
        <f>ROUND(I639*H639,2)</f>
        <v>0</v>
      </c>
      <c r="K639" s="182" t="s">
        <v>157</v>
      </c>
      <c r="L639" s="41"/>
      <c r="M639" s="187" t="s">
        <v>19</v>
      </c>
      <c r="N639" s="188" t="s">
        <v>44</v>
      </c>
      <c r="O639" s="66"/>
      <c r="P639" s="189">
        <f>O639*H639</f>
        <v>0</v>
      </c>
      <c r="Q639" s="189">
        <v>0</v>
      </c>
      <c r="R639" s="189">
        <f>Q639*H639</f>
        <v>0</v>
      </c>
      <c r="S639" s="189">
        <v>0</v>
      </c>
      <c r="T639" s="190">
        <f>S639*H639</f>
        <v>0</v>
      </c>
      <c r="U639" s="36"/>
      <c r="V639" s="36"/>
      <c r="W639" s="36"/>
      <c r="X639" s="36"/>
      <c r="Y639" s="36"/>
      <c r="Z639" s="36"/>
      <c r="AA639" s="36"/>
      <c r="AB639" s="36"/>
      <c r="AC639" s="36"/>
      <c r="AD639" s="36"/>
      <c r="AE639" s="36"/>
      <c r="AR639" s="191" t="s">
        <v>276</v>
      </c>
      <c r="AT639" s="191" t="s">
        <v>153</v>
      </c>
      <c r="AU639" s="191" t="s">
        <v>82</v>
      </c>
      <c r="AY639" s="19" t="s">
        <v>151</v>
      </c>
      <c r="BE639" s="192">
        <f>IF(N639="základní",J639,0)</f>
        <v>0</v>
      </c>
      <c r="BF639" s="192">
        <f>IF(N639="snížená",J639,0)</f>
        <v>0</v>
      </c>
      <c r="BG639" s="192">
        <f>IF(N639="zákl. přenesená",J639,0)</f>
        <v>0</v>
      </c>
      <c r="BH639" s="192">
        <f>IF(N639="sníž. přenesená",J639,0)</f>
        <v>0</v>
      </c>
      <c r="BI639" s="192">
        <f>IF(N639="nulová",J639,0)</f>
        <v>0</v>
      </c>
      <c r="BJ639" s="19" t="s">
        <v>80</v>
      </c>
      <c r="BK639" s="192">
        <f>ROUND(I639*H639,2)</f>
        <v>0</v>
      </c>
      <c r="BL639" s="19" t="s">
        <v>276</v>
      </c>
      <c r="BM639" s="191" t="s">
        <v>1545</v>
      </c>
    </row>
    <row r="640" spans="1:65" s="2" customFormat="1" ht="29.25">
      <c r="A640" s="36"/>
      <c r="B640" s="37"/>
      <c r="C640" s="38"/>
      <c r="D640" s="193" t="s">
        <v>160</v>
      </c>
      <c r="E640" s="38"/>
      <c r="F640" s="194" t="s">
        <v>1291</v>
      </c>
      <c r="G640" s="38"/>
      <c r="H640" s="38"/>
      <c r="I640" s="195"/>
      <c r="J640" s="38"/>
      <c r="K640" s="38"/>
      <c r="L640" s="41"/>
      <c r="M640" s="196"/>
      <c r="N640" s="197"/>
      <c r="O640" s="66"/>
      <c r="P640" s="66"/>
      <c r="Q640" s="66"/>
      <c r="R640" s="66"/>
      <c r="S640" s="66"/>
      <c r="T640" s="67"/>
      <c r="U640" s="36"/>
      <c r="V640" s="36"/>
      <c r="W640" s="36"/>
      <c r="X640" s="36"/>
      <c r="Y640" s="36"/>
      <c r="Z640" s="36"/>
      <c r="AA640" s="36"/>
      <c r="AB640" s="36"/>
      <c r="AC640" s="36"/>
      <c r="AD640" s="36"/>
      <c r="AE640" s="36"/>
      <c r="AT640" s="19" t="s">
        <v>160</v>
      </c>
      <c r="AU640" s="19" t="s">
        <v>82</v>
      </c>
    </row>
    <row r="641" spans="1:65" s="2" customFormat="1" ht="11.25">
      <c r="A641" s="36"/>
      <c r="B641" s="37"/>
      <c r="C641" s="38"/>
      <c r="D641" s="198" t="s">
        <v>162</v>
      </c>
      <c r="E641" s="38"/>
      <c r="F641" s="199" t="s">
        <v>1292</v>
      </c>
      <c r="G641" s="38"/>
      <c r="H641" s="38"/>
      <c r="I641" s="195"/>
      <c r="J641" s="38"/>
      <c r="K641" s="38"/>
      <c r="L641" s="41"/>
      <c r="M641" s="196"/>
      <c r="N641" s="197"/>
      <c r="O641" s="66"/>
      <c r="P641" s="66"/>
      <c r="Q641" s="66"/>
      <c r="R641" s="66"/>
      <c r="S641" s="66"/>
      <c r="T641" s="67"/>
      <c r="U641" s="36"/>
      <c r="V641" s="36"/>
      <c r="W641" s="36"/>
      <c r="X641" s="36"/>
      <c r="Y641" s="36"/>
      <c r="Z641" s="36"/>
      <c r="AA641" s="36"/>
      <c r="AB641" s="36"/>
      <c r="AC641" s="36"/>
      <c r="AD641" s="36"/>
      <c r="AE641" s="36"/>
      <c r="AT641" s="19" t="s">
        <v>162</v>
      </c>
      <c r="AU641" s="19" t="s">
        <v>82</v>
      </c>
    </row>
    <row r="642" spans="1:65" s="13" customFormat="1" ht="11.25">
      <c r="B642" s="200"/>
      <c r="C642" s="201"/>
      <c r="D642" s="193" t="s">
        <v>164</v>
      </c>
      <c r="E642" s="202" t="s">
        <v>19</v>
      </c>
      <c r="F642" s="203" t="s">
        <v>1293</v>
      </c>
      <c r="G642" s="201"/>
      <c r="H642" s="202" t="s">
        <v>19</v>
      </c>
      <c r="I642" s="204"/>
      <c r="J642" s="201"/>
      <c r="K642" s="201"/>
      <c r="L642" s="205"/>
      <c r="M642" s="206"/>
      <c r="N642" s="207"/>
      <c r="O642" s="207"/>
      <c r="P642" s="207"/>
      <c r="Q642" s="207"/>
      <c r="R642" s="207"/>
      <c r="S642" s="207"/>
      <c r="T642" s="208"/>
      <c r="AT642" s="209" t="s">
        <v>164</v>
      </c>
      <c r="AU642" s="209" t="s">
        <v>82</v>
      </c>
      <c r="AV642" s="13" t="s">
        <v>80</v>
      </c>
      <c r="AW642" s="13" t="s">
        <v>35</v>
      </c>
      <c r="AX642" s="13" t="s">
        <v>73</v>
      </c>
      <c r="AY642" s="209" t="s">
        <v>151</v>
      </c>
    </row>
    <row r="643" spans="1:65" s="14" customFormat="1" ht="11.25">
      <c r="B643" s="210"/>
      <c r="C643" s="211"/>
      <c r="D643" s="193" t="s">
        <v>164</v>
      </c>
      <c r="E643" s="212" t="s">
        <v>19</v>
      </c>
      <c r="F643" s="213" t="s">
        <v>1294</v>
      </c>
      <c r="G643" s="211"/>
      <c r="H643" s="214">
        <v>74.203999999999994</v>
      </c>
      <c r="I643" s="215"/>
      <c r="J643" s="211"/>
      <c r="K643" s="211"/>
      <c r="L643" s="216"/>
      <c r="M643" s="217"/>
      <c r="N643" s="218"/>
      <c r="O643" s="218"/>
      <c r="P643" s="218"/>
      <c r="Q643" s="218"/>
      <c r="R643" s="218"/>
      <c r="S643" s="218"/>
      <c r="T643" s="219"/>
      <c r="AT643" s="220" t="s">
        <v>164</v>
      </c>
      <c r="AU643" s="220" t="s">
        <v>82</v>
      </c>
      <c r="AV643" s="14" t="s">
        <v>82</v>
      </c>
      <c r="AW643" s="14" t="s">
        <v>35</v>
      </c>
      <c r="AX643" s="14" t="s">
        <v>73</v>
      </c>
      <c r="AY643" s="220" t="s">
        <v>151</v>
      </c>
    </row>
    <row r="644" spans="1:65" s="15" customFormat="1" ht="11.25">
      <c r="B644" s="221"/>
      <c r="C644" s="222"/>
      <c r="D644" s="193" t="s">
        <v>164</v>
      </c>
      <c r="E644" s="223" t="s">
        <v>19</v>
      </c>
      <c r="F644" s="224" t="s">
        <v>167</v>
      </c>
      <c r="G644" s="222"/>
      <c r="H644" s="225">
        <v>74.203999999999994</v>
      </c>
      <c r="I644" s="226"/>
      <c r="J644" s="222"/>
      <c r="K644" s="222"/>
      <c r="L644" s="227"/>
      <c r="M644" s="228"/>
      <c r="N644" s="229"/>
      <c r="O644" s="229"/>
      <c r="P644" s="229"/>
      <c r="Q644" s="229"/>
      <c r="R644" s="229"/>
      <c r="S644" s="229"/>
      <c r="T644" s="230"/>
      <c r="AT644" s="231" t="s">
        <v>164</v>
      </c>
      <c r="AU644" s="231" t="s">
        <v>82</v>
      </c>
      <c r="AV644" s="15" t="s">
        <v>158</v>
      </c>
      <c r="AW644" s="15" t="s">
        <v>35</v>
      </c>
      <c r="AX644" s="15" t="s">
        <v>80</v>
      </c>
      <c r="AY644" s="231" t="s">
        <v>151</v>
      </c>
    </row>
    <row r="645" spans="1:65" s="2" customFormat="1" ht="24.2" customHeight="1">
      <c r="A645" s="36"/>
      <c r="B645" s="37"/>
      <c r="C645" s="180" t="s">
        <v>1077</v>
      </c>
      <c r="D645" s="180" t="s">
        <v>153</v>
      </c>
      <c r="E645" s="181" t="s">
        <v>1296</v>
      </c>
      <c r="F645" s="182" t="s">
        <v>1297</v>
      </c>
      <c r="G645" s="183" t="s">
        <v>279</v>
      </c>
      <c r="H645" s="184">
        <v>0.84499999999999997</v>
      </c>
      <c r="I645" s="185"/>
      <c r="J645" s="186">
        <f>ROUND(I645*H645,2)</f>
        <v>0</v>
      </c>
      <c r="K645" s="182" t="s">
        <v>157</v>
      </c>
      <c r="L645" s="41"/>
      <c r="M645" s="187" t="s">
        <v>19</v>
      </c>
      <c r="N645" s="188" t="s">
        <v>44</v>
      </c>
      <c r="O645" s="66"/>
      <c r="P645" s="189">
        <f>O645*H645</f>
        <v>0</v>
      </c>
      <c r="Q645" s="189">
        <v>0</v>
      </c>
      <c r="R645" s="189">
        <f>Q645*H645</f>
        <v>0</v>
      </c>
      <c r="S645" s="189">
        <v>0</v>
      </c>
      <c r="T645" s="190">
        <f>S645*H645</f>
        <v>0</v>
      </c>
      <c r="U645" s="36"/>
      <c r="V645" s="36"/>
      <c r="W645" s="36"/>
      <c r="X645" s="36"/>
      <c r="Y645" s="36"/>
      <c r="Z645" s="36"/>
      <c r="AA645" s="36"/>
      <c r="AB645" s="36"/>
      <c r="AC645" s="36"/>
      <c r="AD645" s="36"/>
      <c r="AE645" s="36"/>
      <c r="AR645" s="191" t="s">
        <v>276</v>
      </c>
      <c r="AT645" s="191" t="s">
        <v>153</v>
      </c>
      <c r="AU645" s="191" t="s">
        <v>82</v>
      </c>
      <c r="AY645" s="19" t="s">
        <v>151</v>
      </c>
      <c r="BE645" s="192">
        <f>IF(N645="základní",J645,0)</f>
        <v>0</v>
      </c>
      <c r="BF645" s="192">
        <f>IF(N645="snížená",J645,0)</f>
        <v>0</v>
      </c>
      <c r="BG645" s="192">
        <f>IF(N645="zákl. přenesená",J645,0)</f>
        <v>0</v>
      </c>
      <c r="BH645" s="192">
        <f>IF(N645="sníž. přenesená",J645,0)</f>
        <v>0</v>
      </c>
      <c r="BI645" s="192">
        <f>IF(N645="nulová",J645,0)</f>
        <v>0</v>
      </c>
      <c r="BJ645" s="19" t="s">
        <v>80</v>
      </c>
      <c r="BK645" s="192">
        <f>ROUND(I645*H645,2)</f>
        <v>0</v>
      </c>
      <c r="BL645" s="19" t="s">
        <v>276</v>
      </c>
      <c r="BM645" s="191" t="s">
        <v>1546</v>
      </c>
    </row>
    <row r="646" spans="1:65" s="2" customFormat="1" ht="29.25">
      <c r="A646" s="36"/>
      <c r="B646" s="37"/>
      <c r="C646" s="38"/>
      <c r="D646" s="193" t="s">
        <v>160</v>
      </c>
      <c r="E646" s="38"/>
      <c r="F646" s="194" t="s">
        <v>1299</v>
      </c>
      <c r="G646" s="38"/>
      <c r="H646" s="38"/>
      <c r="I646" s="195"/>
      <c r="J646" s="38"/>
      <c r="K646" s="38"/>
      <c r="L646" s="41"/>
      <c r="M646" s="196"/>
      <c r="N646" s="197"/>
      <c r="O646" s="66"/>
      <c r="P646" s="66"/>
      <c r="Q646" s="66"/>
      <c r="R646" s="66"/>
      <c r="S646" s="66"/>
      <c r="T646" s="67"/>
      <c r="U646" s="36"/>
      <c r="V646" s="36"/>
      <c r="W646" s="36"/>
      <c r="X646" s="36"/>
      <c r="Y646" s="36"/>
      <c r="Z646" s="36"/>
      <c r="AA646" s="36"/>
      <c r="AB646" s="36"/>
      <c r="AC646" s="36"/>
      <c r="AD646" s="36"/>
      <c r="AE646" s="36"/>
      <c r="AT646" s="19" t="s">
        <v>160</v>
      </c>
      <c r="AU646" s="19" t="s">
        <v>82</v>
      </c>
    </row>
    <row r="647" spans="1:65" s="2" customFormat="1" ht="11.25">
      <c r="A647" s="36"/>
      <c r="B647" s="37"/>
      <c r="C647" s="38"/>
      <c r="D647" s="198" t="s">
        <v>162</v>
      </c>
      <c r="E647" s="38"/>
      <c r="F647" s="199" t="s">
        <v>1300</v>
      </c>
      <c r="G647" s="38"/>
      <c r="H647" s="38"/>
      <c r="I647" s="195"/>
      <c r="J647" s="38"/>
      <c r="K647" s="38"/>
      <c r="L647" s="41"/>
      <c r="M647" s="196"/>
      <c r="N647" s="197"/>
      <c r="O647" s="66"/>
      <c r="P647" s="66"/>
      <c r="Q647" s="66"/>
      <c r="R647" s="66"/>
      <c r="S647" s="66"/>
      <c r="T647" s="67"/>
      <c r="U647" s="36"/>
      <c r="V647" s="36"/>
      <c r="W647" s="36"/>
      <c r="X647" s="36"/>
      <c r="Y647" s="36"/>
      <c r="Z647" s="36"/>
      <c r="AA647" s="36"/>
      <c r="AB647" s="36"/>
      <c r="AC647" s="36"/>
      <c r="AD647" s="36"/>
      <c r="AE647" s="36"/>
      <c r="AT647" s="19" t="s">
        <v>162</v>
      </c>
      <c r="AU647" s="19" t="s">
        <v>82</v>
      </c>
    </row>
    <row r="648" spans="1:65" s="2" customFormat="1" ht="19.5">
      <c r="A648" s="36"/>
      <c r="B648" s="37"/>
      <c r="C648" s="38"/>
      <c r="D648" s="193" t="s">
        <v>451</v>
      </c>
      <c r="E648" s="38"/>
      <c r="F648" s="257" t="s">
        <v>1547</v>
      </c>
      <c r="G648" s="38"/>
      <c r="H648" s="38"/>
      <c r="I648" s="195"/>
      <c r="J648" s="38"/>
      <c r="K648" s="38"/>
      <c r="L648" s="41"/>
      <c r="M648" s="196"/>
      <c r="N648" s="197"/>
      <c r="O648" s="66"/>
      <c r="P648" s="66"/>
      <c r="Q648" s="66"/>
      <c r="R648" s="66"/>
      <c r="S648" s="66"/>
      <c r="T648" s="67"/>
      <c r="U648" s="36"/>
      <c r="V648" s="36"/>
      <c r="W648" s="36"/>
      <c r="X648" s="36"/>
      <c r="Y648" s="36"/>
      <c r="Z648" s="36"/>
      <c r="AA648" s="36"/>
      <c r="AB648" s="36"/>
      <c r="AC648" s="36"/>
      <c r="AD648" s="36"/>
      <c r="AE648" s="36"/>
      <c r="AT648" s="19" t="s">
        <v>451</v>
      </c>
      <c r="AU648" s="19" t="s">
        <v>82</v>
      </c>
    </row>
    <row r="649" spans="1:65" s="2" customFormat="1" ht="24.2" customHeight="1">
      <c r="A649" s="36"/>
      <c r="B649" s="37"/>
      <c r="C649" s="180" t="s">
        <v>1086</v>
      </c>
      <c r="D649" s="180" t="s">
        <v>153</v>
      </c>
      <c r="E649" s="181" t="s">
        <v>1302</v>
      </c>
      <c r="F649" s="182" t="s">
        <v>1303</v>
      </c>
      <c r="G649" s="183" t="s">
        <v>279</v>
      </c>
      <c r="H649" s="184">
        <v>0.84499999999999997</v>
      </c>
      <c r="I649" s="185"/>
      <c r="J649" s="186">
        <f>ROUND(I649*H649,2)</f>
        <v>0</v>
      </c>
      <c r="K649" s="182" t="s">
        <v>157</v>
      </c>
      <c r="L649" s="41"/>
      <c r="M649" s="187" t="s">
        <v>19</v>
      </c>
      <c r="N649" s="188" t="s">
        <v>44</v>
      </c>
      <c r="O649" s="66"/>
      <c r="P649" s="189">
        <f>O649*H649</f>
        <v>0</v>
      </c>
      <c r="Q649" s="189">
        <v>0</v>
      </c>
      <c r="R649" s="189">
        <f>Q649*H649</f>
        <v>0</v>
      </c>
      <c r="S649" s="189">
        <v>0</v>
      </c>
      <c r="T649" s="190">
        <f>S649*H649</f>
        <v>0</v>
      </c>
      <c r="U649" s="36"/>
      <c r="V649" s="36"/>
      <c r="W649" s="36"/>
      <c r="X649" s="36"/>
      <c r="Y649" s="36"/>
      <c r="Z649" s="36"/>
      <c r="AA649" s="36"/>
      <c r="AB649" s="36"/>
      <c r="AC649" s="36"/>
      <c r="AD649" s="36"/>
      <c r="AE649" s="36"/>
      <c r="AR649" s="191" t="s">
        <v>276</v>
      </c>
      <c r="AT649" s="191" t="s">
        <v>153</v>
      </c>
      <c r="AU649" s="191" t="s">
        <v>82</v>
      </c>
      <c r="AY649" s="19" t="s">
        <v>151</v>
      </c>
      <c r="BE649" s="192">
        <f>IF(N649="základní",J649,0)</f>
        <v>0</v>
      </c>
      <c r="BF649" s="192">
        <f>IF(N649="snížená",J649,0)</f>
        <v>0</v>
      </c>
      <c r="BG649" s="192">
        <f>IF(N649="zákl. přenesená",J649,0)</f>
        <v>0</v>
      </c>
      <c r="BH649" s="192">
        <f>IF(N649="sníž. přenesená",J649,0)</f>
        <v>0</v>
      </c>
      <c r="BI649" s="192">
        <f>IF(N649="nulová",J649,0)</f>
        <v>0</v>
      </c>
      <c r="BJ649" s="19" t="s">
        <v>80</v>
      </c>
      <c r="BK649" s="192">
        <f>ROUND(I649*H649,2)</f>
        <v>0</v>
      </c>
      <c r="BL649" s="19" t="s">
        <v>276</v>
      </c>
      <c r="BM649" s="191" t="s">
        <v>1548</v>
      </c>
    </row>
    <row r="650" spans="1:65" s="2" customFormat="1" ht="29.25">
      <c r="A650" s="36"/>
      <c r="B650" s="37"/>
      <c r="C650" s="38"/>
      <c r="D650" s="193" t="s">
        <v>160</v>
      </c>
      <c r="E650" s="38"/>
      <c r="F650" s="194" t="s">
        <v>1305</v>
      </c>
      <c r="G650" s="38"/>
      <c r="H650" s="38"/>
      <c r="I650" s="195"/>
      <c r="J650" s="38"/>
      <c r="K650" s="38"/>
      <c r="L650" s="41"/>
      <c r="M650" s="196"/>
      <c r="N650" s="197"/>
      <c r="O650" s="66"/>
      <c r="P650" s="66"/>
      <c r="Q650" s="66"/>
      <c r="R650" s="66"/>
      <c r="S650" s="66"/>
      <c r="T650" s="67"/>
      <c r="U650" s="36"/>
      <c r="V650" s="36"/>
      <c r="W650" s="36"/>
      <c r="X650" s="36"/>
      <c r="Y650" s="36"/>
      <c r="Z650" s="36"/>
      <c r="AA650" s="36"/>
      <c r="AB650" s="36"/>
      <c r="AC650" s="36"/>
      <c r="AD650" s="36"/>
      <c r="AE650" s="36"/>
      <c r="AT650" s="19" t="s">
        <v>160</v>
      </c>
      <c r="AU650" s="19" t="s">
        <v>82</v>
      </c>
    </row>
    <row r="651" spans="1:65" s="2" customFormat="1" ht="11.25">
      <c r="A651" s="36"/>
      <c r="B651" s="37"/>
      <c r="C651" s="38"/>
      <c r="D651" s="198" t="s">
        <v>162</v>
      </c>
      <c r="E651" s="38"/>
      <c r="F651" s="199" t="s">
        <v>1306</v>
      </c>
      <c r="G651" s="38"/>
      <c r="H651" s="38"/>
      <c r="I651" s="195"/>
      <c r="J651" s="38"/>
      <c r="K651" s="38"/>
      <c r="L651" s="41"/>
      <c r="M651" s="196"/>
      <c r="N651" s="197"/>
      <c r="O651" s="66"/>
      <c r="P651" s="66"/>
      <c r="Q651" s="66"/>
      <c r="R651" s="66"/>
      <c r="S651" s="66"/>
      <c r="T651" s="67"/>
      <c r="U651" s="36"/>
      <c r="V651" s="36"/>
      <c r="W651" s="36"/>
      <c r="X651" s="36"/>
      <c r="Y651" s="36"/>
      <c r="Z651" s="36"/>
      <c r="AA651" s="36"/>
      <c r="AB651" s="36"/>
      <c r="AC651" s="36"/>
      <c r="AD651" s="36"/>
      <c r="AE651" s="36"/>
      <c r="AT651" s="19" t="s">
        <v>162</v>
      </c>
      <c r="AU651" s="19" t="s">
        <v>82</v>
      </c>
    </row>
    <row r="652" spans="1:65" s="2" customFormat="1" ht="24.2" customHeight="1">
      <c r="A652" s="36"/>
      <c r="B652" s="37"/>
      <c r="C652" s="180" t="s">
        <v>1094</v>
      </c>
      <c r="D652" s="180" t="s">
        <v>153</v>
      </c>
      <c r="E652" s="181" t="s">
        <v>1308</v>
      </c>
      <c r="F652" s="182" t="s">
        <v>1309</v>
      </c>
      <c r="G652" s="183" t="s">
        <v>279</v>
      </c>
      <c r="H652" s="184">
        <v>0.84499999999999997</v>
      </c>
      <c r="I652" s="185"/>
      <c r="J652" s="186">
        <f>ROUND(I652*H652,2)</f>
        <v>0</v>
      </c>
      <c r="K652" s="182" t="s">
        <v>157</v>
      </c>
      <c r="L652" s="41"/>
      <c r="M652" s="187" t="s">
        <v>19</v>
      </c>
      <c r="N652" s="188" t="s">
        <v>44</v>
      </c>
      <c r="O652" s="66"/>
      <c r="P652" s="189">
        <f>O652*H652</f>
        <v>0</v>
      </c>
      <c r="Q652" s="189">
        <v>0</v>
      </c>
      <c r="R652" s="189">
        <f>Q652*H652</f>
        <v>0</v>
      </c>
      <c r="S652" s="189">
        <v>0</v>
      </c>
      <c r="T652" s="190">
        <f>S652*H652</f>
        <v>0</v>
      </c>
      <c r="U652" s="36"/>
      <c r="V652" s="36"/>
      <c r="W652" s="36"/>
      <c r="X652" s="36"/>
      <c r="Y652" s="36"/>
      <c r="Z652" s="36"/>
      <c r="AA652" s="36"/>
      <c r="AB652" s="36"/>
      <c r="AC652" s="36"/>
      <c r="AD652" s="36"/>
      <c r="AE652" s="36"/>
      <c r="AR652" s="191" t="s">
        <v>276</v>
      </c>
      <c r="AT652" s="191" t="s">
        <v>153</v>
      </c>
      <c r="AU652" s="191" t="s">
        <v>82</v>
      </c>
      <c r="AY652" s="19" t="s">
        <v>151</v>
      </c>
      <c r="BE652" s="192">
        <f>IF(N652="základní",J652,0)</f>
        <v>0</v>
      </c>
      <c r="BF652" s="192">
        <f>IF(N652="snížená",J652,0)</f>
        <v>0</v>
      </c>
      <c r="BG652" s="192">
        <f>IF(N652="zákl. přenesená",J652,0)</f>
        <v>0</v>
      </c>
      <c r="BH652" s="192">
        <f>IF(N652="sníž. přenesená",J652,0)</f>
        <v>0</v>
      </c>
      <c r="BI652" s="192">
        <f>IF(N652="nulová",J652,0)</f>
        <v>0</v>
      </c>
      <c r="BJ652" s="19" t="s">
        <v>80</v>
      </c>
      <c r="BK652" s="192">
        <f>ROUND(I652*H652,2)</f>
        <v>0</v>
      </c>
      <c r="BL652" s="19" t="s">
        <v>276</v>
      </c>
      <c r="BM652" s="191" t="s">
        <v>1549</v>
      </c>
    </row>
    <row r="653" spans="1:65" s="2" customFormat="1" ht="29.25">
      <c r="A653" s="36"/>
      <c r="B653" s="37"/>
      <c r="C653" s="38"/>
      <c r="D653" s="193" t="s">
        <v>160</v>
      </c>
      <c r="E653" s="38"/>
      <c r="F653" s="194" t="s">
        <v>1311</v>
      </c>
      <c r="G653" s="38"/>
      <c r="H653" s="38"/>
      <c r="I653" s="195"/>
      <c r="J653" s="38"/>
      <c r="K653" s="38"/>
      <c r="L653" s="41"/>
      <c r="M653" s="196"/>
      <c r="N653" s="197"/>
      <c r="O653" s="66"/>
      <c r="P653" s="66"/>
      <c r="Q653" s="66"/>
      <c r="R653" s="66"/>
      <c r="S653" s="66"/>
      <c r="T653" s="67"/>
      <c r="U653" s="36"/>
      <c r="V653" s="36"/>
      <c r="W653" s="36"/>
      <c r="X653" s="36"/>
      <c r="Y653" s="36"/>
      <c r="Z653" s="36"/>
      <c r="AA653" s="36"/>
      <c r="AB653" s="36"/>
      <c r="AC653" s="36"/>
      <c r="AD653" s="36"/>
      <c r="AE653" s="36"/>
      <c r="AT653" s="19" t="s">
        <v>160</v>
      </c>
      <c r="AU653" s="19" t="s">
        <v>82</v>
      </c>
    </row>
    <row r="654" spans="1:65" s="2" customFormat="1" ht="11.25">
      <c r="A654" s="36"/>
      <c r="B654" s="37"/>
      <c r="C654" s="38"/>
      <c r="D654" s="198" t="s">
        <v>162</v>
      </c>
      <c r="E654" s="38"/>
      <c r="F654" s="199" t="s">
        <v>1312</v>
      </c>
      <c r="G654" s="38"/>
      <c r="H654" s="38"/>
      <c r="I654" s="195"/>
      <c r="J654" s="38"/>
      <c r="K654" s="38"/>
      <c r="L654" s="41"/>
      <c r="M654" s="196"/>
      <c r="N654" s="197"/>
      <c r="O654" s="66"/>
      <c r="P654" s="66"/>
      <c r="Q654" s="66"/>
      <c r="R654" s="66"/>
      <c r="S654" s="66"/>
      <c r="T654" s="67"/>
      <c r="U654" s="36"/>
      <c r="V654" s="36"/>
      <c r="W654" s="36"/>
      <c r="X654" s="36"/>
      <c r="Y654" s="36"/>
      <c r="Z654" s="36"/>
      <c r="AA654" s="36"/>
      <c r="AB654" s="36"/>
      <c r="AC654" s="36"/>
      <c r="AD654" s="36"/>
      <c r="AE654" s="36"/>
      <c r="AT654" s="19" t="s">
        <v>162</v>
      </c>
      <c r="AU654" s="19" t="s">
        <v>82</v>
      </c>
    </row>
    <row r="655" spans="1:65" s="12" customFormat="1" ht="25.9" customHeight="1">
      <c r="B655" s="164"/>
      <c r="C655" s="165"/>
      <c r="D655" s="166" t="s">
        <v>72</v>
      </c>
      <c r="E655" s="167" t="s">
        <v>490</v>
      </c>
      <c r="F655" s="167" t="s">
        <v>491</v>
      </c>
      <c r="G655" s="165"/>
      <c r="H655" s="165"/>
      <c r="I655" s="168"/>
      <c r="J655" s="169">
        <f>BK655</f>
        <v>0</v>
      </c>
      <c r="K655" s="165"/>
      <c r="L655" s="170"/>
      <c r="M655" s="171"/>
      <c r="N655" s="172"/>
      <c r="O655" s="172"/>
      <c r="P655" s="173">
        <f>SUM(P656:P661)</f>
        <v>0</v>
      </c>
      <c r="Q655" s="172"/>
      <c r="R655" s="173">
        <f>SUM(R656:R661)</f>
        <v>0</v>
      </c>
      <c r="S655" s="172"/>
      <c r="T655" s="174">
        <f>SUM(T656:T661)</f>
        <v>0</v>
      </c>
      <c r="AR655" s="175" t="s">
        <v>158</v>
      </c>
      <c r="AT655" s="176" t="s">
        <v>72</v>
      </c>
      <c r="AU655" s="176" t="s">
        <v>73</v>
      </c>
      <c r="AY655" s="175" t="s">
        <v>151</v>
      </c>
      <c r="BK655" s="177">
        <f>SUM(BK656:BK661)</f>
        <v>0</v>
      </c>
    </row>
    <row r="656" spans="1:65" s="2" customFormat="1" ht="16.5" customHeight="1">
      <c r="A656" s="36"/>
      <c r="B656" s="37"/>
      <c r="C656" s="180" t="s">
        <v>1104</v>
      </c>
      <c r="D656" s="180" t="s">
        <v>153</v>
      </c>
      <c r="E656" s="181" t="s">
        <v>493</v>
      </c>
      <c r="F656" s="182" t="s">
        <v>494</v>
      </c>
      <c r="G656" s="183" t="s">
        <v>495</v>
      </c>
      <c r="H656" s="184">
        <v>8</v>
      </c>
      <c r="I656" s="185"/>
      <c r="J656" s="186">
        <f>ROUND(I656*H656,2)</f>
        <v>0</v>
      </c>
      <c r="K656" s="182" t="s">
        <v>157</v>
      </c>
      <c r="L656" s="41"/>
      <c r="M656" s="187" t="s">
        <v>19</v>
      </c>
      <c r="N656" s="188" t="s">
        <v>44</v>
      </c>
      <c r="O656" s="66"/>
      <c r="P656" s="189">
        <f>O656*H656</f>
        <v>0</v>
      </c>
      <c r="Q656" s="189">
        <v>0</v>
      </c>
      <c r="R656" s="189">
        <f>Q656*H656</f>
        <v>0</v>
      </c>
      <c r="S656" s="189">
        <v>0</v>
      </c>
      <c r="T656" s="190">
        <f>S656*H656</f>
        <v>0</v>
      </c>
      <c r="U656" s="36"/>
      <c r="V656" s="36"/>
      <c r="W656" s="36"/>
      <c r="X656" s="36"/>
      <c r="Y656" s="36"/>
      <c r="Z656" s="36"/>
      <c r="AA656" s="36"/>
      <c r="AB656" s="36"/>
      <c r="AC656" s="36"/>
      <c r="AD656" s="36"/>
      <c r="AE656" s="36"/>
      <c r="AR656" s="191" t="s">
        <v>496</v>
      </c>
      <c r="AT656" s="191" t="s">
        <v>153</v>
      </c>
      <c r="AU656" s="191" t="s">
        <v>80</v>
      </c>
      <c r="AY656" s="19" t="s">
        <v>151</v>
      </c>
      <c r="BE656" s="192">
        <f>IF(N656="základní",J656,0)</f>
        <v>0</v>
      </c>
      <c r="BF656" s="192">
        <f>IF(N656="snížená",J656,0)</f>
        <v>0</v>
      </c>
      <c r="BG656" s="192">
        <f>IF(N656="zákl. přenesená",J656,0)</f>
        <v>0</v>
      </c>
      <c r="BH656" s="192">
        <f>IF(N656="sníž. přenesená",J656,0)</f>
        <v>0</v>
      </c>
      <c r="BI656" s="192">
        <f>IF(N656="nulová",J656,0)</f>
        <v>0</v>
      </c>
      <c r="BJ656" s="19" t="s">
        <v>80</v>
      </c>
      <c r="BK656" s="192">
        <f>ROUND(I656*H656,2)</f>
        <v>0</v>
      </c>
      <c r="BL656" s="19" t="s">
        <v>496</v>
      </c>
      <c r="BM656" s="191" t="s">
        <v>1550</v>
      </c>
    </row>
    <row r="657" spans="1:51" s="2" customFormat="1" ht="19.5">
      <c r="A657" s="36"/>
      <c r="B657" s="37"/>
      <c r="C657" s="38"/>
      <c r="D657" s="193" t="s">
        <v>160</v>
      </c>
      <c r="E657" s="38"/>
      <c r="F657" s="194" t="s">
        <v>498</v>
      </c>
      <c r="G657" s="38"/>
      <c r="H657" s="38"/>
      <c r="I657" s="195"/>
      <c r="J657" s="38"/>
      <c r="K657" s="38"/>
      <c r="L657" s="41"/>
      <c r="M657" s="196"/>
      <c r="N657" s="197"/>
      <c r="O657" s="66"/>
      <c r="P657" s="66"/>
      <c r="Q657" s="66"/>
      <c r="R657" s="66"/>
      <c r="S657" s="66"/>
      <c r="T657" s="67"/>
      <c r="U657" s="36"/>
      <c r="V657" s="36"/>
      <c r="W657" s="36"/>
      <c r="X657" s="36"/>
      <c r="Y657" s="36"/>
      <c r="Z657" s="36"/>
      <c r="AA657" s="36"/>
      <c r="AB657" s="36"/>
      <c r="AC657" s="36"/>
      <c r="AD657" s="36"/>
      <c r="AE657" s="36"/>
      <c r="AT657" s="19" t="s">
        <v>160</v>
      </c>
      <c r="AU657" s="19" t="s">
        <v>80</v>
      </c>
    </row>
    <row r="658" spans="1:51" s="2" customFormat="1" ht="11.25">
      <c r="A658" s="36"/>
      <c r="B658" s="37"/>
      <c r="C658" s="38"/>
      <c r="D658" s="198" t="s">
        <v>162</v>
      </c>
      <c r="E658" s="38"/>
      <c r="F658" s="199" t="s">
        <v>499</v>
      </c>
      <c r="G658" s="38"/>
      <c r="H658" s="38"/>
      <c r="I658" s="195"/>
      <c r="J658" s="38"/>
      <c r="K658" s="38"/>
      <c r="L658" s="41"/>
      <c r="M658" s="196"/>
      <c r="N658" s="197"/>
      <c r="O658" s="66"/>
      <c r="P658" s="66"/>
      <c r="Q658" s="66"/>
      <c r="R658" s="66"/>
      <c r="S658" s="66"/>
      <c r="T658" s="67"/>
      <c r="U658" s="36"/>
      <c r="V658" s="36"/>
      <c r="W658" s="36"/>
      <c r="X658" s="36"/>
      <c r="Y658" s="36"/>
      <c r="Z658" s="36"/>
      <c r="AA658" s="36"/>
      <c r="AB658" s="36"/>
      <c r="AC658" s="36"/>
      <c r="AD658" s="36"/>
      <c r="AE658" s="36"/>
      <c r="AT658" s="19" t="s">
        <v>162</v>
      </c>
      <c r="AU658" s="19" t="s">
        <v>80</v>
      </c>
    </row>
    <row r="659" spans="1:51" s="13" customFormat="1" ht="22.5">
      <c r="B659" s="200"/>
      <c r="C659" s="201"/>
      <c r="D659" s="193" t="s">
        <v>164</v>
      </c>
      <c r="E659" s="202" t="s">
        <v>19</v>
      </c>
      <c r="F659" s="203" t="s">
        <v>1315</v>
      </c>
      <c r="G659" s="201"/>
      <c r="H659" s="202" t="s">
        <v>19</v>
      </c>
      <c r="I659" s="204"/>
      <c r="J659" s="201"/>
      <c r="K659" s="201"/>
      <c r="L659" s="205"/>
      <c r="M659" s="206"/>
      <c r="N659" s="207"/>
      <c r="O659" s="207"/>
      <c r="P659" s="207"/>
      <c r="Q659" s="207"/>
      <c r="R659" s="207"/>
      <c r="S659" s="207"/>
      <c r="T659" s="208"/>
      <c r="AT659" s="209" t="s">
        <v>164</v>
      </c>
      <c r="AU659" s="209" t="s">
        <v>80</v>
      </c>
      <c r="AV659" s="13" t="s">
        <v>80</v>
      </c>
      <c r="AW659" s="13" t="s">
        <v>35</v>
      </c>
      <c r="AX659" s="13" t="s">
        <v>73</v>
      </c>
      <c r="AY659" s="209" t="s">
        <v>151</v>
      </c>
    </row>
    <row r="660" spans="1:51" s="14" customFormat="1" ht="11.25">
      <c r="B660" s="210"/>
      <c r="C660" s="211"/>
      <c r="D660" s="193" t="s">
        <v>164</v>
      </c>
      <c r="E660" s="212" t="s">
        <v>19</v>
      </c>
      <c r="F660" s="213" t="s">
        <v>1316</v>
      </c>
      <c r="G660" s="211"/>
      <c r="H660" s="214">
        <v>8</v>
      </c>
      <c r="I660" s="215"/>
      <c r="J660" s="211"/>
      <c r="K660" s="211"/>
      <c r="L660" s="216"/>
      <c r="M660" s="217"/>
      <c r="N660" s="218"/>
      <c r="O660" s="218"/>
      <c r="P660" s="218"/>
      <c r="Q660" s="218"/>
      <c r="R660" s="218"/>
      <c r="S660" s="218"/>
      <c r="T660" s="219"/>
      <c r="AT660" s="220" t="s">
        <v>164</v>
      </c>
      <c r="AU660" s="220" t="s">
        <v>80</v>
      </c>
      <c r="AV660" s="14" t="s">
        <v>82</v>
      </c>
      <c r="AW660" s="14" t="s">
        <v>35</v>
      </c>
      <c r="AX660" s="14" t="s">
        <v>73</v>
      </c>
      <c r="AY660" s="220" t="s">
        <v>151</v>
      </c>
    </row>
    <row r="661" spans="1:51" s="15" customFormat="1" ht="11.25">
      <c r="B661" s="221"/>
      <c r="C661" s="222"/>
      <c r="D661" s="193" t="s">
        <v>164</v>
      </c>
      <c r="E661" s="223" t="s">
        <v>19</v>
      </c>
      <c r="F661" s="224" t="s">
        <v>167</v>
      </c>
      <c r="G661" s="222"/>
      <c r="H661" s="225">
        <v>8</v>
      </c>
      <c r="I661" s="226"/>
      <c r="J661" s="222"/>
      <c r="K661" s="222"/>
      <c r="L661" s="227"/>
      <c r="M661" s="258"/>
      <c r="N661" s="259"/>
      <c r="O661" s="259"/>
      <c r="P661" s="259"/>
      <c r="Q661" s="259"/>
      <c r="R661" s="259"/>
      <c r="S661" s="259"/>
      <c r="T661" s="260"/>
      <c r="AT661" s="231" t="s">
        <v>164</v>
      </c>
      <c r="AU661" s="231" t="s">
        <v>80</v>
      </c>
      <c r="AV661" s="15" t="s">
        <v>158</v>
      </c>
      <c r="AW661" s="15" t="s">
        <v>35</v>
      </c>
      <c r="AX661" s="15" t="s">
        <v>80</v>
      </c>
      <c r="AY661" s="231" t="s">
        <v>151</v>
      </c>
    </row>
    <row r="662" spans="1:51" s="2" customFormat="1" ht="6.95" customHeight="1">
      <c r="A662" s="36"/>
      <c r="B662" s="49"/>
      <c r="C662" s="50"/>
      <c r="D662" s="50"/>
      <c r="E662" s="50"/>
      <c r="F662" s="50"/>
      <c r="G662" s="50"/>
      <c r="H662" s="50"/>
      <c r="I662" s="50"/>
      <c r="J662" s="50"/>
      <c r="K662" s="50"/>
      <c r="L662" s="41"/>
      <c r="M662" s="36"/>
      <c r="O662" s="36"/>
      <c r="P662" s="36"/>
      <c r="Q662" s="36"/>
      <c r="R662" s="36"/>
      <c r="S662" s="36"/>
      <c r="T662" s="36"/>
      <c r="U662" s="36"/>
      <c r="V662" s="36"/>
      <c r="W662" s="36"/>
      <c r="X662" s="36"/>
      <c r="Y662" s="36"/>
      <c r="Z662" s="36"/>
      <c r="AA662" s="36"/>
      <c r="AB662" s="36"/>
      <c r="AC662" s="36"/>
      <c r="AD662" s="36"/>
      <c r="AE662" s="36"/>
    </row>
  </sheetData>
  <sheetProtection algorithmName="SHA-512" hashValue="cKTndTN/AseOqYZCu+NRm630EdXgVJCmmMR4Ul+33qvOeCgmnmgFKoXo6gdDhI6NPo/a+p5dirbbdaQ6WRSr0Q==" saltValue="J8cNOdDS/sDvV7HpHTGWzfCEY1vN6uAm+JiwL47Cy70tnXLkkZ0iHVgMnfSw+ezd0rokBTdBCV2Nk3yK2LvpKA==" spinCount="100000" sheet="1" objects="1" scenarios="1" formatColumns="0" formatRows="0" autoFilter="0"/>
  <autoFilter ref="C99:K661"/>
  <mergeCells count="12">
    <mergeCell ref="E92:H92"/>
    <mergeCell ref="L2:V2"/>
    <mergeCell ref="E50:H50"/>
    <mergeCell ref="E52:H52"/>
    <mergeCell ref="E54:H54"/>
    <mergeCell ref="E88:H88"/>
    <mergeCell ref="E90:H90"/>
    <mergeCell ref="E7:H7"/>
    <mergeCell ref="E9:H9"/>
    <mergeCell ref="E11:H11"/>
    <mergeCell ref="E20:H20"/>
    <mergeCell ref="E29:H29"/>
  </mergeCells>
  <hyperlinks>
    <hyperlink ref="F105" r:id="rId1"/>
    <hyperlink ref="F117" r:id="rId2"/>
    <hyperlink ref="F121" r:id="rId3"/>
    <hyperlink ref="F135" r:id="rId4"/>
    <hyperlink ref="F145" r:id="rId5"/>
    <hyperlink ref="F150" r:id="rId6"/>
    <hyperlink ref="F176" r:id="rId7"/>
    <hyperlink ref="F187" r:id="rId8"/>
    <hyperlink ref="F193" r:id="rId9"/>
    <hyperlink ref="F203" r:id="rId10"/>
    <hyperlink ref="F209" r:id="rId11"/>
    <hyperlink ref="F212" r:id="rId12"/>
    <hyperlink ref="F218" r:id="rId13"/>
    <hyperlink ref="F224" r:id="rId14"/>
    <hyperlink ref="F227" r:id="rId15"/>
    <hyperlink ref="F233" r:id="rId16"/>
    <hyperlink ref="F236" r:id="rId17"/>
    <hyperlink ref="F243" r:id="rId18"/>
    <hyperlink ref="F246" r:id="rId19"/>
    <hyperlink ref="F250" r:id="rId20"/>
    <hyperlink ref="F258" r:id="rId21"/>
    <hyperlink ref="F263" r:id="rId22"/>
    <hyperlink ref="F266" r:id="rId23"/>
    <hyperlink ref="F269" r:id="rId24"/>
    <hyperlink ref="F275" r:id="rId25"/>
    <hyperlink ref="F281" r:id="rId26"/>
    <hyperlink ref="F287" r:id="rId27"/>
    <hyperlink ref="F290" r:id="rId28"/>
    <hyperlink ref="F295" r:id="rId29"/>
    <hyperlink ref="F301" r:id="rId30"/>
    <hyperlink ref="F307" r:id="rId31"/>
    <hyperlink ref="F311" r:id="rId32"/>
    <hyperlink ref="F314" r:id="rId33"/>
    <hyperlink ref="F324" r:id="rId34"/>
    <hyperlink ref="F330" r:id="rId35"/>
    <hyperlink ref="F333" r:id="rId36"/>
    <hyperlink ref="F405" r:id="rId37"/>
    <hyperlink ref="F408" r:id="rId38"/>
    <hyperlink ref="F411" r:id="rId39"/>
    <hyperlink ref="F415" r:id="rId40"/>
    <hyperlink ref="F423" r:id="rId41"/>
    <hyperlink ref="F430" r:id="rId42"/>
    <hyperlink ref="F437" r:id="rId43"/>
    <hyperlink ref="F446" r:id="rId44"/>
    <hyperlink ref="F449" r:id="rId45"/>
    <hyperlink ref="F457" r:id="rId46"/>
    <hyperlink ref="F465" r:id="rId47"/>
    <hyperlink ref="F473" r:id="rId48"/>
    <hyperlink ref="F501" r:id="rId49"/>
    <hyperlink ref="F504" r:id="rId50"/>
    <hyperlink ref="F507" r:id="rId51"/>
    <hyperlink ref="F511" r:id="rId52"/>
    <hyperlink ref="F546" r:id="rId53"/>
    <hyperlink ref="F552" r:id="rId54"/>
    <hyperlink ref="F558" r:id="rId55"/>
    <hyperlink ref="F570" r:id="rId56"/>
    <hyperlink ref="F582" r:id="rId57"/>
    <hyperlink ref="F641" r:id="rId58"/>
    <hyperlink ref="F647" r:id="rId59"/>
    <hyperlink ref="F651" r:id="rId60"/>
    <hyperlink ref="F654" r:id="rId61"/>
    <hyperlink ref="F658" r:id="rId62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6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49"/>
  <sheetViews>
    <sheetView showGridLines="0" topLeftCell="A829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19" t="s">
        <v>102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82</v>
      </c>
    </row>
    <row r="4" spans="1:46" s="1" customFormat="1" ht="24.95" customHeight="1">
      <c r="B4" s="22"/>
      <c r="D4" s="112" t="s">
        <v>118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7" t="str">
        <f>'Rekapitulace stavby'!K6</f>
        <v>Oprava lávek v km 0,217 a 267,240 v žst. Ostrava hl.n.</v>
      </c>
      <c r="F7" s="388"/>
      <c r="G7" s="388"/>
      <c r="H7" s="388"/>
      <c r="L7" s="22"/>
    </row>
    <row r="8" spans="1:46" s="1" customFormat="1" ht="12" customHeight="1">
      <c r="B8" s="22"/>
      <c r="D8" s="114" t="s">
        <v>119</v>
      </c>
      <c r="L8" s="22"/>
    </row>
    <row r="9" spans="1:46" s="2" customFormat="1" ht="16.5" customHeight="1">
      <c r="A9" s="36"/>
      <c r="B9" s="41"/>
      <c r="C9" s="36"/>
      <c r="D9" s="36"/>
      <c r="E9" s="387" t="s">
        <v>344</v>
      </c>
      <c r="F9" s="389"/>
      <c r="G9" s="389"/>
      <c r="H9" s="389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121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30" customHeight="1">
      <c r="A11" s="36"/>
      <c r="B11" s="41"/>
      <c r="C11" s="36"/>
      <c r="D11" s="36"/>
      <c r="E11" s="390" t="s">
        <v>1551</v>
      </c>
      <c r="F11" s="389"/>
      <c r="G11" s="389"/>
      <c r="H11" s="389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 t="str">
        <f>'Rekapitulace stavby'!AN8</f>
        <v>20. 6. 2022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25</v>
      </c>
      <c r="E16" s="36"/>
      <c r="F16" s="36"/>
      <c r="G16" s="36"/>
      <c r="H16" s="36"/>
      <c r="I16" s="114" t="s">
        <v>26</v>
      </c>
      <c r="J16" s="105" t="s">
        <v>27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28</v>
      </c>
      <c r="F17" s="36"/>
      <c r="G17" s="36"/>
      <c r="H17" s="36"/>
      <c r="I17" s="114" t="s">
        <v>29</v>
      </c>
      <c r="J17" s="105" t="s">
        <v>30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31</v>
      </c>
      <c r="E19" s="36"/>
      <c r="F19" s="36"/>
      <c r="G19" s="36"/>
      <c r="H19" s="36"/>
      <c r="I19" s="114" t="s">
        <v>26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1" t="str">
        <f>'Rekapitulace stavby'!E14</f>
        <v>Vyplň údaj</v>
      </c>
      <c r="F20" s="392"/>
      <c r="G20" s="392"/>
      <c r="H20" s="392"/>
      <c r="I20" s="114" t="s">
        <v>29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33</v>
      </c>
      <c r="E22" s="36"/>
      <c r="F22" s="36"/>
      <c r="G22" s="36"/>
      <c r="H22" s="36"/>
      <c r="I22" s="114" t="s">
        <v>26</v>
      </c>
      <c r="J22" s="105" t="str">
        <f>IF('Rekapitulace stavby'!AN16="","",'Rekapitulace stavby'!AN16)</f>
        <v/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stavby'!E17="","",'Rekapitulace stavby'!E17)</f>
        <v xml:space="preserve"> </v>
      </c>
      <c r="F23" s="36"/>
      <c r="G23" s="36"/>
      <c r="H23" s="36"/>
      <c r="I23" s="114" t="s">
        <v>29</v>
      </c>
      <c r="J23" s="105" t="str">
        <f>IF('Rekapitulace stavby'!AN17="","",'Rekapitulace stavby'!AN17)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36</v>
      </c>
      <c r="E25" s="36"/>
      <c r="F25" s="36"/>
      <c r="G25" s="36"/>
      <c r="H25" s="36"/>
      <c r="I25" s="114" t="s">
        <v>26</v>
      </c>
      <c r="J25" s="105" t="str">
        <f>IF('Rekapitulace stavby'!AN19="","",'Rekapitulace stavby'!AN19)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 xml:space="preserve"> </v>
      </c>
      <c r="F26" s="36"/>
      <c r="G26" s="36"/>
      <c r="H26" s="36"/>
      <c r="I26" s="114" t="s">
        <v>29</v>
      </c>
      <c r="J26" s="105" t="str">
        <f>IF('Rekapitulace stavby'!AN20="","",'Rekapitulace stavby'!AN20)</f>
        <v/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37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393" t="s">
        <v>19</v>
      </c>
      <c r="F29" s="393"/>
      <c r="G29" s="393"/>
      <c r="H29" s="393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39</v>
      </c>
      <c r="E32" s="36"/>
      <c r="F32" s="36"/>
      <c r="G32" s="36"/>
      <c r="H32" s="36"/>
      <c r="I32" s="36"/>
      <c r="J32" s="122">
        <f>ROUND(J102,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41</v>
      </c>
      <c r="G34" s="36"/>
      <c r="H34" s="36"/>
      <c r="I34" s="123" t="s">
        <v>40</v>
      </c>
      <c r="J34" s="123" t="s">
        <v>42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43</v>
      </c>
      <c r="E35" s="114" t="s">
        <v>44</v>
      </c>
      <c r="F35" s="125">
        <f>ROUND((SUM(BE102:BE848)),  2)</f>
        <v>0</v>
      </c>
      <c r="G35" s="36"/>
      <c r="H35" s="36"/>
      <c r="I35" s="126">
        <v>0.21</v>
      </c>
      <c r="J35" s="125">
        <f>ROUND(((SUM(BE102:BE848))*I35),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45</v>
      </c>
      <c r="F36" s="125">
        <f>ROUND((SUM(BF102:BF848)),  2)</f>
        <v>0</v>
      </c>
      <c r="G36" s="36"/>
      <c r="H36" s="36"/>
      <c r="I36" s="126">
        <v>0.15</v>
      </c>
      <c r="J36" s="125">
        <f>ROUND(((SUM(BF102:BF848))*I36),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46</v>
      </c>
      <c r="F37" s="125">
        <f>ROUND((SUM(BG102:BG848)),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47</v>
      </c>
      <c r="F38" s="125">
        <f>ROUND((SUM(BH102:BH848)),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48</v>
      </c>
      <c r="F39" s="125">
        <f>ROUND((SUM(BI102:BI848)),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49</v>
      </c>
      <c r="E41" s="129"/>
      <c r="F41" s="129"/>
      <c r="G41" s="130" t="s">
        <v>50</v>
      </c>
      <c r="H41" s="131" t="s">
        <v>51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123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94" t="str">
        <f>E7</f>
        <v>Oprava lávek v km 0,217 a 267,240 v žst. Ostrava hl.n.</v>
      </c>
      <c r="F50" s="395"/>
      <c r="G50" s="395"/>
      <c r="H50" s="395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119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94" t="s">
        <v>344</v>
      </c>
      <c r="F52" s="396"/>
      <c r="G52" s="396"/>
      <c r="H52" s="396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121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30" customHeight="1">
      <c r="A54" s="36"/>
      <c r="B54" s="37"/>
      <c r="C54" s="38"/>
      <c r="D54" s="38"/>
      <c r="E54" s="348" t="str">
        <f>E11</f>
        <v>SO 02 - 03.1 - lávka km 267,240 - schodiště Bohumín, II. nástupiště</v>
      </c>
      <c r="F54" s="396"/>
      <c r="G54" s="396"/>
      <c r="H54" s="396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>OŘ Ostrava</v>
      </c>
      <c r="G56" s="38"/>
      <c r="H56" s="38"/>
      <c r="I56" s="31" t="s">
        <v>23</v>
      </c>
      <c r="J56" s="61" t="str">
        <f>IF(J14="","",J14)</f>
        <v>20. 6. 2022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25</v>
      </c>
      <c r="D58" s="38"/>
      <c r="E58" s="38"/>
      <c r="F58" s="29" t="str">
        <f>E17</f>
        <v>Správa železnic s.o. OŘ Ostrava</v>
      </c>
      <c r="G58" s="38"/>
      <c r="H58" s="38"/>
      <c r="I58" s="31" t="s">
        <v>33</v>
      </c>
      <c r="J58" s="34" t="str">
        <f>E23</f>
        <v xml:space="preserve"> 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31</v>
      </c>
      <c r="D59" s="38"/>
      <c r="E59" s="38"/>
      <c r="F59" s="29" t="str">
        <f>IF(E20="","",E20)</f>
        <v>Vyplň údaj</v>
      </c>
      <c r="G59" s="38"/>
      <c r="H59" s="38"/>
      <c r="I59" s="31" t="s">
        <v>36</v>
      </c>
      <c r="J59" s="34" t="str">
        <f>E26</f>
        <v xml:space="preserve"> 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124</v>
      </c>
      <c r="D61" s="139"/>
      <c r="E61" s="139"/>
      <c r="F61" s="139"/>
      <c r="G61" s="139"/>
      <c r="H61" s="139"/>
      <c r="I61" s="139"/>
      <c r="J61" s="140" t="s">
        <v>125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71</v>
      </c>
      <c r="D63" s="38"/>
      <c r="E63" s="38"/>
      <c r="F63" s="38"/>
      <c r="G63" s="38"/>
      <c r="H63" s="38"/>
      <c r="I63" s="38"/>
      <c r="J63" s="79">
        <f>J102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126</v>
      </c>
    </row>
    <row r="64" spans="1:47" s="9" customFormat="1" ht="24.95" customHeight="1">
      <c r="B64" s="142"/>
      <c r="C64" s="143"/>
      <c r="D64" s="144" t="s">
        <v>127</v>
      </c>
      <c r="E64" s="145"/>
      <c r="F64" s="145"/>
      <c r="G64" s="145"/>
      <c r="H64" s="145"/>
      <c r="I64" s="145"/>
      <c r="J64" s="146">
        <f>J103</f>
        <v>0</v>
      </c>
      <c r="K64" s="143"/>
      <c r="L64" s="147"/>
    </row>
    <row r="65" spans="2:12" s="10" customFormat="1" ht="19.899999999999999" customHeight="1">
      <c r="B65" s="148"/>
      <c r="C65" s="99"/>
      <c r="D65" s="149" t="s">
        <v>128</v>
      </c>
      <c r="E65" s="150"/>
      <c r="F65" s="150"/>
      <c r="G65" s="150"/>
      <c r="H65" s="150"/>
      <c r="I65" s="150"/>
      <c r="J65" s="151">
        <f>J104</f>
        <v>0</v>
      </c>
      <c r="K65" s="99"/>
      <c r="L65" s="152"/>
    </row>
    <row r="66" spans="2:12" s="10" customFormat="1" ht="19.899999999999999" customHeight="1">
      <c r="B66" s="148"/>
      <c r="C66" s="99"/>
      <c r="D66" s="149" t="s">
        <v>505</v>
      </c>
      <c r="E66" s="150"/>
      <c r="F66" s="150"/>
      <c r="G66" s="150"/>
      <c r="H66" s="150"/>
      <c r="I66" s="150"/>
      <c r="J66" s="151">
        <f>J118</f>
        <v>0</v>
      </c>
      <c r="K66" s="99"/>
      <c r="L66" s="152"/>
    </row>
    <row r="67" spans="2:12" s="10" customFormat="1" ht="19.899999999999999" customHeight="1">
      <c r="B67" s="148"/>
      <c r="C67" s="99"/>
      <c r="D67" s="149" t="s">
        <v>506</v>
      </c>
      <c r="E67" s="150"/>
      <c r="F67" s="150"/>
      <c r="G67" s="150"/>
      <c r="H67" s="150"/>
      <c r="I67" s="150"/>
      <c r="J67" s="151">
        <f>J129</f>
        <v>0</v>
      </c>
      <c r="K67" s="99"/>
      <c r="L67" s="152"/>
    </row>
    <row r="68" spans="2:12" s="10" customFormat="1" ht="19.899999999999999" customHeight="1">
      <c r="B68" s="148"/>
      <c r="C68" s="99"/>
      <c r="D68" s="149" t="s">
        <v>129</v>
      </c>
      <c r="E68" s="150"/>
      <c r="F68" s="150"/>
      <c r="G68" s="150"/>
      <c r="H68" s="150"/>
      <c r="I68" s="150"/>
      <c r="J68" s="151">
        <f>J205</f>
        <v>0</v>
      </c>
      <c r="K68" s="99"/>
      <c r="L68" s="152"/>
    </row>
    <row r="69" spans="2:12" s="10" customFormat="1" ht="19.899999999999999" customHeight="1">
      <c r="B69" s="148"/>
      <c r="C69" s="99"/>
      <c r="D69" s="149" t="s">
        <v>130</v>
      </c>
      <c r="E69" s="150"/>
      <c r="F69" s="150"/>
      <c r="G69" s="150"/>
      <c r="H69" s="150"/>
      <c r="I69" s="150"/>
      <c r="J69" s="151">
        <f>J254</f>
        <v>0</v>
      </c>
      <c r="K69" s="99"/>
      <c r="L69" s="152"/>
    </row>
    <row r="70" spans="2:12" s="10" customFormat="1" ht="19.899999999999999" customHeight="1">
      <c r="B70" s="148"/>
      <c r="C70" s="99"/>
      <c r="D70" s="149" t="s">
        <v>131</v>
      </c>
      <c r="E70" s="150"/>
      <c r="F70" s="150"/>
      <c r="G70" s="150"/>
      <c r="H70" s="150"/>
      <c r="I70" s="150"/>
      <c r="J70" s="151">
        <f>J358</f>
        <v>0</v>
      </c>
      <c r="K70" s="99"/>
      <c r="L70" s="152"/>
    </row>
    <row r="71" spans="2:12" s="10" customFormat="1" ht="19.899999999999999" customHeight="1">
      <c r="B71" s="148"/>
      <c r="C71" s="99"/>
      <c r="D71" s="149" t="s">
        <v>132</v>
      </c>
      <c r="E71" s="150"/>
      <c r="F71" s="150"/>
      <c r="G71" s="150"/>
      <c r="H71" s="150"/>
      <c r="I71" s="150"/>
      <c r="J71" s="151">
        <f>J407</f>
        <v>0</v>
      </c>
      <c r="K71" s="99"/>
      <c r="L71" s="152"/>
    </row>
    <row r="72" spans="2:12" s="9" customFormat="1" ht="24.95" customHeight="1">
      <c r="B72" s="142"/>
      <c r="C72" s="143"/>
      <c r="D72" s="144" t="s">
        <v>133</v>
      </c>
      <c r="E72" s="145"/>
      <c r="F72" s="145"/>
      <c r="G72" s="145"/>
      <c r="H72" s="145"/>
      <c r="I72" s="145"/>
      <c r="J72" s="146">
        <f>J414</f>
        <v>0</v>
      </c>
      <c r="K72" s="143"/>
      <c r="L72" s="147"/>
    </row>
    <row r="73" spans="2:12" s="10" customFormat="1" ht="19.899999999999999" customHeight="1">
      <c r="B73" s="148"/>
      <c r="C73" s="99"/>
      <c r="D73" s="149" t="s">
        <v>507</v>
      </c>
      <c r="E73" s="150"/>
      <c r="F73" s="150"/>
      <c r="G73" s="150"/>
      <c r="H73" s="150"/>
      <c r="I73" s="150"/>
      <c r="J73" s="151">
        <f>J415</f>
        <v>0</v>
      </c>
      <c r="K73" s="99"/>
      <c r="L73" s="152"/>
    </row>
    <row r="74" spans="2:12" s="10" customFormat="1" ht="19.899999999999999" customHeight="1">
      <c r="B74" s="148"/>
      <c r="C74" s="99"/>
      <c r="D74" s="149" t="s">
        <v>508</v>
      </c>
      <c r="E74" s="150"/>
      <c r="F74" s="150"/>
      <c r="G74" s="150"/>
      <c r="H74" s="150"/>
      <c r="I74" s="150"/>
      <c r="J74" s="151">
        <f>J451</f>
        <v>0</v>
      </c>
      <c r="K74" s="99"/>
      <c r="L74" s="152"/>
    </row>
    <row r="75" spans="2:12" s="10" customFormat="1" ht="19.899999999999999" customHeight="1">
      <c r="B75" s="148"/>
      <c r="C75" s="99"/>
      <c r="D75" s="149" t="s">
        <v>347</v>
      </c>
      <c r="E75" s="150"/>
      <c r="F75" s="150"/>
      <c r="G75" s="150"/>
      <c r="H75" s="150"/>
      <c r="I75" s="150"/>
      <c r="J75" s="151">
        <f>J457</f>
        <v>0</v>
      </c>
      <c r="K75" s="99"/>
      <c r="L75" s="152"/>
    </row>
    <row r="76" spans="2:12" s="10" customFormat="1" ht="19.899999999999999" customHeight="1">
      <c r="B76" s="148"/>
      <c r="C76" s="99"/>
      <c r="D76" s="149" t="s">
        <v>509</v>
      </c>
      <c r="E76" s="150"/>
      <c r="F76" s="150"/>
      <c r="G76" s="150"/>
      <c r="H76" s="150"/>
      <c r="I76" s="150"/>
      <c r="J76" s="151">
        <f>J566</f>
        <v>0</v>
      </c>
      <c r="K76" s="99"/>
      <c r="L76" s="152"/>
    </row>
    <row r="77" spans="2:12" s="10" customFormat="1" ht="19.899999999999999" customHeight="1">
      <c r="B77" s="148"/>
      <c r="C77" s="99"/>
      <c r="D77" s="149" t="s">
        <v>134</v>
      </c>
      <c r="E77" s="150"/>
      <c r="F77" s="150"/>
      <c r="G77" s="150"/>
      <c r="H77" s="150"/>
      <c r="I77" s="150"/>
      <c r="J77" s="151">
        <f>J588</f>
        <v>0</v>
      </c>
      <c r="K77" s="99"/>
      <c r="L77" s="152"/>
    </row>
    <row r="78" spans="2:12" s="10" customFormat="1" ht="19.899999999999999" customHeight="1">
      <c r="B78" s="148"/>
      <c r="C78" s="99"/>
      <c r="D78" s="149" t="s">
        <v>510</v>
      </c>
      <c r="E78" s="150"/>
      <c r="F78" s="150"/>
      <c r="G78" s="150"/>
      <c r="H78" s="150"/>
      <c r="I78" s="150"/>
      <c r="J78" s="151">
        <f>J609</f>
        <v>0</v>
      </c>
      <c r="K78" s="99"/>
      <c r="L78" s="152"/>
    </row>
    <row r="79" spans="2:12" s="10" customFormat="1" ht="19.899999999999999" customHeight="1">
      <c r="B79" s="148"/>
      <c r="C79" s="99"/>
      <c r="D79" s="149" t="s">
        <v>511</v>
      </c>
      <c r="E79" s="150"/>
      <c r="F79" s="150"/>
      <c r="G79" s="150"/>
      <c r="H79" s="150"/>
      <c r="I79" s="150"/>
      <c r="J79" s="151">
        <f>J673</f>
        <v>0</v>
      </c>
      <c r="K79" s="99"/>
      <c r="L79" s="152"/>
    </row>
    <row r="80" spans="2:12" s="9" customFormat="1" ht="24.95" customHeight="1">
      <c r="B80" s="142"/>
      <c r="C80" s="143"/>
      <c r="D80" s="144" t="s">
        <v>348</v>
      </c>
      <c r="E80" s="145"/>
      <c r="F80" s="145"/>
      <c r="G80" s="145"/>
      <c r="H80" s="145"/>
      <c r="I80" s="145"/>
      <c r="J80" s="146">
        <f>J842</f>
        <v>0</v>
      </c>
      <c r="K80" s="143"/>
      <c r="L80" s="147"/>
    </row>
    <row r="81" spans="1:31" s="2" customFormat="1" ht="21.75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31" s="2" customFormat="1" ht="6.95" customHeight="1">
      <c r="A82" s="36"/>
      <c r="B82" s="49"/>
      <c r="C82" s="50"/>
      <c r="D82" s="50"/>
      <c r="E82" s="50"/>
      <c r="F82" s="50"/>
      <c r="G82" s="50"/>
      <c r="H82" s="50"/>
      <c r="I82" s="50"/>
      <c r="J82" s="50"/>
      <c r="K82" s="50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6" spans="1:31" s="2" customFormat="1" ht="6.95" customHeight="1">
      <c r="A86" s="36"/>
      <c r="B86" s="51"/>
      <c r="C86" s="52"/>
      <c r="D86" s="52"/>
      <c r="E86" s="52"/>
      <c r="F86" s="52"/>
      <c r="G86" s="52"/>
      <c r="H86" s="52"/>
      <c r="I86" s="52"/>
      <c r="J86" s="52"/>
      <c r="K86" s="52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31" s="2" customFormat="1" ht="24.95" customHeight="1">
      <c r="A87" s="36"/>
      <c r="B87" s="37"/>
      <c r="C87" s="25" t="s">
        <v>136</v>
      </c>
      <c r="D87" s="38"/>
      <c r="E87" s="38"/>
      <c r="F87" s="38"/>
      <c r="G87" s="38"/>
      <c r="H87" s="38"/>
      <c r="I87" s="38"/>
      <c r="J87" s="38"/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31" s="2" customFormat="1" ht="6.95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s="2" customFormat="1" ht="12" customHeight="1">
      <c r="A89" s="36"/>
      <c r="B89" s="37"/>
      <c r="C89" s="31" t="s">
        <v>16</v>
      </c>
      <c r="D89" s="38"/>
      <c r="E89" s="38"/>
      <c r="F89" s="38"/>
      <c r="G89" s="38"/>
      <c r="H89" s="38"/>
      <c r="I89" s="38"/>
      <c r="J89" s="38"/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31" s="2" customFormat="1" ht="16.5" customHeight="1">
      <c r="A90" s="36"/>
      <c r="B90" s="37"/>
      <c r="C90" s="38"/>
      <c r="D90" s="38"/>
      <c r="E90" s="394" t="str">
        <f>E7</f>
        <v>Oprava lávek v km 0,217 a 267,240 v žst. Ostrava hl.n.</v>
      </c>
      <c r="F90" s="395"/>
      <c r="G90" s="395"/>
      <c r="H90" s="395"/>
      <c r="I90" s="38"/>
      <c r="J90" s="38"/>
      <c r="K90" s="38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1" customFormat="1" ht="12" customHeight="1">
      <c r="B91" s="23"/>
      <c r="C91" s="31" t="s">
        <v>119</v>
      </c>
      <c r="D91" s="24"/>
      <c r="E91" s="24"/>
      <c r="F91" s="24"/>
      <c r="G91" s="24"/>
      <c r="H91" s="24"/>
      <c r="I91" s="24"/>
      <c r="J91" s="24"/>
      <c r="K91" s="24"/>
      <c r="L91" s="22"/>
    </row>
    <row r="92" spans="1:31" s="2" customFormat="1" ht="16.5" customHeight="1">
      <c r="A92" s="36"/>
      <c r="B92" s="37"/>
      <c r="C92" s="38"/>
      <c r="D92" s="38"/>
      <c r="E92" s="394" t="s">
        <v>344</v>
      </c>
      <c r="F92" s="396"/>
      <c r="G92" s="396"/>
      <c r="H92" s="396"/>
      <c r="I92" s="38"/>
      <c r="J92" s="38"/>
      <c r="K92" s="38"/>
      <c r="L92" s="115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12" customHeight="1">
      <c r="A93" s="36"/>
      <c r="B93" s="37"/>
      <c r="C93" s="31" t="s">
        <v>121</v>
      </c>
      <c r="D93" s="38"/>
      <c r="E93" s="38"/>
      <c r="F93" s="38"/>
      <c r="G93" s="38"/>
      <c r="H93" s="38"/>
      <c r="I93" s="38"/>
      <c r="J93" s="38"/>
      <c r="K93" s="38"/>
      <c r="L93" s="115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30" customHeight="1">
      <c r="A94" s="36"/>
      <c r="B94" s="37"/>
      <c r="C94" s="38"/>
      <c r="D94" s="38"/>
      <c r="E94" s="348" t="str">
        <f>E11</f>
        <v>SO 02 - 03.1 - lávka km 267,240 - schodiště Bohumín, II. nástupiště</v>
      </c>
      <c r="F94" s="396"/>
      <c r="G94" s="396"/>
      <c r="H94" s="396"/>
      <c r="I94" s="38"/>
      <c r="J94" s="38"/>
      <c r="K94" s="38"/>
      <c r="L94" s="115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6.95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115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12" customHeight="1">
      <c r="A96" s="36"/>
      <c r="B96" s="37"/>
      <c r="C96" s="31" t="s">
        <v>21</v>
      </c>
      <c r="D96" s="38"/>
      <c r="E96" s="38"/>
      <c r="F96" s="29" t="str">
        <f>F14</f>
        <v>OŘ Ostrava</v>
      </c>
      <c r="G96" s="38"/>
      <c r="H96" s="38"/>
      <c r="I96" s="31" t="s">
        <v>23</v>
      </c>
      <c r="J96" s="61" t="str">
        <f>IF(J14="","",J14)</f>
        <v>20. 6. 2022</v>
      </c>
      <c r="K96" s="38"/>
      <c r="L96" s="115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65" s="2" customFormat="1" ht="6.95" customHeight="1">
      <c r="A97" s="36"/>
      <c r="B97" s="37"/>
      <c r="C97" s="38"/>
      <c r="D97" s="38"/>
      <c r="E97" s="38"/>
      <c r="F97" s="38"/>
      <c r="G97" s="38"/>
      <c r="H97" s="38"/>
      <c r="I97" s="38"/>
      <c r="J97" s="38"/>
      <c r="K97" s="38"/>
      <c r="L97" s="115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65" s="2" customFormat="1" ht="15.2" customHeight="1">
      <c r="A98" s="36"/>
      <c r="B98" s="37"/>
      <c r="C98" s="31" t="s">
        <v>25</v>
      </c>
      <c r="D98" s="38"/>
      <c r="E98" s="38"/>
      <c r="F98" s="29" t="str">
        <f>E17</f>
        <v>Správa železnic s.o. OŘ Ostrava</v>
      </c>
      <c r="G98" s="38"/>
      <c r="H98" s="38"/>
      <c r="I98" s="31" t="s">
        <v>33</v>
      </c>
      <c r="J98" s="34" t="str">
        <f>E23</f>
        <v xml:space="preserve"> </v>
      </c>
      <c r="K98" s="38"/>
      <c r="L98" s="115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pans="1:65" s="2" customFormat="1" ht="15.2" customHeight="1">
      <c r="A99" s="36"/>
      <c r="B99" s="37"/>
      <c r="C99" s="31" t="s">
        <v>31</v>
      </c>
      <c r="D99" s="38"/>
      <c r="E99" s="38"/>
      <c r="F99" s="29" t="str">
        <f>IF(E20="","",E20)</f>
        <v>Vyplň údaj</v>
      </c>
      <c r="G99" s="38"/>
      <c r="H99" s="38"/>
      <c r="I99" s="31" t="s">
        <v>36</v>
      </c>
      <c r="J99" s="34" t="str">
        <f>E26</f>
        <v xml:space="preserve"> </v>
      </c>
      <c r="K99" s="38"/>
      <c r="L99" s="115"/>
      <c r="S99" s="36"/>
      <c r="T99" s="36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</row>
    <row r="100" spans="1:65" s="2" customFormat="1" ht="10.35" customHeight="1">
      <c r="A100" s="36"/>
      <c r="B100" s="37"/>
      <c r="C100" s="38"/>
      <c r="D100" s="38"/>
      <c r="E100" s="38"/>
      <c r="F100" s="38"/>
      <c r="G100" s="38"/>
      <c r="H100" s="38"/>
      <c r="I100" s="38"/>
      <c r="J100" s="38"/>
      <c r="K100" s="38"/>
      <c r="L100" s="115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</row>
    <row r="101" spans="1:65" s="11" customFormat="1" ht="29.25" customHeight="1">
      <c r="A101" s="153"/>
      <c r="B101" s="154"/>
      <c r="C101" s="155" t="s">
        <v>137</v>
      </c>
      <c r="D101" s="156" t="s">
        <v>58</v>
      </c>
      <c r="E101" s="156" t="s">
        <v>54</v>
      </c>
      <c r="F101" s="156" t="s">
        <v>55</v>
      </c>
      <c r="G101" s="156" t="s">
        <v>138</v>
      </c>
      <c r="H101" s="156" t="s">
        <v>139</v>
      </c>
      <c r="I101" s="156" t="s">
        <v>140</v>
      </c>
      <c r="J101" s="156" t="s">
        <v>125</v>
      </c>
      <c r="K101" s="157" t="s">
        <v>141</v>
      </c>
      <c r="L101" s="158"/>
      <c r="M101" s="70" t="s">
        <v>19</v>
      </c>
      <c r="N101" s="71" t="s">
        <v>43</v>
      </c>
      <c r="O101" s="71" t="s">
        <v>142</v>
      </c>
      <c r="P101" s="71" t="s">
        <v>143</v>
      </c>
      <c r="Q101" s="71" t="s">
        <v>144</v>
      </c>
      <c r="R101" s="71" t="s">
        <v>145</v>
      </c>
      <c r="S101" s="71" t="s">
        <v>146</v>
      </c>
      <c r="T101" s="72" t="s">
        <v>147</v>
      </c>
      <c r="U101" s="153"/>
      <c r="V101" s="153"/>
      <c r="W101" s="153"/>
      <c r="X101" s="153"/>
      <c r="Y101" s="153"/>
      <c r="Z101" s="153"/>
      <c r="AA101" s="153"/>
      <c r="AB101" s="153"/>
      <c r="AC101" s="153"/>
      <c r="AD101" s="153"/>
      <c r="AE101" s="153"/>
    </row>
    <row r="102" spans="1:65" s="2" customFormat="1" ht="22.9" customHeight="1">
      <c r="A102" s="36"/>
      <c r="B102" s="37"/>
      <c r="C102" s="77" t="s">
        <v>148</v>
      </c>
      <c r="D102" s="38"/>
      <c r="E102" s="38"/>
      <c r="F102" s="38"/>
      <c r="G102" s="38"/>
      <c r="H102" s="38"/>
      <c r="I102" s="38"/>
      <c r="J102" s="159">
        <f>BK102</f>
        <v>0</v>
      </c>
      <c r="K102" s="38"/>
      <c r="L102" s="41"/>
      <c r="M102" s="73"/>
      <c r="N102" s="160"/>
      <c r="O102" s="74"/>
      <c r="P102" s="161">
        <f>P103+P414+P842</f>
        <v>0</v>
      </c>
      <c r="Q102" s="74"/>
      <c r="R102" s="161">
        <f>R103+R414+R842</f>
        <v>16.540562179999998</v>
      </c>
      <c r="S102" s="74"/>
      <c r="T102" s="162">
        <f>T103+T414+T842</f>
        <v>13.095798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9" t="s">
        <v>72</v>
      </c>
      <c r="AU102" s="19" t="s">
        <v>126</v>
      </c>
      <c r="BK102" s="163">
        <f>BK103+BK414+BK842</f>
        <v>0</v>
      </c>
    </row>
    <row r="103" spans="1:65" s="12" customFormat="1" ht="25.9" customHeight="1">
      <c r="B103" s="164"/>
      <c r="C103" s="165"/>
      <c r="D103" s="166" t="s">
        <v>72</v>
      </c>
      <c r="E103" s="167" t="s">
        <v>149</v>
      </c>
      <c r="F103" s="167" t="s">
        <v>150</v>
      </c>
      <c r="G103" s="165"/>
      <c r="H103" s="165"/>
      <c r="I103" s="168"/>
      <c r="J103" s="169">
        <f>BK103</f>
        <v>0</v>
      </c>
      <c r="K103" s="165"/>
      <c r="L103" s="170"/>
      <c r="M103" s="171"/>
      <c r="N103" s="172"/>
      <c r="O103" s="172"/>
      <c r="P103" s="173">
        <f>P104+P118+P129+P205+P254+P358+P407</f>
        <v>0</v>
      </c>
      <c r="Q103" s="172"/>
      <c r="R103" s="173">
        <f>R104+R118+R129+R205+R254+R358+R407</f>
        <v>11.147816429999999</v>
      </c>
      <c r="S103" s="172"/>
      <c r="T103" s="174">
        <f>T104+T118+T129+T205+T254+T358+T407</f>
        <v>9.2182919999999999</v>
      </c>
      <c r="AR103" s="175" t="s">
        <v>80</v>
      </c>
      <c r="AT103" s="176" t="s">
        <v>72</v>
      </c>
      <c r="AU103" s="176" t="s">
        <v>73</v>
      </c>
      <c r="AY103" s="175" t="s">
        <v>151</v>
      </c>
      <c r="BK103" s="177">
        <f>BK104+BK118+BK129+BK205+BK254+BK358+BK407</f>
        <v>0</v>
      </c>
    </row>
    <row r="104" spans="1:65" s="12" customFormat="1" ht="22.9" customHeight="1">
      <c r="B104" s="164"/>
      <c r="C104" s="165"/>
      <c r="D104" s="166" t="s">
        <v>72</v>
      </c>
      <c r="E104" s="178" t="s">
        <v>80</v>
      </c>
      <c r="F104" s="178" t="s">
        <v>152</v>
      </c>
      <c r="G104" s="165"/>
      <c r="H104" s="165"/>
      <c r="I104" s="168"/>
      <c r="J104" s="179">
        <f>BK104</f>
        <v>0</v>
      </c>
      <c r="K104" s="165"/>
      <c r="L104" s="170"/>
      <c r="M104" s="171"/>
      <c r="N104" s="172"/>
      <c r="O104" s="172"/>
      <c r="P104" s="173">
        <f>SUM(P105:P117)</f>
        <v>0</v>
      </c>
      <c r="Q104" s="172"/>
      <c r="R104" s="173">
        <f>SUM(R105:R117)</f>
        <v>1.4099999999999998E-2</v>
      </c>
      <c r="S104" s="172"/>
      <c r="T104" s="174">
        <f>SUM(T105:T117)</f>
        <v>0</v>
      </c>
      <c r="AR104" s="175" t="s">
        <v>80</v>
      </c>
      <c r="AT104" s="176" t="s">
        <v>72</v>
      </c>
      <c r="AU104" s="176" t="s">
        <v>80</v>
      </c>
      <c r="AY104" s="175" t="s">
        <v>151</v>
      </c>
      <c r="BK104" s="177">
        <f>SUM(BK105:BK117)</f>
        <v>0</v>
      </c>
    </row>
    <row r="105" spans="1:65" s="2" customFormat="1" ht="33" customHeight="1">
      <c r="A105" s="36"/>
      <c r="B105" s="37"/>
      <c r="C105" s="180" t="s">
        <v>80</v>
      </c>
      <c r="D105" s="180" t="s">
        <v>153</v>
      </c>
      <c r="E105" s="181" t="s">
        <v>154</v>
      </c>
      <c r="F105" s="182" t="s">
        <v>155</v>
      </c>
      <c r="G105" s="183" t="s">
        <v>156</v>
      </c>
      <c r="H105" s="184">
        <v>94</v>
      </c>
      <c r="I105" s="185"/>
      <c r="J105" s="186">
        <f>ROUND(I105*H105,2)</f>
        <v>0</v>
      </c>
      <c r="K105" s="182" t="s">
        <v>157</v>
      </c>
      <c r="L105" s="41"/>
      <c r="M105" s="187" t="s">
        <v>19</v>
      </c>
      <c r="N105" s="188" t="s">
        <v>44</v>
      </c>
      <c r="O105" s="66"/>
      <c r="P105" s="189">
        <f>O105*H105</f>
        <v>0</v>
      </c>
      <c r="Q105" s="189">
        <v>1.4999999999999999E-4</v>
      </c>
      <c r="R105" s="189">
        <f>Q105*H105</f>
        <v>1.4099999999999998E-2</v>
      </c>
      <c r="S105" s="189">
        <v>0</v>
      </c>
      <c r="T105" s="190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1" t="s">
        <v>158</v>
      </c>
      <c r="AT105" s="191" t="s">
        <v>153</v>
      </c>
      <c r="AU105" s="191" t="s">
        <v>82</v>
      </c>
      <c r="AY105" s="19" t="s">
        <v>151</v>
      </c>
      <c r="BE105" s="192">
        <f>IF(N105="základní",J105,0)</f>
        <v>0</v>
      </c>
      <c r="BF105" s="192">
        <f>IF(N105="snížená",J105,0)</f>
        <v>0</v>
      </c>
      <c r="BG105" s="192">
        <f>IF(N105="zákl. přenesená",J105,0)</f>
        <v>0</v>
      </c>
      <c r="BH105" s="192">
        <f>IF(N105="sníž. přenesená",J105,0)</f>
        <v>0</v>
      </c>
      <c r="BI105" s="192">
        <f>IF(N105="nulová",J105,0)</f>
        <v>0</v>
      </c>
      <c r="BJ105" s="19" t="s">
        <v>80</v>
      </c>
      <c r="BK105" s="192">
        <f>ROUND(I105*H105,2)</f>
        <v>0</v>
      </c>
      <c r="BL105" s="19" t="s">
        <v>158</v>
      </c>
      <c r="BM105" s="191" t="s">
        <v>1552</v>
      </c>
    </row>
    <row r="106" spans="1:65" s="2" customFormat="1" ht="19.5">
      <c r="A106" s="36"/>
      <c r="B106" s="37"/>
      <c r="C106" s="38"/>
      <c r="D106" s="193" t="s">
        <v>160</v>
      </c>
      <c r="E106" s="38"/>
      <c r="F106" s="194" t="s">
        <v>161</v>
      </c>
      <c r="G106" s="38"/>
      <c r="H106" s="38"/>
      <c r="I106" s="195"/>
      <c r="J106" s="38"/>
      <c r="K106" s="38"/>
      <c r="L106" s="41"/>
      <c r="M106" s="196"/>
      <c r="N106" s="197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160</v>
      </c>
      <c r="AU106" s="19" t="s">
        <v>82</v>
      </c>
    </row>
    <row r="107" spans="1:65" s="2" customFormat="1" ht="11.25">
      <c r="A107" s="36"/>
      <c r="B107" s="37"/>
      <c r="C107" s="38"/>
      <c r="D107" s="198" t="s">
        <v>162</v>
      </c>
      <c r="E107" s="38"/>
      <c r="F107" s="199" t="s">
        <v>163</v>
      </c>
      <c r="G107" s="38"/>
      <c r="H107" s="38"/>
      <c r="I107" s="195"/>
      <c r="J107" s="38"/>
      <c r="K107" s="38"/>
      <c r="L107" s="41"/>
      <c r="M107" s="196"/>
      <c r="N107" s="197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162</v>
      </c>
      <c r="AU107" s="19" t="s">
        <v>82</v>
      </c>
    </row>
    <row r="108" spans="1:65" s="13" customFormat="1" ht="22.5">
      <c r="B108" s="200"/>
      <c r="C108" s="201"/>
      <c r="D108" s="193" t="s">
        <v>164</v>
      </c>
      <c r="E108" s="202" t="s">
        <v>19</v>
      </c>
      <c r="F108" s="203" t="s">
        <v>513</v>
      </c>
      <c r="G108" s="201"/>
      <c r="H108" s="202" t="s">
        <v>19</v>
      </c>
      <c r="I108" s="204"/>
      <c r="J108" s="201"/>
      <c r="K108" s="201"/>
      <c r="L108" s="205"/>
      <c r="M108" s="206"/>
      <c r="N108" s="207"/>
      <c r="O108" s="207"/>
      <c r="P108" s="207"/>
      <c r="Q108" s="207"/>
      <c r="R108" s="207"/>
      <c r="S108" s="207"/>
      <c r="T108" s="208"/>
      <c r="AT108" s="209" t="s">
        <v>164</v>
      </c>
      <c r="AU108" s="209" t="s">
        <v>82</v>
      </c>
      <c r="AV108" s="13" t="s">
        <v>80</v>
      </c>
      <c r="AW108" s="13" t="s">
        <v>35</v>
      </c>
      <c r="AX108" s="13" t="s">
        <v>73</v>
      </c>
      <c r="AY108" s="209" t="s">
        <v>151</v>
      </c>
    </row>
    <row r="109" spans="1:65" s="14" customFormat="1" ht="11.25">
      <c r="B109" s="210"/>
      <c r="C109" s="211"/>
      <c r="D109" s="193" t="s">
        <v>164</v>
      </c>
      <c r="E109" s="212" t="s">
        <v>19</v>
      </c>
      <c r="F109" s="213" t="s">
        <v>514</v>
      </c>
      <c r="G109" s="211"/>
      <c r="H109" s="214">
        <v>18</v>
      </c>
      <c r="I109" s="215"/>
      <c r="J109" s="211"/>
      <c r="K109" s="211"/>
      <c r="L109" s="216"/>
      <c r="M109" s="217"/>
      <c r="N109" s="218"/>
      <c r="O109" s="218"/>
      <c r="P109" s="218"/>
      <c r="Q109" s="218"/>
      <c r="R109" s="218"/>
      <c r="S109" s="218"/>
      <c r="T109" s="219"/>
      <c r="AT109" s="220" t="s">
        <v>164</v>
      </c>
      <c r="AU109" s="220" t="s">
        <v>82</v>
      </c>
      <c r="AV109" s="14" t="s">
        <v>82</v>
      </c>
      <c r="AW109" s="14" t="s">
        <v>35</v>
      </c>
      <c r="AX109" s="14" t="s">
        <v>73</v>
      </c>
      <c r="AY109" s="220" t="s">
        <v>151</v>
      </c>
    </row>
    <row r="110" spans="1:65" s="13" customFormat="1" ht="22.5">
      <c r="B110" s="200"/>
      <c r="C110" s="201"/>
      <c r="D110" s="193" t="s">
        <v>164</v>
      </c>
      <c r="E110" s="202" t="s">
        <v>19</v>
      </c>
      <c r="F110" s="203" t="s">
        <v>515</v>
      </c>
      <c r="G110" s="201"/>
      <c r="H110" s="202" t="s">
        <v>19</v>
      </c>
      <c r="I110" s="204"/>
      <c r="J110" s="201"/>
      <c r="K110" s="201"/>
      <c r="L110" s="205"/>
      <c r="M110" s="206"/>
      <c r="N110" s="207"/>
      <c r="O110" s="207"/>
      <c r="P110" s="207"/>
      <c r="Q110" s="207"/>
      <c r="R110" s="207"/>
      <c r="S110" s="207"/>
      <c r="T110" s="208"/>
      <c r="AT110" s="209" t="s">
        <v>164</v>
      </c>
      <c r="AU110" s="209" t="s">
        <v>82</v>
      </c>
      <c r="AV110" s="13" t="s">
        <v>80</v>
      </c>
      <c r="AW110" s="13" t="s">
        <v>35</v>
      </c>
      <c r="AX110" s="13" t="s">
        <v>73</v>
      </c>
      <c r="AY110" s="209" t="s">
        <v>151</v>
      </c>
    </row>
    <row r="111" spans="1:65" s="14" customFormat="1" ht="11.25">
      <c r="B111" s="210"/>
      <c r="C111" s="211"/>
      <c r="D111" s="193" t="s">
        <v>164</v>
      </c>
      <c r="E111" s="212" t="s">
        <v>19</v>
      </c>
      <c r="F111" s="213" t="s">
        <v>229</v>
      </c>
      <c r="G111" s="211"/>
      <c r="H111" s="214">
        <v>20</v>
      </c>
      <c r="I111" s="215"/>
      <c r="J111" s="211"/>
      <c r="K111" s="211"/>
      <c r="L111" s="216"/>
      <c r="M111" s="217"/>
      <c r="N111" s="218"/>
      <c r="O111" s="218"/>
      <c r="P111" s="218"/>
      <c r="Q111" s="218"/>
      <c r="R111" s="218"/>
      <c r="S111" s="218"/>
      <c r="T111" s="219"/>
      <c r="AT111" s="220" t="s">
        <v>164</v>
      </c>
      <c r="AU111" s="220" t="s">
        <v>82</v>
      </c>
      <c r="AV111" s="14" t="s">
        <v>82</v>
      </c>
      <c r="AW111" s="14" t="s">
        <v>35</v>
      </c>
      <c r="AX111" s="14" t="s">
        <v>73</v>
      </c>
      <c r="AY111" s="220" t="s">
        <v>151</v>
      </c>
    </row>
    <row r="112" spans="1:65" s="13" customFormat="1" ht="22.5">
      <c r="B112" s="200"/>
      <c r="C112" s="201"/>
      <c r="D112" s="193" t="s">
        <v>164</v>
      </c>
      <c r="E112" s="202" t="s">
        <v>19</v>
      </c>
      <c r="F112" s="203" t="s">
        <v>516</v>
      </c>
      <c r="G112" s="201"/>
      <c r="H112" s="202" t="s">
        <v>19</v>
      </c>
      <c r="I112" s="204"/>
      <c r="J112" s="201"/>
      <c r="K112" s="201"/>
      <c r="L112" s="205"/>
      <c r="M112" s="206"/>
      <c r="N112" s="207"/>
      <c r="O112" s="207"/>
      <c r="P112" s="207"/>
      <c r="Q112" s="207"/>
      <c r="R112" s="207"/>
      <c r="S112" s="207"/>
      <c r="T112" s="208"/>
      <c r="AT112" s="209" t="s">
        <v>164</v>
      </c>
      <c r="AU112" s="209" t="s">
        <v>82</v>
      </c>
      <c r="AV112" s="13" t="s">
        <v>80</v>
      </c>
      <c r="AW112" s="13" t="s">
        <v>35</v>
      </c>
      <c r="AX112" s="13" t="s">
        <v>73</v>
      </c>
      <c r="AY112" s="209" t="s">
        <v>151</v>
      </c>
    </row>
    <row r="113" spans="1:65" s="14" customFormat="1" ht="11.25">
      <c r="B113" s="210"/>
      <c r="C113" s="211"/>
      <c r="D113" s="193" t="s">
        <v>164</v>
      </c>
      <c r="E113" s="212" t="s">
        <v>19</v>
      </c>
      <c r="F113" s="213" t="s">
        <v>517</v>
      </c>
      <c r="G113" s="211"/>
      <c r="H113" s="214">
        <v>56</v>
      </c>
      <c r="I113" s="215"/>
      <c r="J113" s="211"/>
      <c r="K113" s="211"/>
      <c r="L113" s="216"/>
      <c r="M113" s="217"/>
      <c r="N113" s="218"/>
      <c r="O113" s="218"/>
      <c r="P113" s="218"/>
      <c r="Q113" s="218"/>
      <c r="R113" s="218"/>
      <c r="S113" s="218"/>
      <c r="T113" s="219"/>
      <c r="AT113" s="220" t="s">
        <v>164</v>
      </c>
      <c r="AU113" s="220" t="s">
        <v>82</v>
      </c>
      <c r="AV113" s="14" t="s">
        <v>82</v>
      </c>
      <c r="AW113" s="14" t="s">
        <v>35</v>
      </c>
      <c r="AX113" s="14" t="s">
        <v>73</v>
      </c>
      <c r="AY113" s="220" t="s">
        <v>151</v>
      </c>
    </row>
    <row r="114" spans="1:65" s="15" customFormat="1" ht="11.25">
      <c r="B114" s="221"/>
      <c r="C114" s="222"/>
      <c r="D114" s="193" t="s">
        <v>164</v>
      </c>
      <c r="E114" s="223" t="s">
        <v>19</v>
      </c>
      <c r="F114" s="224" t="s">
        <v>167</v>
      </c>
      <c r="G114" s="222"/>
      <c r="H114" s="225">
        <v>94</v>
      </c>
      <c r="I114" s="226"/>
      <c r="J114" s="222"/>
      <c r="K114" s="222"/>
      <c r="L114" s="227"/>
      <c r="M114" s="228"/>
      <c r="N114" s="229"/>
      <c r="O114" s="229"/>
      <c r="P114" s="229"/>
      <c r="Q114" s="229"/>
      <c r="R114" s="229"/>
      <c r="S114" s="229"/>
      <c r="T114" s="230"/>
      <c r="AT114" s="231" t="s">
        <v>164</v>
      </c>
      <c r="AU114" s="231" t="s">
        <v>82</v>
      </c>
      <c r="AV114" s="15" t="s">
        <v>158</v>
      </c>
      <c r="AW114" s="15" t="s">
        <v>35</v>
      </c>
      <c r="AX114" s="15" t="s">
        <v>80</v>
      </c>
      <c r="AY114" s="231" t="s">
        <v>151</v>
      </c>
    </row>
    <row r="115" spans="1:65" s="2" customFormat="1" ht="33" customHeight="1">
      <c r="A115" s="36"/>
      <c r="B115" s="37"/>
      <c r="C115" s="180" t="s">
        <v>82</v>
      </c>
      <c r="D115" s="180" t="s">
        <v>153</v>
      </c>
      <c r="E115" s="181" t="s">
        <v>168</v>
      </c>
      <c r="F115" s="182" t="s">
        <v>169</v>
      </c>
      <c r="G115" s="183" t="s">
        <v>156</v>
      </c>
      <c r="H115" s="184">
        <v>94</v>
      </c>
      <c r="I115" s="185"/>
      <c r="J115" s="186">
        <f>ROUND(I115*H115,2)</f>
        <v>0</v>
      </c>
      <c r="K115" s="182" t="s">
        <v>157</v>
      </c>
      <c r="L115" s="41"/>
      <c r="M115" s="187" t="s">
        <v>19</v>
      </c>
      <c r="N115" s="188" t="s">
        <v>44</v>
      </c>
      <c r="O115" s="66"/>
      <c r="P115" s="189">
        <f>O115*H115</f>
        <v>0</v>
      </c>
      <c r="Q115" s="189">
        <v>0</v>
      </c>
      <c r="R115" s="189">
        <f>Q115*H115</f>
        <v>0</v>
      </c>
      <c r="S115" s="189">
        <v>0</v>
      </c>
      <c r="T115" s="190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91" t="s">
        <v>158</v>
      </c>
      <c r="AT115" s="191" t="s">
        <v>153</v>
      </c>
      <c r="AU115" s="191" t="s">
        <v>82</v>
      </c>
      <c r="AY115" s="19" t="s">
        <v>151</v>
      </c>
      <c r="BE115" s="192">
        <f>IF(N115="základní",J115,0)</f>
        <v>0</v>
      </c>
      <c r="BF115" s="192">
        <f>IF(N115="snížená",J115,0)</f>
        <v>0</v>
      </c>
      <c r="BG115" s="192">
        <f>IF(N115="zákl. přenesená",J115,0)</f>
        <v>0</v>
      </c>
      <c r="BH115" s="192">
        <f>IF(N115="sníž. přenesená",J115,0)</f>
        <v>0</v>
      </c>
      <c r="BI115" s="192">
        <f>IF(N115="nulová",J115,0)</f>
        <v>0</v>
      </c>
      <c r="BJ115" s="19" t="s">
        <v>80</v>
      </c>
      <c r="BK115" s="192">
        <f>ROUND(I115*H115,2)</f>
        <v>0</v>
      </c>
      <c r="BL115" s="19" t="s">
        <v>158</v>
      </c>
      <c r="BM115" s="191" t="s">
        <v>1553</v>
      </c>
    </row>
    <row r="116" spans="1:65" s="2" customFormat="1" ht="29.25">
      <c r="A116" s="36"/>
      <c r="B116" s="37"/>
      <c r="C116" s="38"/>
      <c r="D116" s="193" t="s">
        <v>160</v>
      </c>
      <c r="E116" s="38"/>
      <c r="F116" s="194" t="s">
        <v>171</v>
      </c>
      <c r="G116" s="38"/>
      <c r="H116" s="38"/>
      <c r="I116" s="195"/>
      <c r="J116" s="38"/>
      <c r="K116" s="38"/>
      <c r="L116" s="41"/>
      <c r="M116" s="196"/>
      <c r="N116" s="197"/>
      <c r="O116" s="66"/>
      <c r="P116" s="66"/>
      <c r="Q116" s="66"/>
      <c r="R116" s="66"/>
      <c r="S116" s="66"/>
      <c r="T116" s="67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9" t="s">
        <v>160</v>
      </c>
      <c r="AU116" s="19" t="s">
        <v>82</v>
      </c>
    </row>
    <row r="117" spans="1:65" s="2" customFormat="1" ht="11.25">
      <c r="A117" s="36"/>
      <c r="B117" s="37"/>
      <c r="C117" s="38"/>
      <c r="D117" s="198" t="s">
        <v>162</v>
      </c>
      <c r="E117" s="38"/>
      <c r="F117" s="199" t="s">
        <v>172</v>
      </c>
      <c r="G117" s="38"/>
      <c r="H117" s="38"/>
      <c r="I117" s="195"/>
      <c r="J117" s="38"/>
      <c r="K117" s="38"/>
      <c r="L117" s="41"/>
      <c r="M117" s="196"/>
      <c r="N117" s="197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162</v>
      </c>
      <c r="AU117" s="19" t="s">
        <v>82</v>
      </c>
    </row>
    <row r="118" spans="1:65" s="12" customFormat="1" ht="22.9" customHeight="1">
      <c r="B118" s="164"/>
      <c r="C118" s="165"/>
      <c r="D118" s="166" t="s">
        <v>72</v>
      </c>
      <c r="E118" s="178" t="s">
        <v>175</v>
      </c>
      <c r="F118" s="178" t="s">
        <v>519</v>
      </c>
      <c r="G118" s="165"/>
      <c r="H118" s="165"/>
      <c r="I118" s="168"/>
      <c r="J118" s="179">
        <f>BK118</f>
        <v>0</v>
      </c>
      <c r="K118" s="165"/>
      <c r="L118" s="170"/>
      <c r="M118" s="171"/>
      <c r="N118" s="172"/>
      <c r="O118" s="172"/>
      <c r="P118" s="173">
        <f>SUM(P119:P128)</f>
        <v>0</v>
      </c>
      <c r="Q118" s="172"/>
      <c r="R118" s="173">
        <f>SUM(R119:R128)</f>
        <v>0.78772860000000011</v>
      </c>
      <c r="S118" s="172"/>
      <c r="T118" s="174">
        <f>SUM(T119:T128)</f>
        <v>0</v>
      </c>
      <c r="AR118" s="175" t="s">
        <v>80</v>
      </c>
      <c r="AT118" s="176" t="s">
        <v>72</v>
      </c>
      <c r="AU118" s="176" t="s">
        <v>80</v>
      </c>
      <c r="AY118" s="175" t="s">
        <v>151</v>
      </c>
      <c r="BK118" s="177">
        <f>SUM(BK119:BK128)</f>
        <v>0</v>
      </c>
    </row>
    <row r="119" spans="1:65" s="2" customFormat="1" ht="33" customHeight="1">
      <c r="A119" s="36"/>
      <c r="B119" s="37"/>
      <c r="C119" s="180" t="s">
        <v>175</v>
      </c>
      <c r="D119" s="180" t="s">
        <v>153</v>
      </c>
      <c r="E119" s="181" t="s">
        <v>520</v>
      </c>
      <c r="F119" s="182" t="s">
        <v>521</v>
      </c>
      <c r="G119" s="183" t="s">
        <v>178</v>
      </c>
      <c r="H119" s="184">
        <v>25.667000000000002</v>
      </c>
      <c r="I119" s="185"/>
      <c r="J119" s="186">
        <f>ROUND(I119*H119,2)</f>
        <v>0</v>
      </c>
      <c r="K119" s="182" t="s">
        <v>19</v>
      </c>
      <c r="L119" s="41"/>
      <c r="M119" s="187" t="s">
        <v>19</v>
      </c>
      <c r="N119" s="188" t="s">
        <v>44</v>
      </c>
      <c r="O119" s="66"/>
      <c r="P119" s="189">
        <f>O119*H119</f>
        <v>0</v>
      </c>
      <c r="Q119" s="189">
        <v>0</v>
      </c>
      <c r="R119" s="189">
        <f>Q119*H119</f>
        <v>0</v>
      </c>
      <c r="S119" s="189">
        <v>0</v>
      </c>
      <c r="T119" s="19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91" t="s">
        <v>158</v>
      </c>
      <c r="AT119" s="191" t="s">
        <v>153</v>
      </c>
      <c r="AU119" s="191" t="s">
        <v>82</v>
      </c>
      <c r="AY119" s="19" t="s">
        <v>151</v>
      </c>
      <c r="BE119" s="192">
        <f>IF(N119="základní",J119,0)</f>
        <v>0</v>
      </c>
      <c r="BF119" s="192">
        <f>IF(N119="snížená",J119,0)</f>
        <v>0</v>
      </c>
      <c r="BG119" s="192">
        <f>IF(N119="zákl. přenesená",J119,0)</f>
        <v>0</v>
      </c>
      <c r="BH119" s="192">
        <f>IF(N119="sníž. přenesená",J119,0)</f>
        <v>0</v>
      </c>
      <c r="BI119" s="192">
        <f>IF(N119="nulová",J119,0)</f>
        <v>0</v>
      </c>
      <c r="BJ119" s="19" t="s">
        <v>80</v>
      </c>
      <c r="BK119" s="192">
        <f>ROUND(I119*H119,2)</f>
        <v>0</v>
      </c>
      <c r="BL119" s="19" t="s">
        <v>158</v>
      </c>
      <c r="BM119" s="191" t="s">
        <v>1554</v>
      </c>
    </row>
    <row r="120" spans="1:65" s="2" customFormat="1" ht="19.5">
      <c r="A120" s="36"/>
      <c r="B120" s="37"/>
      <c r="C120" s="38"/>
      <c r="D120" s="193" t="s">
        <v>160</v>
      </c>
      <c r="E120" s="38"/>
      <c r="F120" s="194" t="s">
        <v>523</v>
      </c>
      <c r="G120" s="38"/>
      <c r="H120" s="38"/>
      <c r="I120" s="195"/>
      <c r="J120" s="38"/>
      <c r="K120" s="38"/>
      <c r="L120" s="41"/>
      <c r="M120" s="196"/>
      <c r="N120" s="197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160</v>
      </c>
      <c r="AU120" s="19" t="s">
        <v>82</v>
      </c>
    </row>
    <row r="121" spans="1:65" s="13" customFormat="1" ht="22.5">
      <c r="B121" s="200"/>
      <c r="C121" s="201"/>
      <c r="D121" s="193" t="s">
        <v>164</v>
      </c>
      <c r="E121" s="202" t="s">
        <v>19</v>
      </c>
      <c r="F121" s="203" t="s">
        <v>524</v>
      </c>
      <c r="G121" s="201"/>
      <c r="H121" s="202" t="s">
        <v>19</v>
      </c>
      <c r="I121" s="204"/>
      <c r="J121" s="201"/>
      <c r="K121" s="201"/>
      <c r="L121" s="205"/>
      <c r="M121" s="206"/>
      <c r="N121" s="207"/>
      <c r="O121" s="207"/>
      <c r="P121" s="207"/>
      <c r="Q121" s="207"/>
      <c r="R121" s="207"/>
      <c r="S121" s="207"/>
      <c r="T121" s="208"/>
      <c r="AT121" s="209" t="s">
        <v>164</v>
      </c>
      <c r="AU121" s="209" t="s">
        <v>82</v>
      </c>
      <c r="AV121" s="13" t="s">
        <v>80</v>
      </c>
      <c r="AW121" s="13" t="s">
        <v>35</v>
      </c>
      <c r="AX121" s="13" t="s">
        <v>73</v>
      </c>
      <c r="AY121" s="209" t="s">
        <v>151</v>
      </c>
    </row>
    <row r="122" spans="1:65" s="14" customFormat="1" ht="11.25">
      <c r="B122" s="210"/>
      <c r="C122" s="211"/>
      <c r="D122" s="193" t="s">
        <v>164</v>
      </c>
      <c r="E122" s="212" t="s">
        <v>19</v>
      </c>
      <c r="F122" s="213" t="s">
        <v>525</v>
      </c>
      <c r="G122" s="211"/>
      <c r="H122" s="214">
        <v>25.667000000000002</v>
      </c>
      <c r="I122" s="215"/>
      <c r="J122" s="211"/>
      <c r="K122" s="211"/>
      <c r="L122" s="216"/>
      <c r="M122" s="217"/>
      <c r="N122" s="218"/>
      <c r="O122" s="218"/>
      <c r="P122" s="218"/>
      <c r="Q122" s="218"/>
      <c r="R122" s="218"/>
      <c r="S122" s="218"/>
      <c r="T122" s="219"/>
      <c r="AT122" s="220" t="s">
        <v>164</v>
      </c>
      <c r="AU122" s="220" t="s">
        <v>82</v>
      </c>
      <c r="AV122" s="14" t="s">
        <v>82</v>
      </c>
      <c r="AW122" s="14" t="s">
        <v>35</v>
      </c>
      <c r="AX122" s="14" t="s">
        <v>73</v>
      </c>
      <c r="AY122" s="220" t="s">
        <v>151</v>
      </c>
    </row>
    <row r="123" spans="1:65" s="15" customFormat="1" ht="11.25">
      <c r="B123" s="221"/>
      <c r="C123" s="222"/>
      <c r="D123" s="193" t="s">
        <v>164</v>
      </c>
      <c r="E123" s="223" t="s">
        <v>19</v>
      </c>
      <c r="F123" s="224" t="s">
        <v>167</v>
      </c>
      <c r="G123" s="222"/>
      <c r="H123" s="225">
        <v>25.667000000000002</v>
      </c>
      <c r="I123" s="226"/>
      <c r="J123" s="222"/>
      <c r="K123" s="222"/>
      <c r="L123" s="227"/>
      <c r="M123" s="228"/>
      <c r="N123" s="229"/>
      <c r="O123" s="229"/>
      <c r="P123" s="229"/>
      <c r="Q123" s="229"/>
      <c r="R123" s="229"/>
      <c r="S123" s="229"/>
      <c r="T123" s="230"/>
      <c r="AT123" s="231" t="s">
        <v>164</v>
      </c>
      <c r="AU123" s="231" t="s">
        <v>82</v>
      </c>
      <c r="AV123" s="15" t="s">
        <v>158</v>
      </c>
      <c r="AW123" s="15" t="s">
        <v>35</v>
      </c>
      <c r="AX123" s="15" t="s">
        <v>80</v>
      </c>
      <c r="AY123" s="231" t="s">
        <v>151</v>
      </c>
    </row>
    <row r="124" spans="1:65" s="2" customFormat="1" ht="24.2" customHeight="1">
      <c r="A124" s="36"/>
      <c r="B124" s="37"/>
      <c r="C124" s="232" t="s">
        <v>158</v>
      </c>
      <c r="D124" s="232" t="s">
        <v>324</v>
      </c>
      <c r="E124" s="233" t="s">
        <v>526</v>
      </c>
      <c r="F124" s="234" t="s">
        <v>1555</v>
      </c>
      <c r="G124" s="235" t="s">
        <v>178</v>
      </c>
      <c r="H124" s="236">
        <v>28.234000000000002</v>
      </c>
      <c r="I124" s="237"/>
      <c r="J124" s="238">
        <f>ROUND(I124*H124,2)</f>
        <v>0</v>
      </c>
      <c r="K124" s="234" t="s">
        <v>19</v>
      </c>
      <c r="L124" s="239"/>
      <c r="M124" s="240" t="s">
        <v>19</v>
      </c>
      <c r="N124" s="241" t="s">
        <v>44</v>
      </c>
      <c r="O124" s="66"/>
      <c r="P124" s="189">
        <f>O124*H124</f>
        <v>0</v>
      </c>
      <c r="Q124" s="189">
        <v>2.7900000000000001E-2</v>
      </c>
      <c r="R124" s="189">
        <f>Q124*H124</f>
        <v>0.78772860000000011</v>
      </c>
      <c r="S124" s="189">
        <v>0</v>
      </c>
      <c r="T124" s="190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1" t="s">
        <v>214</v>
      </c>
      <c r="AT124" s="191" t="s">
        <v>324</v>
      </c>
      <c r="AU124" s="191" t="s">
        <v>82</v>
      </c>
      <c r="AY124" s="19" t="s">
        <v>151</v>
      </c>
      <c r="BE124" s="192">
        <f>IF(N124="základní",J124,0)</f>
        <v>0</v>
      </c>
      <c r="BF124" s="192">
        <f>IF(N124="snížená",J124,0)</f>
        <v>0</v>
      </c>
      <c r="BG124" s="192">
        <f>IF(N124="zákl. přenesená",J124,0)</f>
        <v>0</v>
      </c>
      <c r="BH124" s="192">
        <f>IF(N124="sníž. přenesená",J124,0)</f>
        <v>0</v>
      </c>
      <c r="BI124" s="192">
        <f>IF(N124="nulová",J124,0)</f>
        <v>0</v>
      </c>
      <c r="BJ124" s="19" t="s">
        <v>80</v>
      </c>
      <c r="BK124" s="192">
        <f>ROUND(I124*H124,2)</f>
        <v>0</v>
      </c>
      <c r="BL124" s="19" t="s">
        <v>158</v>
      </c>
      <c r="BM124" s="191" t="s">
        <v>1556</v>
      </c>
    </row>
    <row r="125" spans="1:65" s="2" customFormat="1" ht="11.25">
      <c r="A125" s="36"/>
      <c r="B125" s="37"/>
      <c r="C125" s="38"/>
      <c r="D125" s="193" t="s">
        <v>160</v>
      </c>
      <c r="E125" s="38"/>
      <c r="F125" s="194" t="s">
        <v>1555</v>
      </c>
      <c r="G125" s="38"/>
      <c r="H125" s="38"/>
      <c r="I125" s="195"/>
      <c r="J125" s="38"/>
      <c r="K125" s="38"/>
      <c r="L125" s="41"/>
      <c r="M125" s="196"/>
      <c r="N125" s="197"/>
      <c r="O125" s="66"/>
      <c r="P125" s="66"/>
      <c r="Q125" s="66"/>
      <c r="R125" s="66"/>
      <c r="S125" s="66"/>
      <c r="T125" s="67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9" t="s">
        <v>160</v>
      </c>
      <c r="AU125" s="19" t="s">
        <v>82</v>
      </c>
    </row>
    <row r="126" spans="1:65" s="13" customFormat="1" ht="11.25">
      <c r="B126" s="200"/>
      <c r="C126" s="201"/>
      <c r="D126" s="193" t="s">
        <v>164</v>
      </c>
      <c r="E126" s="202" t="s">
        <v>19</v>
      </c>
      <c r="F126" s="203" t="s">
        <v>529</v>
      </c>
      <c r="G126" s="201"/>
      <c r="H126" s="202" t="s">
        <v>19</v>
      </c>
      <c r="I126" s="204"/>
      <c r="J126" s="201"/>
      <c r="K126" s="201"/>
      <c r="L126" s="205"/>
      <c r="M126" s="206"/>
      <c r="N126" s="207"/>
      <c r="O126" s="207"/>
      <c r="P126" s="207"/>
      <c r="Q126" s="207"/>
      <c r="R126" s="207"/>
      <c r="S126" s="207"/>
      <c r="T126" s="208"/>
      <c r="AT126" s="209" t="s">
        <v>164</v>
      </c>
      <c r="AU126" s="209" t="s">
        <v>82</v>
      </c>
      <c r="AV126" s="13" t="s">
        <v>80</v>
      </c>
      <c r="AW126" s="13" t="s">
        <v>35</v>
      </c>
      <c r="AX126" s="13" t="s">
        <v>73</v>
      </c>
      <c r="AY126" s="209" t="s">
        <v>151</v>
      </c>
    </row>
    <row r="127" spans="1:65" s="14" customFormat="1" ht="11.25">
      <c r="B127" s="210"/>
      <c r="C127" s="211"/>
      <c r="D127" s="193" t="s">
        <v>164</v>
      </c>
      <c r="E127" s="212" t="s">
        <v>19</v>
      </c>
      <c r="F127" s="213" t="s">
        <v>530</v>
      </c>
      <c r="G127" s="211"/>
      <c r="H127" s="214">
        <v>28.234000000000002</v>
      </c>
      <c r="I127" s="215"/>
      <c r="J127" s="211"/>
      <c r="K127" s="211"/>
      <c r="L127" s="216"/>
      <c r="M127" s="217"/>
      <c r="N127" s="218"/>
      <c r="O127" s="218"/>
      <c r="P127" s="218"/>
      <c r="Q127" s="218"/>
      <c r="R127" s="218"/>
      <c r="S127" s="218"/>
      <c r="T127" s="219"/>
      <c r="AT127" s="220" t="s">
        <v>164</v>
      </c>
      <c r="AU127" s="220" t="s">
        <v>82</v>
      </c>
      <c r="AV127" s="14" t="s">
        <v>82</v>
      </c>
      <c r="AW127" s="14" t="s">
        <v>35</v>
      </c>
      <c r="AX127" s="14" t="s">
        <v>73</v>
      </c>
      <c r="AY127" s="220" t="s">
        <v>151</v>
      </c>
    </row>
    <row r="128" spans="1:65" s="15" customFormat="1" ht="11.25">
      <c r="B128" s="221"/>
      <c r="C128" s="222"/>
      <c r="D128" s="193" t="s">
        <v>164</v>
      </c>
      <c r="E128" s="223" t="s">
        <v>19</v>
      </c>
      <c r="F128" s="224" t="s">
        <v>167</v>
      </c>
      <c r="G128" s="222"/>
      <c r="H128" s="225">
        <v>28.234000000000002</v>
      </c>
      <c r="I128" s="226"/>
      <c r="J128" s="222"/>
      <c r="K128" s="222"/>
      <c r="L128" s="227"/>
      <c r="M128" s="228"/>
      <c r="N128" s="229"/>
      <c r="O128" s="229"/>
      <c r="P128" s="229"/>
      <c r="Q128" s="229"/>
      <c r="R128" s="229"/>
      <c r="S128" s="229"/>
      <c r="T128" s="230"/>
      <c r="AT128" s="231" t="s">
        <v>164</v>
      </c>
      <c r="AU128" s="231" t="s">
        <v>82</v>
      </c>
      <c r="AV128" s="15" t="s">
        <v>158</v>
      </c>
      <c r="AW128" s="15" t="s">
        <v>35</v>
      </c>
      <c r="AX128" s="15" t="s">
        <v>80</v>
      </c>
      <c r="AY128" s="231" t="s">
        <v>151</v>
      </c>
    </row>
    <row r="129" spans="1:65" s="12" customFormat="1" ht="22.9" customHeight="1">
      <c r="B129" s="164"/>
      <c r="C129" s="165"/>
      <c r="D129" s="166" t="s">
        <v>72</v>
      </c>
      <c r="E129" s="178" t="s">
        <v>158</v>
      </c>
      <c r="F129" s="178" t="s">
        <v>531</v>
      </c>
      <c r="G129" s="165"/>
      <c r="H129" s="165"/>
      <c r="I129" s="168"/>
      <c r="J129" s="179">
        <f>BK129</f>
        <v>0</v>
      </c>
      <c r="K129" s="165"/>
      <c r="L129" s="170"/>
      <c r="M129" s="171"/>
      <c r="N129" s="172"/>
      <c r="O129" s="172"/>
      <c r="P129" s="173">
        <f>SUM(P130:P204)</f>
        <v>0</v>
      </c>
      <c r="Q129" s="172"/>
      <c r="R129" s="173">
        <f>SUM(R130:R204)</f>
        <v>4.7715618399999995</v>
      </c>
      <c r="S129" s="172"/>
      <c r="T129" s="174">
        <f>SUM(T130:T204)</f>
        <v>0</v>
      </c>
      <c r="AR129" s="175" t="s">
        <v>80</v>
      </c>
      <c r="AT129" s="176" t="s">
        <v>72</v>
      </c>
      <c r="AU129" s="176" t="s">
        <v>80</v>
      </c>
      <c r="AY129" s="175" t="s">
        <v>151</v>
      </c>
      <c r="BK129" s="177">
        <f>SUM(BK130:BK204)</f>
        <v>0</v>
      </c>
    </row>
    <row r="130" spans="1:65" s="2" customFormat="1" ht="24.2" customHeight="1">
      <c r="A130" s="36"/>
      <c r="B130" s="37"/>
      <c r="C130" s="180" t="s">
        <v>191</v>
      </c>
      <c r="D130" s="180" t="s">
        <v>153</v>
      </c>
      <c r="E130" s="181" t="s">
        <v>532</v>
      </c>
      <c r="F130" s="182" t="s">
        <v>533</v>
      </c>
      <c r="G130" s="183" t="s">
        <v>178</v>
      </c>
      <c r="H130" s="184">
        <v>19.835999999999999</v>
      </c>
      <c r="I130" s="185"/>
      <c r="J130" s="186">
        <f>ROUND(I130*H130,2)</f>
        <v>0</v>
      </c>
      <c r="K130" s="182" t="s">
        <v>157</v>
      </c>
      <c r="L130" s="41"/>
      <c r="M130" s="187" t="s">
        <v>19</v>
      </c>
      <c r="N130" s="188" t="s">
        <v>44</v>
      </c>
      <c r="O130" s="66"/>
      <c r="P130" s="189">
        <f>O130*H130</f>
        <v>0</v>
      </c>
      <c r="Q130" s="189">
        <v>3.1820000000000001E-2</v>
      </c>
      <c r="R130" s="189">
        <f>Q130*H130</f>
        <v>0.63118151999999994</v>
      </c>
      <c r="S130" s="189">
        <v>0</v>
      </c>
      <c r="T130" s="190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1" t="s">
        <v>158</v>
      </c>
      <c r="AT130" s="191" t="s">
        <v>153</v>
      </c>
      <c r="AU130" s="191" t="s">
        <v>82</v>
      </c>
      <c r="AY130" s="19" t="s">
        <v>151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9" t="s">
        <v>80</v>
      </c>
      <c r="BK130" s="192">
        <f>ROUND(I130*H130,2)</f>
        <v>0</v>
      </c>
      <c r="BL130" s="19" t="s">
        <v>158</v>
      </c>
      <c r="BM130" s="191" t="s">
        <v>1557</v>
      </c>
    </row>
    <row r="131" spans="1:65" s="2" customFormat="1" ht="11.25">
      <c r="A131" s="36"/>
      <c r="B131" s="37"/>
      <c r="C131" s="38"/>
      <c r="D131" s="193" t="s">
        <v>160</v>
      </c>
      <c r="E131" s="38"/>
      <c r="F131" s="194" t="s">
        <v>535</v>
      </c>
      <c r="G131" s="38"/>
      <c r="H131" s="38"/>
      <c r="I131" s="195"/>
      <c r="J131" s="38"/>
      <c r="K131" s="38"/>
      <c r="L131" s="41"/>
      <c r="M131" s="196"/>
      <c r="N131" s="197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9" t="s">
        <v>160</v>
      </c>
      <c r="AU131" s="19" t="s">
        <v>82</v>
      </c>
    </row>
    <row r="132" spans="1:65" s="2" customFormat="1" ht="11.25">
      <c r="A132" s="36"/>
      <c r="B132" s="37"/>
      <c r="C132" s="38"/>
      <c r="D132" s="198" t="s">
        <v>162</v>
      </c>
      <c r="E132" s="38"/>
      <c r="F132" s="199" t="s">
        <v>536</v>
      </c>
      <c r="G132" s="38"/>
      <c r="H132" s="38"/>
      <c r="I132" s="195"/>
      <c r="J132" s="38"/>
      <c r="K132" s="38"/>
      <c r="L132" s="41"/>
      <c r="M132" s="196"/>
      <c r="N132" s="197"/>
      <c r="O132" s="66"/>
      <c r="P132" s="66"/>
      <c r="Q132" s="66"/>
      <c r="R132" s="66"/>
      <c r="S132" s="66"/>
      <c r="T132" s="67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T132" s="19" t="s">
        <v>162</v>
      </c>
      <c r="AU132" s="19" t="s">
        <v>82</v>
      </c>
    </row>
    <row r="133" spans="1:65" s="13" customFormat="1" ht="22.5">
      <c r="B133" s="200"/>
      <c r="C133" s="201"/>
      <c r="D133" s="193" t="s">
        <v>164</v>
      </c>
      <c r="E133" s="202" t="s">
        <v>19</v>
      </c>
      <c r="F133" s="203" t="s">
        <v>1558</v>
      </c>
      <c r="G133" s="201"/>
      <c r="H133" s="202" t="s">
        <v>19</v>
      </c>
      <c r="I133" s="204"/>
      <c r="J133" s="201"/>
      <c r="K133" s="201"/>
      <c r="L133" s="205"/>
      <c r="M133" s="206"/>
      <c r="N133" s="207"/>
      <c r="O133" s="207"/>
      <c r="P133" s="207"/>
      <c r="Q133" s="207"/>
      <c r="R133" s="207"/>
      <c r="S133" s="207"/>
      <c r="T133" s="208"/>
      <c r="AT133" s="209" t="s">
        <v>164</v>
      </c>
      <c r="AU133" s="209" t="s">
        <v>82</v>
      </c>
      <c r="AV133" s="13" t="s">
        <v>80</v>
      </c>
      <c r="AW133" s="13" t="s">
        <v>35</v>
      </c>
      <c r="AX133" s="13" t="s">
        <v>73</v>
      </c>
      <c r="AY133" s="209" t="s">
        <v>151</v>
      </c>
    </row>
    <row r="134" spans="1:65" s="14" customFormat="1" ht="11.25">
      <c r="B134" s="210"/>
      <c r="C134" s="211"/>
      <c r="D134" s="193" t="s">
        <v>164</v>
      </c>
      <c r="E134" s="212" t="s">
        <v>19</v>
      </c>
      <c r="F134" s="213" t="s">
        <v>538</v>
      </c>
      <c r="G134" s="211"/>
      <c r="H134" s="214">
        <v>19.835999999999999</v>
      </c>
      <c r="I134" s="215"/>
      <c r="J134" s="211"/>
      <c r="K134" s="211"/>
      <c r="L134" s="216"/>
      <c r="M134" s="217"/>
      <c r="N134" s="218"/>
      <c r="O134" s="218"/>
      <c r="P134" s="218"/>
      <c r="Q134" s="218"/>
      <c r="R134" s="218"/>
      <c r="S134" s="218"/>
      <c r="T134" s="219"/>
      <c r="AT134" s="220" t="s">
        <v>164</v>
      </c>
      <c r="AU134" s="220" t="s">
        <v>82</v>
      </c>
      <c r="AV134" s="14" t="s">
        <v>82</v>
      </c>
      <c r="AW134" s="14" t="s">
        <v>35</v>
      </c>
      <c r="AX134" s="14" t="s">
        <v>73</v>
      </c>
      <c r="AY134" s="220" t="s">
        <v>151</v>
      </c>
    </row>
    <row r="135" spans="1:65" s="15" customFormat="1" ht="11.25">
      <c r="B135" s="221"/>
      <c r="C135" s="222"/>
      <c r="D135" s="193" t="s">
        <v>164</v>
      </c>
      <c r="E135" s="223" t="s">
        <v>19</v>
      </c>
      <c r="F135" s="224" t="s">
        <v>167</v>
      </c>
      <c r="G135" s="222"/>
      <c r="H135" s="225">
        <v>19.835999999999999</v>
      </c>
      <c r="I135" s="226"/>
      <c r="J135" s="222"/>
      <c r="K135" s="222"/>
      <c r="L135" s="227"/>
      <c r="M135" s="228"/>
      <c r="N135" s="229"/>
      <c r="O135" s="229"/>
      <c r="P135" s="229"/>
      <c r="Q135" s="229"/>
      <c r="R135" s="229"/>
      <c r="S135" s="229"/>
      <c r="T135" s="230"/>
      <c r="AT135" s="231" t="s">
        <v>164</v>
      </c>
      <c r="AU135" s="231" t="s">
        <v>82</v>
      </c>
      <c r="AV135" s="15" t="s">
        <v>158</v>
      </c>
      <c r="AW135" s="15" t="s">
        <v>35</v>
      </c>
      <c r="AX135" s="15" t="s">
        <v>80</v>
      </c>
      <c r="AY135" s="231" t="s">
        <v>151</v>
      </c>
    </row>
    <row r="136" spans="1:65" s="2" customFormat="1" ht="24.2" customHeight="1">
      <c r="A136" s="36"/>
      <c r="B136" s="37"/>
      <c r="C136" s="180" t="s">
        <v>173</v>
      </c>
      <c r="D136" s="180" t="s">
        <v>153</v>
      </c>
      <c r="E136" s="181" t="s">
        <v>539</v>
      </c>
      <c r="F136" s="182" t="s">
        <v>540</v>
      </c>
      <c r="G136" s="183" t="s">
        <v>178</v>
      </c>
      <c r="H136" s="184">
        <v>19.835999999999999</v>
      </c>
      <c r="I136" s="185"/>
      <c r="J136" s="186">
        <f>ROUND(I136*H136,2)</f>
        <v>0</v>
      </c>
      <c r="K136" s="182" t="s">
        <v>157</v>
      </c>
      <c r="L136" s="41"/>
      <c r="M136" s="187" t="s">
        <v>19</v>
      </c>
      <c r="N136" s="188" t="s">
        <v>44</v>
      </c>
      <c r="O136" s="66"/>
      <c r="P136" s="189">
        <f>O136*H136</f>
        <v>0</v>
      </c>
      <c r="Q136" s="189">
        <v>1.2E-4</v>
      </c>
      <c r="R136" s="189">
        <f>Q136*H136</f>
        <v>2.38032E-3</v>
      </c>
      <c r="S136" s="189">
        <v>0</v>
      </c>
      <c r="T136" s="190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191" t="s">
        <v>158</v>
      </c>
      <c r="AT136" s="191" t="s">
        <v>153</v>
      </c>
      <c r="AU136" s="191" t="s">
        <v>82</v>
      </c>
      <c r="AY136" s="19" t="s">
        <v>151</v>
      </c>
      <c r="BE136" s="192">
        <f>IF(N136="základní",J136,0)</f>
        <v>0</v>
      </c>
      <c r="BF136" s="192">
        <f>IF(N136="snížená",J136,0)</f>
        <v>0</v>
      </c>
      <c r="BG136" s="192">
        <f>IF(N136="zákl. přenesená",J136,0)</f>
        <v>0</v>
      </c>
      <c r="BH136" s="192">
        <f>IF(N136="sníž. přenesená",J136,0)</f>
        <v>0</v>
      </c>
      <c r="BI136" s="192">
        <f>IF(N136="nulová",J136,0)</f>
        <v>0</v>
      </c>
      <c r="BJ136" s="19" t="s">
        <v>80</v>
      </c>
      <c r="BK136" s="192">
        <f>ROUND(I136*H136,2)</f>
        <v>0</v>
      </c>
      <c r="BL136" s="19" t="s">
        <v>158</v>
      </c>
      <c r="BM136" s="191" t="s">
        <v>1559</v>
      </c>
    </row>
    <row r="137" spans="1:65" s="2" customFormat="1" ht="11.25">
      <c r="A137" s="36"/>
      <c r="B137" s="37"/>
      <c r="C137" s="38"/>
      <c r="D137" s="193" t="s">
        <v>160</v>
      </c>
      <c r="E137" s="38"/>
      <c r="F137" s="194" t="s">
        <v>542</v>
      </c>
      <c r="G137" s="38"/>
      <c r="H137" s="38"/>
      <c r="I137" s="195"/>
      <c r="J137" s="38"/>
      <c r="K137" s="38"/>
      <c r="L137" s="41"/>
      <c r="M137" s="196"/>
      <c r="N137" s="197"/>
      <c r="O137" s="66"/>
      <c r="P137" s="66"/>
      <c r="Q137" s="66"/>
      <c r="R137" s="66"/>
      <c r="S137" s="66"/>
      <c r="T137" s="67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T137" s="19" t="s">
        <v>160</v>
      </c>
      <c r="AU137" s="19" t="s">
        <v>82</v>
      </c>
    </row>
    <row r="138" spans="1:65" s="2" customFormat="1" ht="11.25">
      <c r="A138" s="36"/>
      <c r="B138" s="37"/>
      <c r="C138" s="38"/>
      <c r="D138" s="198" t="s">
        <v>162</v>
      </c>
      <c r="E138" s="38"/>
      <c r="F138" s="199" t="s">
        <v>543</v>
      </c>
      <c r="G138" s="38"/>
      <c r="H138" s="38"/>
      <c r="I138" s="195"/>
      <c r="J138" s="38"/>
      <c r="K138" s="38"/>
      <c r="L138" s="41"/>
      <c r="M138" s="196"/>
      <c r="N138" s="197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162</v>
      </c>
      <c r="AU138" s="19" t="s">
        <v>82</v>
      </c>
    </row>
    <row r="139" spans="1:65" s="2" customFormat="1" ht="24.2" customHeight="1">
      <c r="A139" s="36"/>
      <c r="B139" s="37"/>
      <c r="C139" s="180" t="s">
        <v>207</v>
      </c>
      <c r="D139" s="180" t="s">
        <v>153</v>
      </c>
      <c r="E139" s="181" t="s">
        <v>544</v>
      </c>
      <c r="F139" s="182" t="s">
        <v>545</v>
      </c>
      <c r="G139" s="183" t="s">
        <v>178</v>
      </c>
      <c r="H139" s="184">
        <v>19.835999999999999</v>
      </c>
      <c r="I139" s="185"/>
      <c r="J139" s="186">
        <f>ROUND(I139*H139,2)</f>
        <v>0</v>
      </c>
      <c r="K139" s="182" t="s">
        <v>157</v>
      </c>
      <c r="L139" s="41"/>
      <c r="M139" s="187" t="s">
        <v>19</v>
      </c>
      <c r="N139" s="188" t="s">
        <v>44</v>
      </c>
      <c r="O139" s="66"/>
      <c r="P139" s="189">
        <f>O139*H139</f>
        <v>0</v>
      </c>
      <c r="Q139" s="189">
        <v>0</v>
      </c>
      <c r="R139" s="189">
        <f>Q139*H139</f>
        <v>0</v>
      </c>
      <c r="S139" s="189">
        <v>0</v>
      </c>
      <c r="T139" s="190">
        <f>S139*H139</f>
        <v>0</v>
      </c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  <c r="AR139" s="191" t="s">
        <v>158</v>
      </c>
      <c r="AT139" s="191" t="s">
        <v>153</v>
      </c>
      <c r="AU139" s="191" t="s">
        <v>82</v>
      </c>
      <c r="AY139" s="19" t="s">
        <v>151</v>
      </c>
      <c r="BE139" s="192">
        <f>IF(N139="základní",J139,0)</f>
        <v>0</v>
      </c>
      <c r="BF139" s="192">
        <f>IF(N139="snížená",J139,0)</f>
        <v>0</v>
      </c>
      <c r="BG139" s="192">
        <f>IF(N139="zákl. přenesená",J139,0)</f>
        <v>0</v>
      </c>
      <c r="BH139" s="192">
        <f>IF(N139="sníž. přenesená",J139,0)</f>
        <v>0</v>
      </c>
      <c r="BI139" s="192">
        <f>IF(N139="nulová",J139,0)</f>
        <v>0</v>
      </c>
      <c r="BJ139" s="19" t="s">
        <v>80</v>
      </c>
      <c r="BK139" s="192">
        <f>ROUND(I139*H139,2)</f>
        <v>0</v>
      </c>
      <c r="BL139" s="19" t="s">
        <v>158</v>
      </c>
      <c r="BM139" s="191" t="s">
        <v>1560</v>
      </c>
    </row>
    <row r="140" spans="1:65" s="2" customFormat="1" ht="11.25">
      <c r="A140" s="36"/>
      <c r="B140" s="37"/>
      <c r="C140" s="38"/>
      <c r="D140" s="193" t="s">
        <v>160</v>
      </c>
      <c r="E140" s="38"/>
      <c r="F140" s="194" t="s">
        <v>547</v>
      </c>
      <c r="G140" s="38"/>
      <c r="H140" s="38"/>
      <c r="I140" s="195"/>
      <c r="J140" s="38"/>
      <c r="K140" s="38"/>
      <c r="L140" s="41"/>
      <c r="M140" s="196"/>
      <c r="N140" s="197"/>
      <c r="O140" s="66"/>
      <c r="P140" s="66"/>
      <c r="Q140" s="66"/>
      <c r="R140" s="66"/>
      <c r="S140" s="66"/>
      <c r="T140" s="67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  <c r="AT140" s="19" t="s">
        <v>160</v>
      </c>
      <c r="AU140" s="19" t="s">
        <v>82</v>
      </c>
    </row>
    <row r="141" spans="1:65" s="2" customFormat="1" ht="11.25">
      <c r="A141" s="36"/>
      <c r="B141" s="37"/>
      <c r="C141" s="38"/>
      <c r="D141" s="198" t="s">
        <v>162</v>
      </c>
      <c r="E141" s="38"/>
      <c r="F141" s="199" t="s">
        <v>548</v>
      </c>
      <c r="G141" s="38"/>
      <c r="H141" s="38"/>
      <c r="I141" s="195"/>
      <c r="J141" s="38"/>
      <c r="K141" s="38"/>
      <c r="L141" s="41"/>
      <c r="M141" s="196"/>
      <c r="N141" s="197"/>
      <c r="O141" s="66"/>
      <c r="P141" s="66"/>
      <c r="Q141" s="66"/>
      <c r="R141" s="66"/>
      <c r="S141" s="66"/>
      <c r="T141" s="67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9" t="s">
        <v>162</v>
      </c>
      <c r="AU141" s="19" t="s">
        <v>82</v>
      </c>
    </row>
    <row r="142" spans="1:65" s="2" customFormat="1" ht="24.2" customHeight="1">
      <c r="A142" s="36"/>
      <c r="B142" s="37"/>
      <c r="C142" s="180" t="s">
        <v>214</v>
      </c>
      <c r="D142" s="180" t="s">
        <v>153</v>
      </c>
      <c r="E142" s="181" t="s">
        <v>549</v>
      </c>
      <c r="F142" s="182" t="s">
        <v>550</v>
      </c>
      <c r="G142" s="183" t="s">
        <v>551</v>
      </c>
      <c r="H142" s="184">
        <v>3299.9549999999999</v>
      </c>
      <c r="I142" s="185"/>
      <c r="J142" s="186">
        <f>ROUND(I142*H142,2)</f>
        <v>0</v>
      </c>
      <c r="K142" s="182" t="s">
        <v>157</v>
      </c>
      <c r="L142" s="41"/>
      <c r="M142" s="187" t="s">
        <v>19</v>
      </c>
      <c r="N142" s="188" t="s">
        <v>44</v>
      </c>
      <c r="O142" s="66"/>
      <c r="P142" s="189">
        <f>O142*H142</f>
        <v>0</v>
      </c>
      <c r="Q142" s="189">
        <v>0</v>
      </c>
      <c r="R142" s="189">
        <f>Q142*H142</f>
        <v>0</v>
      </c>
      <c r="S142" s="189">
        <v>0</v>
      </c>
      <c r="T142" s="190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91" t="s">
        <v>158</v>
      </c>
      <c r="AT142" s="191" t="s">
        <v>153</v>
      </c>
      <c r="AU142" s="191" t="s">
        <v>82</v>
      </c>
      <c r="AY142" s="19" t="s">
        <v>151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19" t="s">
        <v>80</v>
      </c>
      <c r="BK142" s="192">
        <f>ROUND(I142*H142,2)</f>
        <v>0</v>
      </c>
      <c r="BL142" s="19" t="s">
        <v>158</v>
      </c>
      <c r="BM142" s="191" t="s">
        <v>1561</v>
      </c>
    </row>
    <row r="143" spans="1:65" s="2" customFormat="1" ht="48.75">
      <c r="A143" s="36"/>
      <c r="B143" s="37"/>
      <c r="C143" s="38"/>
      <c r="D143" s="193" t="s">
        <v>160</v>
      </c>
      <c r="E143" s="38"/>
      <c r="F143" s="194" t="s">
        <v>553</v>
      </c>
      <c r="G143" s="38"/>
      <c r="H143" s="38"/>
      <c r="I143" s="195"/>
      <c r="J143" s="38"/>
      <c r="K143" s="38"/>
      <c r="L143" s="41"/>
      <c r="M143" s="196"/>
      <c r="N143" s="197"/>
      <c r="O143" s="66"/>
      <c r="P143" s="66"/>
      <c r="Q143" s="66"/>
      <c r="R143" s="66"/>
      <c r="S143" s="66"/>
      <c r="T143" s="67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9" t="s">
        <v>160</v>
      </c>
      <c r="AU143" s="19" t="s">
        <v>82</v>
      </c>
    </row>
    <row r="144" spans="1:65" s="2" customFormat="1" ht="11.25">
      <c r="A144" s="36"/>
      <c r="B144" s="37"/>
      <c r="C144" s="38"/>
      <c r="D144" s="198" t="s">
        <v>162</v>
      </c>
      <c r="E144" s="38"/>
      <c r="F144" s="199" t="s">
        <v>554</v>
      </c>
      <c r="G144" s="38"/>
      <c r="H144" s="38"/>
      <c r="I144" s="195"/>
      <c r="J144" s="38"/>
      <c r="K144" s="38"/>
      <c r="L144" s="41"/>
      <c r="M144" s="196"/>
      <c r="N144" s="197"/>
      <c r="O144" s="66"/>
      <c r="P144" s="66"/>
      <c r="Q144" s="66"/>
      <c r="R144" s="66"/>
      <c r="S144" s="66"/>
      <c r="T144" s="67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9" t="s">
        <v>162</v>
      </c>
      <c r="AU144" s="19" t="s">
        <v>82</v>
      </c>
    </row>
    <row r="145" spans="1:65" s="13" customFormat="1" ht="11.25">
      <c r="B145" s="200"/>
      <c r="C145" s="201"/>
      <c r="D145" s="193" t="s">
        <v>164</v>
      </c>
      <c r="E145" s="202" t="s">
        <v>19</v>
      </c>
      <c r="F145" s="203" t="s">
        <v>555</v>
      </c>
      <c r="G145" s="201"/>
      <c r="H145" s="202" t="s">
        <v>19</v>
      </c>
      <c r="I145" s="204"/>
      <c r="J145" s="201"/>
      <c r="K145" s="201"/>
      <c r="L145" s="205"/>
      <c r="M145" s="206"/>
      <c r="N145" s="207"/>
      <c r="O145" s="207"/>
      <c r="P145" s="207"/>
      <c r="Q145" s="207"/>
      <c r="R145" s="207"/>
      <c r="S145" s="207"/>
      <c r="T145" s="208"/>
      <c r="AT145" s="209" t="s">
        <v>164</v>
      </c>
      <c r="AU145" s="209" t="s">
        <v>82</v>
      </c>
      <c r="AV145" s="13" t="s">
        <v>80</v>
      </c>
      <c r="AW145" s="13" t="s">
        <v>35</v>
      </c>
      <c r="AX145" s="13" t="s">
        <v>73</v>
      </c>
      <c r="AY145" s="209" t="s">
        <v>151</v>
      </c>
    </row>
    <row r="146" spans="1:65" s="14" customFormat="1" ht="11.25">
      <c r="B146" s="210"/>
      <c r="C146" s="211"/>
      <c r="D146" s="193" t="s">
        <v>164</v>
      </c>
      <c r="E146" s="212" t="s">
        <v>19</v>
      </c>
      <c r="F146" s="213" t="s">
        <v>556</v>
      </c>
      <c r="G146" s="211"/>
      <c r="H146" s="214">
        <v>235.00800000000001</v>
      </c>
      <c r="I146" s="215"/>
      <c r="J146" s="211"/>
      <c r="K146" s="211"/>
      <c r="L146" s="216"/>
      <c r="M146" s="217"/>
      <c r="N146" s="218"/>
      <c r="O146" s="218"/>
      <c r="P146" s="218"/>
      <c r="Q146" s="218"/>
      <c r="R146" s="218"/>
      <c r="S146" s="218"/>
      <c r="T146" s="219"/>
      <c r="AT146" s="220" t="s">
        <v>164</v>
      </c>
      <c r="AU146" s="220" t="s">
        <v>82</v>
      </c>
      <c r="AV146" s="14" t="s">
        <v>82</v>
      </c>
      <c r="AW146" s="14" t="s">
        <v>35</v>
      </c>
      <c r="AX146" s="14" t="s">
        <v>73</v>
      </c>
      <c r="AY146" s="220" t="s">
        <v>151</v>
      </c>
    </row>
    <row r="147" spans="1:65" s="13" customFormat="1" ht="22.5">
      <c r="B147" s="200"/>
      <c r="C147" s="201"/>
      <c r="D147" s="193" t="s">
        <v>164</v>
      </c>
      <c r="E147" s="202" t="s">
        <v>19</v>
      </c>
      <c r="F147" s="203" t="s">
        <v>557</v>
      </c>
      <c r="G147" s="201"/>
      <c r="H147" s="202" t="s">
        <v>19</v>
      </c>
      <c r="I147" s="204"/>
      <c r="J147" s="201"/>
      <c r="K147" s="201"/>
      <c r="L147" s="205"/>
      <c r="M147" s="206"/>
      <c r="N147" s="207"/>
      <c r="O147" s="207"/>
      <c r="P147" s="207"/>
      <c r="Q147" s="207"/>
      <c r="R147" s="207"/>
      <c r="S147" s="207"/>
      <c r="T147" s="208"/>
      <c r="AT147" s="209" t="s">
        <v>164</v>
      </c>
      <c r="AU147" s="209" t="s">
        <v>82</v>
      </c>
      <c r="AV147" s="13" t="s">
        <v>80</v>
      </c>
      <c r="AW147" s="13" t="s">
        <v>35</v>
      </c>
      <c r="AX147" s="13" t="s">
        <v>73</v>
      </c>
      <c r="AY147" s="209" t="s">
        <v>151</v>
      </c>
    </row>
    <row r="148" spans="1:65" s="14" customFormat="1" ht="11.25">
      <c r="B148" s="210"/>
      <c r="C148" s="211"/>
      <c r="D148" s="193" t="s">
        <v>164</v>
      </c>
      <c r="E148" s="212" t="s">
        <v>19</v>
      </c>
      <c r="F148" s="213" t="s">
        <v>558</v>
      </c>
      <c r="G148" s="211"/>
      <c r="H148" s="214">
        <v>265.65100000000001</v>
      </c>
      <c r="I148" s="215"/>
      <c r="J148" s="211"/>
      <c r="K148" s="211"/>
      <c r="L148" s="216"/>
      <c r="M148" s="217"/>
      <c r="N148" s="218"/>
      <c r="O148" s="218"/>
      <c r="P148" s="218"/>
      <c r="Q148" s="218"/>
      <c r="R148" s="218"/>
      <c r="S148" s="218"/>
      <c r="T148" s="219"/>
      <c r="AT148" s="220" t="s">
        <v>164</v>
      </c>
      <c r="AU148" s="220" t="s">
        <v>82</v>
      </c>
      <c r="AV148" s="14" t="s">
        <v>82</v>
      </c>
      <c r="AW148" s="14" t="s">
        <v>35</v>
      </c>
      <c r="AX148" s="14" t="s">
        <v>73</v>
      </c>
      <c r="AY148" s="220" t="s">
        <v>151</v>
      </c>
    </row>
    <row r="149" spans="1:65" s="13" customFormat="1" ht="22.5">
      <c r="B149" s="200"/>
      <c r="C149" s="201"/>
      <c r="D149" s="193" t="s">
        <v>164</v>
      </c>
      <c r="E149" s="202" t="s">
        <v>19</v>
      </c>
      <c r="F149" s="203" t="s">
        <v>559</v>
      </c>
      <c r="G149" s="201"/>
      <c r="H149" s="202" t="s">
        <v>19</v>
      </c>
      <c r="I149" s="204"/>
      <c r="J149" s="201"/>
      <c r="K149" s="201"/>
      <c r="L149" s="205"/>
      <c r="M149" s="206"/>
      <c r="N149" s="207"/>
      <c r="O149" s="207"/>
      <c r="P149" s="207"/>
      <c r="Q149" s="207"/>
      <c r="R149" s="207"/>
      <c r="S149" s="207"/>
      <c r="T149" s="208"/>
      <c r="AT149" s="209" t="s">
        <v>164</v>
      </c>
      <c r="AU149" s="209" t="s">
        <v>82</v>
      </c>
      <c r="AV149" s="13" t="s">
        <v>80</v>
      </c>
      <c r="AW149" s="13" t="s">
        <v>35</v>
      </c>
      <c r="AX149" s="13" t="s">
        <v>73</v>
      </c>
      <c r="AY149" s="209" t="s">
        <v>151</v>
      </c>
    </row>
    <row r="150" spans="1:65" s="14" customFormat="1" ht="11.25">
      <c r="B150" s="210"/>
      <c r="C150" s="211"/>
      <c r="D150" s="193" t="s">
        <v>164</v>
      </c>
      <c r="E150" s="212" t="s">
        <v>19</v>
      </c>
      <c r="F150" s="213" t="s">
        <v>560</v>
      </c>
      <c r="G150" s="211"/>
      <c r="H150" s="214">
        <v>276.89499999999998</v>
      </c>
      <c r="I150" s="215"/>
      <c r="J150" s="211"/>
      <c r="K150" s="211"/>
      <c r="L150" s="216"/>
      <c r="M150" s="217"/>
      <c r="N150" s="218"/>
      <c r="O150" s="218"/>
      <c r="P150" s="218"/>
      <c r="Q150" s="218"/>
      <c r="R150" s="218"/>
      <c r="S150" s="218"/>
      <c r="T150" s="219"/>
      <c r="AT150" s="220" t="s">
        <v>164</v>
      </c>
      <c r="AU150" s="220" t="s">
        <v>82</v>
      </c>
      <c r="AV150" s="14" t="s">
        <v>82</v>
      </c>
      <c r="AW150" s="14" t="s">
        <v>35</v>
      </c>
      <c r="AX150" s="14" t="s">
        <v>73</v>
      </c>
      <c r="AY150" s="220" t="s">
        <v>151</v>
      </c>
    </row>
    <row r="151" spans="1:65" s="13" customFormat="1" ht="22.5">
      <c r="B151" s="200"/>
      <c r="C151" s="201"/>
      <c r="D151" s="193" t="s">
        <v>164</v>
      </c>
      <c r="E151" s="202" t="s">
        <v>19</v>
      </c>
      <c r="F151" s="203" t="s">
        <v>561</v>
      </c>
      <c r="G151" s="201"/>
      <c r="H151" s="202" t="s">
        <v>19</v>
      </c>
      <c r="I151" s="204"/>
      <c r="J151" s="201"/>
      <c r="K151" s="201"/>
      <c r="L151" s="205"/>
      <c r="M151" s="206"/>
      <c r="N151" s="207"/>
      <c r="O151" s="207"/>
      <c r="P151" s="207"/>
      <c r="Q151" s="207"/>
      <c r="R151" s="207"/>
      <c r="S151" s="207"/>
      <c r="T151" s="208"/>
      <c r="AT151" s="209" t="s">
        <v>164</v>
      </c>
      <c r="AU151" s="209" t="s">
        <v>82</v>
      </c>
      <c r="AV151" s="13" t="s">
        <v>80</v>
      </c>
      <c r="AW151" s="13" t="s">
        <v>35</v>
      </c>
      <c r="AX151" s="13" t="s">
        <v>73</v>
      </c>
      <c r="AY151" s="209" t="s">
        <v>151</v>
      </c>
    </row>
    <row r="152" spans="1:65" s="14" customFormat="1" ht="11.25">
      <c r="B152" s="210"/>
      <c r="C152" s="211"/>
      <c r="D152" s="193" t="s">
        <v>164</v>
      </c>
      <c r="E152" s="212" t="s">
        <v>19</v>
      </c>
      <c r="F152" s="213" t="s">
        <v>558</v>
      </c>
      <c r="G152" s="211"/>
      <c r="H152" s="214">
        <v>265.65100000000001</v>
      </c>
      <c r="I152" s="215"/>
      <c r="J152" s="211"/>
      <c r="K152" s="211"/>
      <c r="L152" s="216"/>
      <c r="M152" s="217"/>
      <c r="N152" s="218"/>
      <c r="O152" s="218"/>
      <c r="P152" s="218"/>
      <c r="Q152" s="218"/>
      <c r="R152" s="218"/>
      <c r="S152" s="218"/>
      <c r="T152" s="219"/>
      <c r="AT152" s="220" t="s">
        <v>164</v>
      </c>
      <c r="AU152" s="220" t="s">
        <v>82</v>
      </c>
      <c r="AV152" s="14" t="s">
        <v>82</v>
      </c>
      <c r="AW152" s="14" t="s">
        <v>35</v>
      </c>
      <c r="AX152" s="14" t="s">
        <v>73</v>
      </c>
      <c r="AY152" s="220" t="s">
        <v>151</v>
      </c>
    </row>
    <row r="153" spans="1:65" s="13" customFormat="1" ht="11.25">
      <c r="B153" s="200"/>
      <c r="C153" s="201"/>
      <c r="D153" s="193" t="s">
        <v>164</v>
      </c>
      <c r="E153" s="202" t="s">
        <v>19</v>
      </c>
      <c r="F153" s="203" t="s">
        <v>562</v>
      </c>
      <c r="G153" s="201"/>
      <c r="H153" s="202" t="s">
        <v>19</v>
      </c>
      <c r="I153" s="204"/>
      <c r="J153" s="201"/>
      <c r="K153" s="201"/>
      <c r="L153" s="205"/>
      <c r="M153" s="206"/>
      <c r="N153" s="207"/>
      <c r="O153" s="207"/>
      <c r="P153" s="207"/>
      <c r="Q153" s="207"/>
      <c r="R153" s="207"/>
      <c r="S153" s="207"/>
      <c r="T153" s="208"/>
      <c r="AT153" s="209" t="s">
        <v>164</v>
      </c>
      <c r="AU153" s="209" t="s">
        <v>82</v>
      </c>
      <c r="AV153" s="13" t="s">
        <v>80</v>
      </c>
      <c r="AW153" s="13" t="s">
        <v>35</v>
      </c>
      <c r="AX153" s="13" t="s">
        <v>73</v>
      </c>
      <c r="AY153" s="209" t="s">
        <v>151</v>
      </c>
    </row>
    <row r="154" spans="1:65" s="14" customFormat="1" ht="11.25">
      <c r="B154" s="210"/>
      <c r="C154" s="211"/>
      <c r="D154" s="193" t="s">
        <v>164</v>
      </c>
      <c r="E154" s="212" t="s">
        <v>19</v>
      </c>
      <c r="F154" s="213" t="s">
        <v>563</v>
      </c>
      <c r="G154" s="211"/>
      <c r="H154" s="214">
        <v>328.95</v>
      </c>
      <c r="I154" s="215"/>
      <c r="J154" s="211"/>
      <c r="K154" s="211"/>
      <c r="L154" s="216"/>
      <c r="M154" s="217"/>
      <c r="N154" s="218"/>
      <c r="O154" s="218"/>
      <c r="P154" s="218"/>
      <c r="Q154" s="218"/>
      <c r="R154" s="218"/>
      <c r="S154" s="218"/>
      <c r="T154" s="219"/>
      <c r="AT154" s="220" t="s">
        <v>164</v>
      </c>
      <c r="AU154" s="220" t="s">
        <v>82</v>
      </c>
      <c r="AV154" s="14" t="s">
        <v>82</v>
      </c>
      <c r="AW154" s="14" t="s">
        <v>35</v>
      </c>
      <c r="AX154" s="14" t="s">
        <v>73</v>
      </c>
      <c r="AY154" s="220" t="s">
        <v>151</v>
      </c>
    </row>
    <row r="155" spans="1:65" s="13" customFormat="1" ht="11.25">
      <c r="B155" s="200"/>
      <c r="C155" s="201"/>
      <c r="D155" s="193" t="s">
        <v>164</v>
      </c>
      <c r="E155" s="202" t="s">
        <v>19</v>
      </c>
      <c r="F155" s="203" t="s">
        <v>564</v>
      </c>
      <c r="G155" s="201"/>
      <c r="H155" s="202" t="s">
        <v>19</v>
      </c>
      <c r="I155" s="204"/>
      <c r="J155" s="201"/>
      <c r="K155" s="201"/>
      <c r="L155" s="205"/>
      <c r="M155" s="206"/>
      <c r="N155" s="207"/>
      <c r="O155" s="207"/>
      <c r="P155" s="207"/>
      <c r="Q155" s="207"/>
      <c r="R155" s="207"/>
      <c r="S155" s="207"/>
      <c r="T155" s="208"/>
      <c r="AT155" s="209" t="s">
        <v>164</v>
      </c>
      <c r="AU155" s="209" t="s">
        <v>82</v>
      </c>
      <c r="AV155" s="13" t="s">
        <v>80</v>
      </c>
      <c r="AW155" s="13" t="s">
        <v>35</v>
      </c>
      <c r="AX155" s="13" t="s">
        <v>73</v>
      </c>
      <c r="AY155" s="209" t="s">
        <v>151</v>
      </c>
    </row>
    <row r="156" spans="1:65" s="14" customFormat="1" ht="11.25">
      <c r="B156" s="210"/>
      <c r="C156" s="211"/>
      <c r="D156" s="193" t="s">
        <v>164</v>
      </c>
      <c r="E156" s="212" t="s">
        <v>19</v>
      </c>
      <c r="F156" s="213" t="s">
        <v>565</v>
      </c>
      <c r="G156" s="211"/>
      <c r="H156" s="214">
        <v>1927.8</v>
      </c>
      <c r="I156" s="215"/>
      <c r="J156" s="211"/>
      <c r="K156" s="211"/>
      <c r="L156" s="216"/>
      <c r="M156" s="217"/>
      <c r="N156" s="218"/>
      <c r="O156" s="218"/>
      <c r="P156" s="218"/>
      <c r="Q156" s="218"/>
      <c r="R156" s="218"/>
      <c r="S156" s="218"/>
      <c r="T156" s="219"/>
      <c r="AT156" s="220" t="s">
        <v>164</v>
      </c>
      <c r="AU156" s="220" t="s">
        <v>82</v>
      </c>
      <c r="AV156" s="14" t="s">
        <v>82</v>
      </c>
      <c r="AW156" s="14" t="s">
        <v>35</v>
      </c>
      <c r="AX156" s="14" t="s">
        <v>73</v>
      </c>
      <c r="AY156" s="220" t="s">
        <v>151</v>
      </c>
    </row>
    <row r="157" spans="1:65" s="15" customFormat="1" ht="11.25">
      <c r="B157" s="221"/>
      <c r="C157" s="222"/>
      <c r="D157" s="193" t="s">
        <v>164</v>
      </c>
      <c r="E157" s="223" t="s">
        <v>19</v>
      </c>
      <c r="F157" s="224" t="s">
        <v>167</v>
      </c>
      <c r="G157" s="222"/>
      <c r="H157" s="225">
        <v>3299.9549999999999</v>
      </c>
      <c r="I157" s="226"/>
      <c r="J157" s="222"/>
      <c r="K157" s="222"/>
      <c r="L157" s="227"/>
      <c r="M157" s="228"/>
      <c r="N157" s="229"/>
      <c r="O157" s="229"/>
      <c r="P157" s="229"/>
      <c r="Q157" s="229"/>
      <c r="R157" s="229"/>
      <c r="S157" s="229"/>
      <c r="T157" s="230"/>
      <c r="AT157" s="231" t="s">
        <v>164</v>
      </c>
      <c r="AU157" s="231" t="s">
        <v>82</v>
      </c>
      <c r="AV157" s="15" t="s">
        <v>158</v>
      </c>
      <c r="AW157" s="15" t="s">
        <v>35</v>
      </c>
      <c r="AX157" s="15" t="s">
        <v>80</v>
      </c>
      <c r="AY157" s="231" t="s">
        <v>151</v>
      </c>
    </row>
    <row r="158" spans="1:65" s="2" customFormat="1" ht="24.2" customHeight="1">
      <c r="A158" s="36"/>
      <c r="B158" s="37"/>
      <c r="C158" s="232" t="s">
        <v>222</v>
      </c>
      <c r="D158" s="232" t="s">
        <v>324</v>
      </c>
      <c r="E158" s="233" t="s">
        <v>566</v>
      </c>
      <c r="F158" s="234" t="s">
        <v>567</v>
      </c>
      <c r="G158" s="235" t="s">
        <v>279</v>
      </c>
      <c r="H158" s="236">
        <v>1.667</v>
      </c>
      <c r="I158" s="237"/>
      <c r="J158" s="238">
        <f>ROUND(I158*H158,2)</f>
        <v>0</v>
      </c>
      <c r="K158" s="234" t="s">
        <v>19</v>
      </c>
      <c r="L158" s="239"/>
      <c r="M158" s="240" t="s">
        <v>19</v>
      </c>
      <c r="N158" s="241" t="s">
        <v>44</v>
      </c>
      <c r="O158" s="66"/>
      <c r="P158" s="189">
        <f>O158*H158</f>
        <v>0</v>
      </c>
      <c r="Q158" s="189">
        <v>1</v>
      </c>
      <c r="R158" s="189">
        <f>Q158*H158</f>
        <v>1.667</v>
      </c>
      <c r="S158" s="189">
        <v>0</v>
      </c>
      <c r="T158" s="190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191" t="s">
        <v>214</v>
      </c>
      <c r="AT158" s="191" t="s">
        <v>324</v>
      </c>
      <c r="AU158" s="191" t="s">
        <v>82</v>
      </c>
      <c r="AY158" s="19" t="s">
        <v>151</v>
      </c>
      <c r="BE158" s="192">
        <f>IF(N158="základní",J158,0)</f>
        <v>0</v>
      </c>
      <c r="BF158" s="192">
        <f>IF(N158="snížená",J158,0)</f>
        <v>0</v>
      </c>
      <c r="BG158" s="192">
        <f>IF(N158="zákl. přenesená",J158,0)</f>
        <v>0</v>
      </c>
      <c r="BH158" s="192">
        <f>IF(N158="sníž. přenesená",J158,0)</f>
        <v>0</v>
      </c>
      <c r="BI158" s="192">
        <f>IF(N158="nulová",J158,0)</f>
        <v>0</v>
      </c>
      <c r="BJ158" s="19" t="s">
        <v>80</v>
      </c>
      <c r="BK158" s="192">
        <f>ROUND(I158*H158,2)</f>
        <v>0</v>
      </c>
      <c r="BL158" s="19" t="s">
        <v>158</v>
      </c>
      <c r="BM158" s="191" t="s">
        <v>1562</v>
      </c>
    </row>
    <row r="159" spans="1:65" s="2" customFormat="1" ht="19.5">
      <c r="A159" s="36"/>
      <c r="B159" s="37"/>
      <c r="C159" s="38"/>
      <c r="D159" s="193" t="s">
        <v>160</v>
      </c>
      <c r="E159" s="38"/>
      <c r="F159" s="194" t="s">
        <v>569</v>
      </c>
      <c r="G159" s="38"/>
      <c r="H159" s="38"/>
      <c r="I159" s="195"/>
      <c r="J159" s="38"/>
      <c r="K159" s="38"/>
      <c r="L159" s="41"/>
      <c r="M159" s="196"/>
      <c r="N159" s="197"/>
      <c r="O159" s="66"/>
      <c r="P159" s="66"/>
      <c r="Q159" s="66"/>
      <c r="R159" s="66"/>
      <c r="S159" s="66"/>
      <c r="T159" s="67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T159" s="19" t="s">
        <v>160</v>
      </c>
      <c r="AU159" s="19" t="s">
        <v>82</v>
      </c>
    </row>
    <row r="160" spans="1:65" s="13" customFormat="1" ht="22.5">
      <c r="B160" s="200"/>
      <c r="C160" s="201"/>
      <c r="D160" s="193" t="s">
        <v>164</v>
      </c>
      <c r="E160" s="202" t="s">
        <v>19</v>
      </c>
      <c r="F160" s="203" t="s">
        <v>557</v>
      </c>
      <c r="G160" s="201"/>
      <c r="H160" s="202" t="s">
        <v>19</v>
      </c>
      <c r="I160" s="204"/>
      <c r="J160" s="201"/>
      <c r="K160" s="201"/>
      <c r="L160" s="205"/>
      <c r="M160" s="206"/>
      <c r="N160" s="207"/>
      <c r="O160" s="207"/>
      <c r="P160" s="207"/>
      <c r="Q160" s="207"/>
      <c r="R160" s="207"/>
      <c r="S160" s="207"/>
      <c r="T160" s="208"/>
      <c r="AT160" s="209" t="s">
        <v>164</v>
      </c>
      <c r="AU160" s="209" t="s">
        <v>82</v>
      </c>
      <c r="AV160" s="13" t="s">
        <v>80</v>
      </c>
      <c r="AW160" s="13" t="s">
        <v>35</v>
      </c>
      <c r="AX160" s="13" t="s">
        <v>73</v>
      </c>
      <c r="AY160" s="209" t="s">
        <v>151</v>
      </c>
    </row>
    <row r="161" spans="1:65" s="14" customFormat="1" ht="11.25">
      <c r="B161" s="210"/>
      <c r="C161" s="211"/>
      <c r="D161" s="193" t="s">
        <v>164</v>
      </c>
      <c r="E161" s="212" t="s">
        <v>19</v>
      </c>
      <c r="F161" s="213" t="s">
        <v>570</v>
      </c>
      <c r="G161" s="211"/>
      <c r="H161" s="214">
        <v>0.54800000000000004</v>
      </c>
      <c r="I161" s="215"/>
      <c r="J161" s="211"/>
      <c r="K161" s="211"/>
      <c r="L161" s="216"/>
      <c r="M161" s="217"/>
      <c r="N161" s="218"/>
      <c r="O161" s="218"/>
      <c r="P161" s="218"/>
      <c r="Q161" s="218"/>
      <c r="R161" s="218"/>
      <c r="S161" s="218"/>
      <c r="T161" s="219"/>
      <c r="AT161" s="220" t="s">
        <v>164</v>
      </c>
      <c r="AU161" s="220" t="s">
        <v>82</v>
      </c>
      <c r="AV161" s="14" t="s">
        <v>82</v>
      </c>
      <c r="AW161" s="14" t="s">
        <v>35</v>
      </c>
      <c r="AX161" s="14" t="s">
        <v>73</v>
      </c>
      <c r="AY161" s="220" t="s">
        <v>151</v>
      </c>
    </row>
    <row r="162" spans="1:65" s="13" customFormat="1" ht="22.5">
      <c r="B162" s="200"/>
      <c r="C162" s="201"/>
      <c r="D162" s="193" t="s">
        <v>164</v>
      </c>
      <c r="E162" s="202" t="s">
        <v>19</v>
      </c>
      <c r="F162" s="203" t="s">
        <v>571</v>
      </c>
      <c r="G162" s="201"/>
      <c r="H162" s="202" t="s">
        <v>19</v>
      </c>
      <c r="I162" s="204"/>
      <c r="J162" s="201"/>
      <c r="K162" s="201"/>
      <c r="L162" s="205"/>
      <c r="M162" s="206"/>
      <c r="N162" s="207"/>
      <c r="O162" s="207"/>
      <c r="P162" s="207"/>
      <c r="Q162" s="207"/>
      <c r="R162" s="207"/>
      <c r="S162" s="207"/>
      <c r="T162" s="208"/>
      <c r="AT162" s="209" t="s">
        <v>164</v>
      </c>
      <c r="AU162" s="209" t="s">
        <v>82</v>
      </c>
      <c r="AV162" s="13" t="s">
        <v>80</v>
      </c>
      <c r="AW162" s="13" t="s">
        <v>35</v>
      </c>
      <c r="AX162" s="13" t="s">
        <v>73</v>
      </c>
      <c r="AY162" s="209" t="s">
        <v>151</v>
      </c>
    </row>
    <row r="163" spans="1:65" s="14" customFormat="1" ht="11.25">
      <c r="B163" s="210"/>
      <c r="C163" s="211"/>
      <c r="D163" s="193" t="s">
        <v>164</v>
      </c>
      <c r="E163" s="212" t="s">
        <v>19</v>
      </c>
      <c r="F163" s="213" t="s">
        <v>572</v>
      </c>
      <c r="G163" s="211"/>
      <c r="H163" s="214">
        <v>0.57099999999999995</v>
      </c>
      <c r="I163" s="215"/>
      <c r="J163" s="211"/>
      <c r="K163" s="211"/>
      <c r="L163" s="216"/>
      <c r="M163" s="217"/>
      <c r="N163" s="218"/>
      <c r="O163" s="218"/>
      <c r="P163" s="218"/>
      <c r="Q163" s="218"/>
      <c r="R163" s="218"/>
      <c r="S163" s="218"/>
      <c r="T163" s="219"/>
      <c r="AT163" s="220" t="s">
        <v>164</v>
      </c>
      <c r="AU163" s="220" t="s">
        <v>82</v>
      </c>
      <c r="AV163" s="14" t="s">
        <v>82</v>
      </c>
      <c r="AW163" s="14" t="s">
        <v>35</v>
      </c>
      <c r="AX163" s="14" t="s">
        <v>73</v>
      </c>
      <c r="AY163" s="220" t="s">
        <v>151</v>
      </c>
    </row>
    <row r="164" spans="1:65" s="13" customFormat="1" ht="22.5">
      <c r="B164" s="200"/>
      <c r="C164" s="201"/>
      <c r="D164" s="193" t="s">
        <v>164</v>
      </c>
      <c r="E164" s="202" t="s">
        <v>19</v>
      </c>
      <c r="F164" s="203" t="s">
        <v>561</v>
      </c>
      <c r="G164" s="201"/>
      <c r="H164" s="202" t="s">
        <v>19</v>
      </c>
      <c r="I164" s="204"/>
      <c r="J164" s="201"/>
      <c r="K164" s="201"/>
      <c r="L164" s="205"/>
      <c r="M164" s="206"/>
      <c r="N164" s="207"/>
      <c r="O164" s="207"/>
      <c r="P164" s="207"/>
      <c r="Q164" s="207"/>
      <c r="R164" s="207"/>
      <c r="S164" s="207"/>
      <c r="T164" s="208"/>
      <c r="AT164" s="209" t="s">
        <v>164</v>
      </c>
      <c r="AU164" s="209" t="s">
        <v>82</v>
      </c>
      <c r="AV164" s="13" t="s">
        <v>80</v>
      </c>
      <c r="AW164" s="13" t="s">
        <v>35</v>
      </c>
      <c r="AX164" s="13" t="s">
        <v>73</v>
      </c>
      <c r="AY164" s="209" t="s">
        <v>151</v>
      </c>
    </row>
    <row r="165" spans="1:65" s="14" customFormat="1" ht="11.25">
      <c r="B165" s="210"/>
      <c r="C165" s="211"/>
      <c r="D165" s="193" t="s">
        <v>164</v>
      </c>
      <c r="E165" s="212" t="s">
        <v>19</v>
      </c>
      <c r="F165" s="213" t="s">
        <v>570</v>
      </c>
      <c r="G165" s="211"/>
      <c r="H165" s="214">
        <v>0.54800000000000004</v>
      </c>
      <c r="I165" s="215"/>
      <c r="J165" s="211"/>
      <c r="K165" s="211"/>
      <c r="L165" s="216"/>
      <c r="M165" s="217"/>
      <c r="N165" s="218"/>
      <c r="O165" s="218"/>
      <c r="P165" s="218"/>
      <c r="Q165" s="218"/>
      <c r="R165" s="218"/>
      <c r="S165" s="218"/>
      <c r="T165" s="219"/>
      <c r="AT165" s="220" t="s">
        <v>164</v>
      </c>
      <c r="AU165" s="220" t="s">
        <v>82</v>
      </c>
      <c r="AV165" s="14" t="s">
        <v>82</v>
      </c>
      <c r="AW165" s="14" t="s">
        <v>35</v>
      </c>
      <c r="AX165" s="14" t="s">
        <v>73</v>
      </c>
      <c r="AY165" s="220" t="s">
        <v>151</v>
      </c>
    </row>
    <row r="166" spans="1:65" s="15" customFormat="1" ht="11.25">
      <c r="B166" s="221"/>
      <c r="C166" s="222"/>
      <c r="D166" s="193" t="s">
        <v>164</v>
      </c>
      <c r="E166" s="223" t="s">
        <v>19</v>
      </c>
      <c r="F166" s="224" t="s">
        <v>167</v>
      </c>
      <c r="G166" s="222"/>
      <c r="H166" s="225">
        <v>1.667</v>
      </c>
      <c r="I166" s="226"/>
      <c r="J166" s="222"/>
      <c r="K166" s="222"/>
      <c r="L166" s="227"/>
      <c r="M166" s="228"/>
      <c r="N166" s="229"/>
      <c r="O166" s="229"/>
      <c r="P166" s="229"/>
      <c r="Q166" s="229"/>
      <c r="R166" s="229"/>
      <c r="S166" s="229"/>
      <c r="T166" s="230"/>
      <c r="AT166" s="231" t="s">
        <v>164</v>
      </c>
      <c r="AU166" s="231" t="s">
        <v>82</v>
      </c>
      <c r="AV166" s="15" t="s">
        <v>158</v>
      </c>
      <c r="AW166" s="15" t="s">
        <v>35</v>
      </c>
      <c r="AX166" s="15" t="s">
        <v>80</v>
      </c>
      <c r="AY166" s="231" t="s">
        <v>151</v>
      </c>
    </row>
    <row r="167" spans="1:65" s="2" customFormat="1" ht="21.75" customHeight="1">
      <c r="A167" s="36"/>
      <c r="B167" s="37"/>
      <c r="C167" s="232" t="s">
        <v>231</v>
      </c>
      <c r="D167" s="232" t="s">
        <v>324</v>
      </c>
      <c r="E167" s="233" t="s">
        <v>573</v>
      </c>
      <c r="F167" s="234" t="s">
        <v>574</v>
      </c>
      <c r="G167" s="235" t="s">
        <v>279</v>
      </c>
      <c r="H167" s="236">
        <v>0.24199999999999999</v>
      </c>
      <c r="I167" s="237"/>
      <c r="J167" s="238">
        <f>ROUND(I167*H167,2)</f>
        <v>0</v>
      </c>
      <c r="K167" s="234" t="s">
        <v>157</v>
      </c>
      <c r="L167" s="239"/>
      <c r="M167" s="240" t="s">
        <v>19</v>
      </c>
      <c r="N167" s="241" t="s">
        <v>44</v>
      </c>
      <c r="O167" s="66"/>
      <c r="P167" s="189">
        <f>O167*H167</f>
        <v>0</v>
      </c>
      <c r="Q167" s="189">
        <v>1</v>
      </c>
      <c r="R167" s="189">
        <f>Q167*H167</f>
        <v>0.24199999999999999</v>
      </c>
      <c r="S167" s="189">
        <v>0</v>
      </c>
      <c r="T167" s="190">
        <f>S167*H167</f>
        <v>0</v>
      </c>
      <c r="U167" s="36"/>
      <c r="V167" s="36"/>
      <c r="W167" s="36"/>
      <c r="X167" s="36"/>
      <c r="Y167" s="36"/>
      <c r="Z167" s="36"/>
      <c r="AA167" s="36"/>
      <c r="AB167" s="36"/>
      <c r="AC167" s="36"/>
      <c r="AD167" s="36"/>
      <c r="AE167" s="36"/>
      <c r="AR167" s="191" t="s">
        <v>214</v>
      </c>
      <c r="AT167" s="191" t="s">
        <v>324</v>
      </c>
      <c r="AU167" s="191" t="s">
        <v>82</v>
      </c>
      <c r="AY167" s="19" t="s">
        <v>151</v>
      </c>
      <c r="BE167" s="192">
        <f>IF(N167="základní",J167,0)</f>
        <v>0</v>
      </c>
      <c r="BF167" s="192">
        <f>IF(N167="snížená",J167,0)</f>
        <v>0</v>
      </c>
      <c r="BG167" s="192">
        <f>IF(N167="zákl. přenesená",J167,0)</f>
        <v>0</v>
      </c>
      <c r="BH167" s="192">
        <f>IF(N167="sníž. přenesená",J167,0)</f>
        <v>0</v>
      </c>
      <c r="BI167" s="192">
        <f>IF(N167="nulová",J167,0)</f>
        <v>0</v>
      </c>
      <c r="BJ167" s="19" t="s">
        <v>80</v>
      </c>
      <c r="BK167" s="192">
        <f>ROUND(I167*H167,2)</f>
        <v>0</v>
      </c>
      <c r="BL167" s="19" t="s">
        <v>158</v>
      </c>
      <c r="BM167" s="191" t="s">
        <v>1563</v>
      </c>
    </row>
    <row r="168" spans="1:65" s="2" customFormat="1" ht="11.25">
      <c r="A168" s="36"/>
      <c r="B168" s="37"/>
      <c r="C168" s="38"/>
      <c r="D168" s="193" t="s">
        <v>160</v>
      </c>
      <c r="E168" s="38"/>
      <c r="F168" s="194" t="s">
        <v>574</v>
      </c>
      <c r="G168" s="38"/>
      <c r="H168" s="38"/>
      <c r="I168" s="195"/>
      <c r="J168" s="38"/>
      <c r="K168" s="38"/>
      <c r="L168" s="41"/>
      <c r="M168" s="196"/>
      <c r="N168" s="197"/>
      <c r="O168" s="66"/>
      <c r="P168" s="66"/>
      <c r="Q168" s="66"/>
      <c r="R168" s="66"/>
      <c r="S168" s="66"/>
      <c r="T168" s="67"/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T168" s="19" t="s">
        <v>160</v>
      </c>
      <c r="AU168" s="19" t="s">
        <v>82</v>
      </c>
    </row>
    <row r="169" spans="1:65" s="13" customFormat="1" ht="22.5">
      <c r="B169" s="200"/>
      <c r="C169" s="201"/>
      <c r="D169" s="193" t="s">
        <v>164</v>
      </c>
      <c r="E169" s="202" t="s">
        <v>19</v>
      </c>
      <c r="F169" s="203" t="s">
        <v>576</v>
      </c>
      <c r="G169" s="201"/>
      <c r="H169" s="202" t="s">
        <v>19</v>
      </c>
      <c r="I169" s="204"/>
      <c r="J169" s="201"/>
      <c r="K169" s="201"/>
      <c r="L169" s="205"/>
      <c r="M169" s="206"/>
      <c r="N169" s="207"/>
      <c r="O169" s="207"/>
      <c r="P169" s="207"/>
      <c r="Q169" s="207"/>
      <c r="R169" s="207"/>
      <c r="S169" s="207"/>
      <c r="T169" s="208"/>
      <c r="AT169" s="209" t="s">
        <v>164</v>
      </c>
      <c r="AU169" s="209" t="s">
        <v>82</v>
      </c>
      <c r="AV169" s="13" t="s">
        <v>80</v>
      </c>
      <c r="AW169" s="13" t="s">
        <v>35</v>
      </c>
      <c r="AX169" s="13" t="s">
        <v>73</v>
      </c>
      <c r="AY169" s="209" t="s">
        <v>151</v>
      </c>
    </row>
    <row r="170" spans="1:65" s="14" customFormat="1" ht="11.25">
      <c r="B170" s="210"/>
      <c r="C170" s="211"/>
      <c r="D170" s="193" t="s">
        <v>164</v>
      </c>
      <c r="E170" s="212" t="s">
        <v>19</v>
      </c>
      <c r="F170" s="213" t="s">
        <v>577</v>
      </c>
      <c r="G170" s="211"/>
      <c r="H170" s="214">
        <v>0.24199999999999999</v>
      </c>
      <c r="I170" s="215"/>
      <c r="J170" s="211"/>
      <c r="K170" s="211"/>
      <c r="L170" s="216"/>
      <c r="M170" s="217"/>
      <c r="N170" s="218"/>
      <c r="O170" s="218"/>
      <c r="P170" s="218"/>
      <c r="Q170" s="218"/>
      <c r="R170" s="218"/>
      <c r="S170" s="218"/>
      <c r="T170" s="219"/>
      <c r="AT170" s="220" t="s">
        <v>164</v>
      </c>
      <c r="AU170" s="220" t="s">
        <v>82</v>
      </c>
      <c r="AV170" s="14" t="s">
        <v>82</v>
      </c>
      <c r="AW170" s="14" t="s">
        <v>35</v>
      </c>
      <c r="AX170" s="14" t="s">
        <v>73</v>
      </c>
      <c r="AY170" s="220" t="s">
        <v>151</v>
      </c>
    </row>
    <row r="171" spans="1:65" s="15" customFormat="1" ht="11.25">
      <c r="B171" s="221"/>
      <c r="C171" s="222"/>
      <c r="D171" s="193" t="s">
        <v>164</v>
      </c>
      <c r="E171" s="223" t="s">
        <v>19</v>
      </c>
      <c r="F171" s="224" t="s">
        <v>167</v>
      </c>
      <c r="G171" s="222"/>
      <c r="H171" s="225">
        <v>0.24199999999999999</v>
      </c>
      <c r="I171" s="226"/>
      <c r="J171" s="222"/>
      <c r="K171" s="222"/>
      <c r="L171" s="227"/>
      <c r="M171" s="228"/>
      <c r="N171" s="229"/>
      <c r="O171" s="229"/>
      <c r="P171" s="229"/>
      <c r="Q171" s="229"/>
      <c r="R171" s="229"/>
      <c r="S171" s="229"/>
      <c r="T171" s="230"/>
      <c r="AT171" s="231" t="s">
        <v>164</v>
      </c>
      <c r="AU171" s="231" t="s">
        <v>82</v>
      </c>
      <c r="AV171" s="15" t="s">
        <v>158</v>
      </c>
      <c r="AW171" s="15" t="s">
        <v>35</v>
      </c>
      <c r="AX171" s="15" t="s">
        <v>80</v>
      </c>
      <c r="AY171" s="231" t="s">
        <v>151</v>
      </c>
    </row>
    <row r="172" spans="1:65" s="2" customFormat="1" ht="24.2" customHeight="1">
      <c r="A172" s="36"/>
      <c r="B172" s="37"/>
      <c r="C172" s="232" t="s">
        <v>239</v>
      </c>
      <c r="D172" s="232" t="s">
        <v>324</v>
      </c>
      <c r="E172" s="233" t="s">
        <v>578</v>
      </c>
      <c r="F172" s="234" t="s">
        <v>579</v>
      </c>
      <c r="G172" s="235" t="s">
        <v>279</v>
      </c>
      <c r="H172" s="236">
        <v>0.33900000000000002</v>
      </c>
      <c r="I172" s="237"/>
      <c r="J172" s="238">
        <f>ROUND(I172*H172,2)</f>
        <v>0</v>
      </c>
      <c r="K172" s="234" t="s">
        <v>157</v>
      </c>
      <c r="L172" s="239"/>
      <c r="M172" s="240" t="s">
        <v>19</v>
      </c>
      <c r="N172" s="241" t="s">
        <v>44</v>
      </c>
      <c r="O172" s="66"/>
      <c r="P172" s="189">
        <f>O172*H172</f>
        <v>0</v>
      </c>
      <c r="Q172" s="189">
        <v>1</v>
      </c>
      <c r="R172" s="189">
        <f>Q172*H172</f>
        <v>0.33900000000000002</v>
      </c>
      <c r="S172" s="189">
        <v>0</v>
      </c>
      <c r="T172" s="190">
        <f>S172*H172</f>
        <v>0</v>
      </c>
      <c r="U172" s="36"/>
      <c r="V172" s="36"/>
      <c r="W172" s="36"/>
      <c r="X172" s="36"/>
      <c r="Y172" s="36"/>
      <c r="Z172" s="36"/>
      <c r="AA172" s="36"/>
      <c r="AB172" s="36"/>
      <c r="AC172" s="36"/>
      <c r="AD172" s="36"/>
      <c r="AE172" s="36"/>
      <c r="AR172" s="191" t="s">
        <v>214</v>
      </c>
      <c r="AT172" s="191" t="s">
        <v>324</v>
      </c>
      <c r="AU172" s="191" t="s">
        <v>82</v>
      </c>
      <c r="AY172" s="19" t="s">
        <v>151</v>
      </c>
      <c r="BE172" s="192">
        <f>IF(N172="základní",J172,0)</f>
        <v>0</v>
      </c>
      <c r="BF172" s="192">
        <f>IF(N172="snížená",J172,0)</f>
        <v>0</v>
      </c>
      <c r="BG172" s="192">
        <f>IF(N172="zákl. přenesená",J172,0)</f>
        <v>0</v>
      </c>
      <c r="BH172" s="192">
        <f>IF(N172="sníž. přenesená",J172,0)</f>
        <v>0</v>
      </c>
      <c r="BI172" s="192">
        <f>IF(N172="nulová",J172,0)</f>
        <v>0</v>
      </c>
      <c r="BJ172" s="19" t="s">
        <v>80</v>
      </c>
      <c r="BK172" s="192">
        <f>ROUND(I172*H172,2)</f>
        <v>0</v>
      </c>
      <c r="BL172" s="19" t="s">
        <v>158</v>
      </c>
      <c r="BM172" s="191" t="s">
        <v>1564</v>
      </c>
    </row>
    <row r="173" spans="1:65" s="2" customFormat="1" ht="11.25">
      <c r="A173" s="36"/>
      <c r="B173" s="37"/>
      <c r="C173" s="38"/>
      <c r="D173" s="193" t="s">
        <v>160</v>
      </c>
      <c r="E173" s="38"/>
      <c r="F173" s="194" t="s">
        <v>579</v>
      </c>
      <c r="G173" s="38"/>
      <c r="H173" s="38"/>
      <c r="I173" s="195"/>
      <c r="J173" s="38"/>
      <c r="K173" s="38"/>
      <c r="L173" s="41"/>
      <c r="M173" s="196"/>
      <c r="N173" s="197"/>
      <c r="O173" s="66"/>
      <c r="P173" s="66"/>
      <c r="Q173" s="66"/>
      <c r="R173" s="66"/>
      <c r="S173" s="66"/>
      <c r="T173" s="67"/>
      <c r="U173" s="36"/>
      <c r="V173" s="36"/>
      <c r="W173" s="36"/>
      <c r="X173" s="36"/>
      <c r="Y173" s="36"/>
      <c r="Z173" s="36"/>
      <c r="AA173" s="36"/>
      <c r="AB173" s="36"/>
      <c r="AC173" s="36"/>
      <c r="AD173" s="36"/>
      <c r="AE173" s="36"/>
      <c r="AT173" s="19" t="s">
        <v>160</v>
      </c>
      <c r="AU173" s="19" t="s">
        <v>82</v>
      </c>
    </row>
    <row r="174" spans="1:65" s="13" customFormat="1" ht="11.25">
      <c r="B174" s="200"/>
      <c r="C174" s="201"/>
      <c r="D174" s="193" t="s">
        <v>164</v>
      </c>
      <c r="E174" s="202" t="s">
        <v>19</v>
      </c>
      <c r="F174" s="203" t="s">
        <v>581</v>
      </c>
      <c r="G174" s="201"/>
      <c r="H174" s="202" t="s">
        <v>19</v>
      </c>
      <c r="I174" s="204"/>
      <c r="J174" s="201"/>
      <c r="K174" s="201"/>
      <c r="L174" s="205"/>
      <c r="M174" s="206"/>
      <c r="N174" s="207"/>
      <c r="O174" s="207"/>
      <c r="P174" s="207"/>
      <c r="Q174" s="207"/>
      <c r="R174" s="207"/>
      <c r="S174" s="207"/>
      <c r="T174" s="208"/>
      <c r="AT174" s="209" t="s">
        <v>164</v>
      </c>
      <c r="AU174" s="209" t="s">
        <v>82</v>
      </c>
      <c r="AV174" s="13" t="s">
        <v>80</v>
      </c>
      <c r="AW174" s="13" t="s">
        <v>35</v>
      </c>
      <c r="AX174" s="13" t="s">
        <v>73</v>
      </c>
      <c r="AY174" s="209" t="s">
        <v>151</v>
      </c>
    </row>
    <row r="175" spans="1:65" s="14" customFormat="1" ht="11.25">
      <c r="B175" s="210"/>
      <c r="C175" s="211"/>
      <c r="D175" s="193" t="s">
        <v>164</v>
      </c>
      <c r="E175" s="212" t="s">
        <v>19</v>
      </c>
      <c r="F175" s="213" t="s">
        <v>582</v>
      </c>
      <c r="G175" s="211"/>
      <c r="H175" s="214">
        <v>0.33900000000000002</v>
      </c>
      <c r="I175" s="215"/>
      <c r="J175" s="211"/>
      <c r="K175" s="211"/>
      <c r="L175" s="216"/>
      <c r="M175" s="217"/>
      <c r="N175" s="218"/>
      <c r="O175" s="218"/>
      <c r="P175" s="218"/>
      <c r="Q175" s="218"/>
      <c r="R175" s="218"/>
      <c r="S175" s="218"/>
      <c r="T175" s="219"/>
      <c r="AT175" s="220" t="s">
        <v>164</v>
      </c>
      <c r="AU175" s="220" t="s">
        <v>82</v>
      </c>
      <c r="AV175" s="14" t="s">
        <v>82</v>
      </c>
      <c r="AW175" s="14" t="s">
        <v>35</v>
      </c>
      <c r="AX175" s="14" t="s">
        <v>73</v>
      </c>
      <c r="AY175" s="220" t="s">
        <v>151</v>
      </c>
    </row>
    <row r="176" spans="1:65" s="15" customFormat="1" ht="11.25">
      <c r="B176" s="221"/>
      <c r="C176" s="222"/>
      <c r="D176" s="193" t="s">
        <v>164</v>
      </c>
      <c r="E176" s="223" t="s">
        <v>19</v>
      </c>
      <c r="F176" s="224" t="s">
        <v>167</v>
      </c>
      <c r="G176" s="222"/>
      <c r="H176" s="225">
        <v>0.33900000000000002</v>
      </c>
      <c r="I176" s="226"/>
      <c r="J176" s="222"/>
      <c r="K176" s="222"/>
      <c r="L176" s="227"/>
      <c r="M176" s="228"/>
      <c r="N176" s="229"/>
      <c r="O176" s="229"/>
      <c r="P176" s="229"/>
      <c r="Q176" s="229"/>
      <c r="R176" s="229"/>
      <c r="S176" s="229"/>
      <c r="T176" s="230"/>
      <c r="AT176" s="231" t="s">
        <v>164</v>
      </c>
      <c r="AU176" s="231" t="s">
        <v>82</v>
      </c>
      <c r="AV176" s="15" t="s">
        <v>158</v>
      </c>
      <c r="AW176" s="15" t="s">
        <v>35</v>
      </c>
      <c r="AX176" s="15" t="s">
        <v>80</v>
      </c>
      <c r="AY176" s="231" t="s">
        <v>151</v>
      </c>
    </row>
    <row r="177" spans="1:65" s="2" customFormat="1" ht="24.2" customHeight="1">
      <c r="A177" s="36"/>
      <c r="B177" s="37"/>
      <c r="C177" s="180" t="s">
        <v>247</v>
      </c>
      <c r="D177" s="180" t="s">
        <v>153</v>
      </c>
      <c r="E177" s="181" t="s">
        <v>583</v>
      </c>
      <c r="F177" s="182" t="s">
        <v>584</v>
      </c>
      <c r="G177" s="183" t="s">
        <v>551</v>
      </c>
      <c r="H177" s="184">
        <v>3299.9549999999999</v>
      </c>
      <c r="I177" s="185"/>
      <c r="J177" s="186">
        <f>ROUND(I177*H177,2)</f>
        <v>0</v>
      </c>
      <c r="K177" s="182" t="s">
        <v>157</v>
      </c>
      <c r="L177" s="41"/>
      <c r="M177" s="187" t="s">
        <v>19</v>
      </c>
      <c r="N177" s="188" t="s">
        <v>44</v>
      </c>
      <c r="O177" s="66"/>
      <c r="P177" s="189">
        <f>O177*H177</f>
        <v>0</v>
      </c>
      <c r="Q177" s="189">
        <v>0</v>
      </c>
      <c r="R177" s="189">
        <f>Q177*H177</f>
        <v>0</v>
      </c>
      <c r="S177" s="189">
        <v>0</v>
      </c>
      <c r="T177" s="190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191" t="s">
        <v>158</v>
      </c>
      <c r="AT177" s="191" t="s">
        <v>153</v>
      </c>
      <c r="AU177" s="191" t="s">
        <v>82</v>
      </c>
      <c r="AY177" s="19" t="s">
        <v>151</v>
      </c>
      <c r="BE177" s="192">
        <f>IF(N177="základní",J177,0)</f>
        <v>0</v>
      </c>
      <c r="BF177" s="192">
        <f>IF(N177="snížená",J177,0)</f>
        <v>0</v>
      </c>
      <c r="BG177" s="192">
        <f>IF(N177="zákl. přenesená",J177,0)</f>
        <v>0</v>
      </c>
      <c r="BH177" s="192">
        <f>IF(N177="sníž. přenesená",J177,0)</f>
        <v>0</v>
      </c>
      <c r="BI177" s="192">
        <f>IF(N177="nulová",J177,0)</f>
        <v>0</v>
      </c>
      <c r="BJ177" s="19" t="s">
        <v>80</v>
      </c>
      <c r="BK177" s="192">
        <f>ROUND(I177*H177,2)</f>
        <v>0</v>
      </c>
      <c r="BL177" s="19" t="s">
        <v>158</v>
      </c>
      <c r="BM177" s="191" t="s">
        <v>1565</v>
      </c>
    </row>
    <row r="178" spans="1:65" s="2" customFormat="1" ht="48.75">
      <c r="A178" s="36"/>
      <c r="B178" s="37"/>
      <c r="C178" s="38"/>
      <c r="D178" s="193" t="s">
        <v>160</v>
      </c>
      <c r="E178" s="38"/>
      <c r="F178" s="194" t="s">
        <v>586</v>
      </c>
      <c r="G178" s="38"/>
      <c r="H178" s="38"/>
      <c r="I178" s="195"/>
      <c r="J178" s="38"/>
      <c r="K178" s="38"/>
      <c r="L178" s="41"/>
      <c r="M178" s="196"/>
      <c r="N178" s="197"/>
      <c r="O178" s="66"/>
      <c r="P178" s="66"/>
      <c r="Q178" s="66"/>
      <c r="R178" s="66"/>
      <c r="S178" s="66"/>
      <c r="T178" s="67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9" t="s">
        <v>160</v>
      </c>
      <c r="AU178" s="19" t="s">
        <v>82</v>
      </c>
    </row>
    <row r="179" spans="1:65" s="2" customFormat="1" ht="11.25">
      <c r="A179" s="36"/>
      <c r="B179" s="37"/>
      <c r="C179" s="38"/>
      <c r="D179" s="198" t="s">
        <v>162</v>
      </c>
      <c r="E179" s="38"/>
      <c r="F179" s="199" t="s">
        <v>587</v>
      </c>
      <c r="G179" s="38"/>
      <c r="H179" s="38"/>
      <c r="I179" s="195"/>
      <c r="J179" s="38"/>
      <c r="K179" s="38"/>
      <c r="L179" s="41"/>
      <c r="M179" s="196"/>
      <c r="N179" s="197"/>
      <c r="O179" s="66"/>
      <c r="P179" s="66"/>
      <c r="Q179" s="66"/>
      <c r="R179" s="66"/>
      <c r="S179" s="66"/>
      <c r="T179" s="67"/>
      <c r="U179" s="36"/>
      <c r="V179" s="36"/>
      <c r="W179" s="36"/>
      <c r="X179" s="36"/>
      <c r="Y179" s="36"/>
      <c r="Z179" s="36"/>
      <c r="AA179" s="36"/>
      <c r="AB179" s="36"/>
      <c r="AC179" s="36"/>
      <c r="AD179" s="36"/>
      <c r="AE179" s="36"/>
      <c r="AT179" s="19" t="s">
        <v>162</v>
      </c>
      <c r="AU179" s="19" t="s">
        <v>82</v>
      </c>
    </row>
    <row r="180" spans="1:65" s="13" customFormat="1" ht="11.25">
      <c r="B180" s="200"/>
      <c r="C180" s="201"/>
      <c r="D180" s="193" t="s">
        <v>164</v>
      </c>
      <c r="E180" s="202" t="s">
        <v>19</v>
      </c>
      <c r="F180" s="203" t="s">
        <v>588</v>
      </c>
      <c r="G180" s="201"/>
      <c r="H180" s="202" t="s">
        <v>19</v>
      </c>
      <c r="I180" s="204"/>
      <c r="J180" s="201"/>
      <c r="K180" s="201"/>
      <c r="L180" s="205"/>
      <c r="M180" s="206"/>
      <c r="N180" s="207"/>
      <c r="O180" s="207"/>
      <c r="P180" s="207"/>
      <c r="Q180" s="207"/>
      <c r="R180" s="207"/>
      <c r="S180" s="207"/>
      <c r="T180" s="208"/>
      <c r="AT180" s="209" t="s">
        <v>164</v>
      </c>
      <c r="AU180" s="209" t="s">
        <v>82</v>
      </c>
      <c r="AV180" s="13" t="s">
        <v>80</v>
      </c>
      <c r="AW180" s="13" t="s">
        <v>35</v>
      </c>
      <c r="AX180" s="13" t="s">
        <v>73</v>
      </c>
      <c r="AY180" s="209" t="s">
        <v>151</v>
      </c>
    </row>
    <row r="181" spans="1:65" s="14" customFormat="1" ht="11.25">
      <c r="B181" s="210"/>
      <c r="C181" s="211"/>
      <c r="D181" s="193" t="s">
        <v>164</v>
      </c>
      <c r="E181" s="212" t="s">
        <v>19</v>
      </c>
      <c r="F181" s="213" t="s">
        <v>556</v>
      </c>
      <c r="G181" s="211"/>
      <c r="H181" s="214">
        <v>235.00800000000001</v>
      </c>
      <c r="I181" s="215"/>
      <c r="J181" s="211"/>
      <c r="K181" s="211"/>
      <c r="L181" s="216"/>
      <c r="M181" s="217"/>
      <c r="N181" s="218"/>
      <c r="O181" s="218"/>
      <c r="P181" s="218"/>
      <c r="Q181" s="218"/>
      <c r="R181" s="218"/>
      <c r="S181" s="218"/>
      <c r="T181" s="219"/>
      <c r="AT181" s="220" t="s">
        <v>164</v>
      </c>
      <c r="AU181" s="220" t="s">
        <v>82</v>
      </c>
      <c r="AV181" s="14" t="s">
        <v>82</v>
      </c>
      <c r="AW181" s="14" t="s">
        <v>35</v>
      </c>
      <c r="AX181" s="14" t="s">
        <v>73</v>
      </c>
      <c r="AY181" s="220" t="s">
        <v>151</v>
      </c>
    </row>
    <row r="182" spans="1:65" s="13" customFormat="1" ht="22.5">
      <c r="B182" s="200"/>
      <c r="C182" s="201"/>
      <c r="D182" s="193" t="s">
        <v>164</v>
      </c>
      <c r="E182" s="202" t="s">
        <v>19</v>
      </c>
      <c r="F182" s="203" t="s">
        <v>557</v>
      </c>
      <c r="G182" s="201"/>
      <c r="H182" s="202" t="s">
        <v>19</v>
      </c>
      <c r="I182" s="204"/>
      <c r="J182" s="201"/>
      <c r="K182" s="201"/>
      <c r="L182" s="205"/>
      <c r="M182" s="206"/>
      <c r="N182" s="207"/>
      <c r="O182" s="207"/>
      <c r="P182" s="207"/>
      <c r="Q182" s="207"/>
      <c r="R182" s="207"/>
      <c r="S182" s="207"/>
      <c r="T182" s="208"/>
      <c r="AT182" s="209" t="s">
        <v>164</v>
      </c>
      <c r="AU182" s="209" t="s">
        <v>82</v>
      </c>
      <c r="AV182" s="13" t="s">
        <v>80</v>
      </c>
      <c r="AW182" s="13" t="s">
        <v>35</v>
      </c>
      <c r="AX182" s="13" t="s">
        <v>73</v>
      </c>
      <c r="AY182" s="209" t="s">
        <v>151</v>
      </c>
    </row>
    <row r="183" spans="1:65" s="14" customFormat="1" ht="11.25">
      <c r="B183" s="210"/>
      <c r="C183" s="211"/>
      <c r="D183" s="193" t="s">
        <v>164</v>
      </c>
      <c r="E183" s="212" t="s">
        <v>19</v>
      </c>
      <c r="F183" s="213" t="s">
        <v>558</v>
      </c>
      <c r="G183" s="211"/>
      <c r="H183" s="214">
        <v>265.65100000000001</v>
      </c>
      <c r="I183" s="215"/>
      <c r="J183" s="211"/>
      <c r="K183" s="211"/>
      <c r="L183" s="216"/>
      <c r="M183" s="217"/>
      <c r="N183" s="218"/>
      <c r="O183" s="218"/>
      <c r="P183" s="218"/>
      <c r="Q183" s="218"/>
      <c r="R183" s="218"/>
      <c r="S183" s="218"/>
      <c r="T183" s="219"/>
      <c r="AT183" s="220" t="s">
        <v>164</v>
      </c>
      <c r="AU183" s="220" t="s">
        <v>82</v>
      </c>
      <c r="AV183" s="14" t="s">
        <v>82</v>
      </c>
      <c r="AW183" s="14" t="s">
        <v>35</v>
      </c>
      <c r="AX183" s="14" t="s">
        <v>73</v>
      </c>
      <c r="AY183" s="220" t="s">
        <v>151</v>
      </c>
    </row>
    <row r="184" spans="1:65" s="13" customFormat="1" ht="22.5">
      <c r="B184" s="200"/>
      <c r="C184" s="201"/>
      <c r="D184" s="193" t="s">
        <v>164</v>
      </c>
      <c r="E184" s="202" t="s">
        <v>19</v>
      </c>
      <c r="F184" s="203" t="s">
        <v>559</v>
      </c>
      <c r="G184" s="201"/>
      <c r="H184" s="202" t="s">
        <v>19</v>
      </c>
      <c r="I184" s="204"/>
      <c r="J184" s="201"/>
      <c r="K184" s="201"/>
      <c r="L184" s="205"/>
      <c r="M184" s="206"/>
      <c r="N184" s="207"/>
      <c r="O184" s="207"/>
      <c r="P184" s="207"/>
      <c r="Q184" s="207"/>
      <c r="R184" s="207"/>
      <c r="S184" s="207"/>
      <c r="T184" s="208"/>
      <c r="AT184" s="209" t="s">
        <v>164</v>
      </c>
      <c r="AU184" s="209" t="s">
        <v>82</v>
      </c>
      <c r="AV184" s="13" t="s">
        <v>80</v>
      </c>
      <c r="AW184" s="13" t="s">
        <v>35</v>
      </c>
      <c r="AX184" s="13" t="s">
        <v>73</v>
      </c>
      <c r="AY184" s="209" t="s">
        <v>151</v>
      </c>
    </row>
    <row r="185" spans="1:65" s="14" customFormat="1" ht="11.25">
      <c r="B185" s="210"/>
      <c r="C185" s="211"/>
      <c r="D185" s="193" t="s">
        <v>164</v>
      </c>
      <c r="E185" s="212" t="s">
        <v>19</v>
      </c>
      <c r="F185" s="213" t="s">
        <v>560</v>
      </c>
      <c r="G185" s="211"/>
      <c r="H185" s="214">
        <v>276.89499999999998</v>
      </c>
      <c r="I185" s="215"/>
      <c r="J185" s="211"/>
      <c r="K185" s="211"/>
      <c r="L185" s="216"/>
      <c r="M185" s="217"/>
      <c r="N185" s="218"/>
      <c r="O185" s="218"/>
      <c r="P185" s="218"/>
      <c r="Q185" s="218"/>
      <c r="R185" s="218"/>
      <c r="S185" s="218"/>
      <c r="T185" s="219"/>
      <c r="AT185" s="220" t="s">
        <v>164</v>
      </c>
      <c r="AU185" s="220" t="s">
        <v>82</v>
      </c>
      <c r="AV185" s="14" t="s">
        <v>82</v>
      </c>
      <c r="AW185" s="14" t="s">
        <v>35</v>
      </c>
      <c r="AX185" s="14" t="s">
        <v>73</v>
      </c>
      <c r="AY185" s="220" t="s">
        <v>151</v>
      </c>
    </row>
    <row r="186" spans="1:65" s="13" customFormat="1" ht="22.5">
      <c r="B186" s="200"/>
      <c r="C186" s="201"/>
      <c r="D186" s="193" t="s">
        <v>164</v>
      </c>
      <c r="E186" s="202" t="s">
        <v>19</v>
      </c>
      <c r="F186" s="203" t="s">
        <v>561</v>
      </c>
      <c r="G186" s="201"/>
      <c r="H186" s="202" t="s">
        <v>19</v>
      </c>
      <c r="I186" s="204"/>
      <c r="J186" s="201"/>
      <c r="K186" s="201"/>
      <c r="L186" s="205"/>
      <c r="M186" s="206"/>
      <c r="N186" s="207"/>
      <c r="O186" s="207"/>
      <c r="P186" s="207"/>
      <c r="Q186" s="207"/>
      <c r="R186" s="207"/>
      <c r="S186" s="207"/>
      <c r="T186" s="208"/>
      <c r="AT186" s="209" t="s">
        <v>164</v>
      </c>
      <c r="AU186" s="209" t="s">
        <v>82</v>
      </c>
      <c r="AV186" s="13" t="s">
        <v>80</v>
      </c>
      <c r="AW186" s="13" t="s">
        <v>35</v>
      </c>
      <c r="AX186" s="13" t="s">
        <v>73</v>
      </c>
      <c r="AY186" s="209" t="s">
        <v>151</v>
      </c>
    </row>
    <row r="187" spans="1:65" s="14" customFormat="1" ht="11.25">
      <c r="B187" s="210"/>
      <c r="C187" s="211"/>
      <c r="D187" s="193" t="s">
        <v>164</v>
      </c>
      <c r="E187" s="212" t="s">
        <v>19</v>
      </c>
      <c r="F187" s="213" t="s">
        <v>558</v>
      </c>
      <c r="G187" s="211"/>
      <c r="H187" s="214">
        <v>265.65100000000001</v>
      </c>
      <c r="I187" s="215"/>
      <c r="J187" s="211"/>
      <c r="K187" s="211"/>
      <c r="L187" s="216"/>
      <c r="M187" s="217"/>
      <c r="N187" s="218"/>
      <c r="O187" s="218"/>
      <c r="P187" s="218"/>
      <c r="Q187" s="218"/>
      <c r="R187" s="218"/>
      <c r="S187" s="218"/>
      <c r="T187" s="219"/>
      <c r="AT187" s="220" t="s">
        <v>164</v>
      </c>
      <c r="AU187" s="220" t="s">
        <v>82</v>
      </c>
      <c r="AV187" s="14" t="s">
        <v>82</v>
      </c>
      <c r="AW187" s="14" t="s">
        <v>35</v>
      </c>
      <c r="AX187" s="14" t="s">
        <v>73</v>
      </c>
      <c r="AY187" s="220" t="s">
        <v>151</v>
      </c>
    </row>
    <row r="188" spans="1:65" s="13" customFormat="1" ht="11.25">
      <c r="B188" s="200"/>
      <c r="C188" s="201"/>
      <c r="D188" s="193" t="s">
        <v>164</v>
      </c>
      <c r="E188" s="202" t="s">
        <v>19</v>
      </c>
      <c r="F188" s="203" t="s">
        <v>562</v>
      </c>
      <c r="G188" s="201"/>
      <c r="H188" s="202" t="s">
        <v>19</v>
      </c>
      <c r="I188" s="204"/>
      <c r="J188" s="201"/>
      <c r="K188" s="201"/>
      <c r="L188" s="205"/>
      <c r="M188" s="206"/>
      <c r="N188" s="207"/>
      <c r="O188" s="207"/>
      <c r="P188" s="207"/>
      <c r="Q188" s="207"/>
      <c r="R188" s="207"/>
      <c r="S188" s="207"/>
      <c r="T188" s="208"/>
      <c r="AT188" s="209" t="s">
        <v>164</v>
      </c>
      <c r="AU188" s="209" t="s">
        <v>82</v>
      </c>
      <c r="AV188" s="13" t="s">
        <v>80</v>
      </c>
      <c r="AW188" s="13" t="s">
        <v>35</v>
      </c>
      <c r="AX188" s="13" t="s">
        <v>73</v>
      </c>
      <c r="AY188" s="209" t="s">
        <v>151</v>
      </c>
    </row>
    <row r="189" spans="1:65" s="14" customFormat="1" ht="11.25">
      <c r="B189" s="210"/>
      <c r="C189" s="211"/>
      <c r="D189" s="193" t="s">
        <v>164</v>
      </c>
      <c r="E189" s="212" t="s">
        <v>19</v>
      </c>
      <c r="F189" s="213" t="s">
        <v>563</v>
      </c>
      <c r="G189" s="211"/>
      <c r="H189" s="214">
        <v>328.95</v>
      </c>
      <c r="I189" s="215"/>
      <c r="J189" s="211"/>
      <c r="K189" s="211"/>
      <c r="L189" s="216"/>
      <c r="M189" s="217"/>
      <c r="N189" s="218"/>
      <c r="O189" s="218"/>
      <c r="P189" s="218"/>
      <c r="Q189" s="218"/>
      <c r="R189" s="218"/>
      <c r="S189" s="218"/>
      <c r="T189" s="219"/>
      <c r="AT189" s="220" t="s">
        <v>164</v>
      </c>
      <c r="AU189" s="220" t="s">
        <v>82</v>
      </c>
      <c r="AV189" s="14" t="s">
        <v>82</v>
      </c>
      <c r="AW189" s="14" t="s">
        <v>35</v>
      </c>
      <c r="AX189" s="14" t="s">
        <v>73</v>
      </c>
      <c r="AY189" s="220" t="s">
        <v>151</v>
      </c>
    </row>
    <row r="190" spans="1:65" s="13" customFormat="1" ht="22.5">
      <c r="B190" s="200"/>
      <c r="C190" s="201"/>
      <c r="D190" s="193" t="s">
        <v>164</v>
      </c>
      <c r="E190" s="202" t="s">
        <v>19</v>
      </c>
      <c r="F190" s="203" t="s">
        <v>589</v>
      </c>
      <c r="G190" s="201"/>
      <c r="H190" s="202" t="s">
        <v>19</v>
      </c>
      <c r="I190" s="204"/>
      <c r="J190" s="201"/>
      <c r="K190" s="201"/>
      <c r="L190" s="205"/>
      <c r="M190" s="206"/>
      <c r="N190" s="207"/>
      <c r="O190" s="207"/>
      <c r="P190" s="207"/>
      <c r="Q190" s="207"/>
      <c r="R190" s="207"/>
      <c r="S190" s="207"/>
      <c r="T190" s="208"/>
      <c r="AT190" s="209" t="s">
        <v>164</v>
      </c>
      <c r="AU190" s="209" t="s">
        <v>82</v>
      </c>
      <c r="AV190" s="13" t="s">
        <v>80</v>
      </c>
      <c r="AW190" s="13" t="s">
        <v>35</v>
      </c>
      <c r="AX190" s="13" t="s">
        <v>73</v>
      </c>
      <c r="AY190" s="209" t="s">
        <v>151</v>
      </c>
    </row>
    <row r="191" spans="1:65" s="14" customFormat="1" ht="11.25">
      <c r="B191" s="210"/>
      <c r="C191" s="211"/>
      <c r="D191" s="193" t="s">
        <v>164</v>
      </c>
      <c r="E191" s="212" t="s">
        <v>19</v>
      </c>
      <c r="F191" s="213" t="s">
        <v>565</v>
      </c>
      <c r="G191" s="211"/>
      <c r="H191" s="214">
        <v>1927.8</v>
      </c>
      <c r="I191" s="215"/>
      <c r="J191" s="211"/>
      <c r="K191" s="211"/>
      <c r="L191" s="216"/>
      <c r="M191" s="217"/>
      <c r="N191" s="218"/>
      <c r="O191" s="218"/>
      <c r="P191" s="218"/>
      <c r="Q191" s="218"/>
      <c r="R191" s="218"/>
      <c r="S191" s="218"/>
      <c r="T191" s="219"/>
      <c r="AT191" s="220" t="s">
        <v>164</v>
      </c>
      <c r="AU191" s="220" t="s">
        <v>82</v>
      </c>
      <c r="AV191" s="14" t="s">
        <v>82</v>
      </c>
      <c r="AW191" s="14" t="s">
        <v>35</v>
      </c>
      <c r="AX191" s="14" t="s">
        <v>73</v>
      </c>
      <c r="AY191" s="220" t="s">
        <v>151</v>
      </c>
    </row>
    <row r="192" spans="1:65" s="15" customFormat="1" ht="11.25">
      <c r="B192" s="221"/>
      <c r="C192" s="222"/>
      <c r="D192" s="193" t="s">
        <v>164</v>
      </c>
      <c r="E192" s="223" t="s">
        <v>19</v>
      </c>
      <c r="F192" s="224" t="s">
        <v>167</v>
      </c>
      <c r="G192" s="222"/>
      <c r="H192" s="225">
        <v>3299.9549999999999</v>
      </c>
      <c r="I192" s="226"/>
      <c r="J192" s="222"/>
      <c r="K192" s="222"/>
      <c r="L192" s="227"/>
      <c r="M192" s="228"/>
      <c r="N192" s="229"/>
      <c r="O192" s="229"/>
      <c r="P192" s="229"/>
      <c r="Q192" s="229"/>
      <c r="R192" s="229"/>
      <c r="S192" s="229"/>
      <c r="T192" s="230"/>
      <c r="AT192" s="231" t="s">
        <v>164</v>
      </c>
      <c r="AU192" s="231" t="s">
        <v>82</v>
      </c>
      <c r="AV192" s="15" t="s">
        <v>158</v>
      </c>
      <c r="AW192" s="15" t="s">
        <v>35</v>
      </c>
      <c r="AX192" s="15" t="s">
        <v>80</v>
      </c>
      <c r="AY192" s="231" t="s">
        <v>151</v>
      </c>
    </row>
    <row r="193" spans="1:65" s="2" customFormat="1" ht="24.2" customHeight="1">
      <c r="A193" s="36"/>
      <c r="B193" s="37"/>
      <c r="C193" s="232" t="s">
        <v>253</v>
      </c>
      <c r="D193" s="232" t="s">
        <v>324</v>
      </c>
      <c r="E193" s="233" t="s">
        <v>590</v>
      </c>
      <c r="F193" s="234" t="s">
        <v>591</v>
      </c>
      <c r="G193" s="235" t="s">
        <v>447</v>
      </c>
      <c r="H193" s="236">
        <v>126</v>
      </c>
      <c r="I193" s="237"/>
      <c r="J193" s="238">
        <f>ROUND(I193*H193,2)</f>
        <v>0</v>
      </c>
      <c r="K193" s="234" t="s">
        <v>19</v>
      </c>
      <c r="L193" s="239"/>
      <c r="M193" s="240" t="s">
        <v>19</v>
      </c>
      <c r="N193" s="241" t="s">
        <v>44</v>
      </c>
      <c r="O193" s="66"/>
      <c r="P193" s="189">
        <f>O193*H193</f>
        <v>0</v>
      </c>
      <c r="Q193" s="189">
        <v>1.4999999999999999E-2</v>
      </c>
      <c r="R193" s="189">
        <f>Q193*H193</f>
        <v>1.89</v>
      </c>
      <c r="S193" s="189">
        <v>0</v>
      </c>
      <c r="T193" s="190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191" t="s">
        <v>327</v>
      </c>
      <c r="AT193" s="191" t="s">
        <v>324</v>
      </c>
      <c r="AU193" s="191" t="s">
        <v>82</v>
      </c>
      <c r="AY193" s="19" t="s">
        <v>151</v>
      </c>
      <c r="BE193" s="192">
        <f>IF(N193="základní",J193,0)</f>
        <v>0</v>
      </c>
      <c r="BF193" s="192">
        <f>IF(N193="snížená",J193,0)</f>
        <v>0</v>
      </c>
      <c r="BG193" s="192">
        <f>IF(N193="zákl. přenesená",J193,0)</f>
        <v>0</v>
      </c>
      <c r="BH193" s="192">
        <f>IF(N193="sníž. přenesená",J193,0)</f>
        <v>0</v>
      </c>
      <c r="BI193" s="192">
        <f>IF(N193="nulová",J193,0)</f>
        <v>0</v>
      </c>
      <c r="BJ193" s="19" t="s">
        <v>80</v>
      </c>
      <c r="BK193" s="192">
        <f>ROUND(I193*H193,2)</f>
        <v>0</v>
      </c>
      <c r="BL193" s="19" t="s">
        <v>276</v>
      </c>
      <c r="BM193" s="191" t="s">
        <v>1566</v>
      </c>
    </row>
    <row r="194" spans="1:65" s="2" customFormat="1" ht="19.5">
      <c r="A194" s="36"/>
      <c r="B194" s="37"/>
      <c r="C194" s="38"/>
      <c r="D194" s="193" t="s">
        <v>160</v>
      </c>
      <c r="E194" s="38"/>
      <c r="F194" s="194" t="s">
        <v>591</v>
      </c>
      <c r="G194" s="38"/>
      <c r="H194" s="38"/>
      <c r="I194" s="195"/>
      <c r="J194" s="38"/>
      <c r="K194" s="38"/>
      <c r="L194" s="41"/>
      <c r="M194" s="196"/>
      <c r="N194" s="197"/>
      <c r="O194" s="66"/>
      <c r="P194" s="66"/>
      <c r="Q194" s="66"/>
      <c r="R194" s="66"/>
      <c r="S194" s="66"/>
      <c r="T194" s="67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9" t="s">
        <v>160</v>
      </c>
      <c r="AU194" s="19" t="s">
        <v>82</v>
      </c>
    </row>
    <row r="195" spans="1:65" s="13" customFormat="1" ht="11.25">
      <c r="B195" s="200"/>
      <c r="C195" s="201"/>
      <c r="D195" s="193" t="s">
        <v>164</v>
      </c>
      <c r="E195" s="202" t="s">
        <v>19</v>
      </c>
      <c r="F195" s="203" t="s">
        <v>593</v>
      </c>
      <c r="G195" s="201"/>
      <c r="H195" s="202" t="s">
        <v>19</v>
      </c>
      <c r="I195" s="204"/>
      <c r="J195" s="201"/>
      <c r="K195" s="201"/>
      <c r="L195" s="205"/>
      <c r="M195" s="206"/>
      <c r="N195" s="207"/>
      <c r="O195" s="207"/>
      <c r="P195" s="207"/>
      <c r="Q195" s="207"/>
      <c r="R195" s="207"/>
      <c r="S195" s="207"/>
      <c r="T195" s="208"/>
      <c r="AT195" s="209" t="s">
        <v>164</v>
      </c>
      <c r="AU195" s="209" t="s">
        <v>82</v>
      </c>
      <c r="AV195" s="13" t="s">
        <v>80</v>
      </c>
      <c r="AW195" s="13" t="s">
        <v>35</v>
      </c>
      <c r="AX195" s="13" t="s">
        <v>73</v>
      </c>
      <c r="AY195" s="209" t="s">
        <v>151</v>
      </c>
    </row>
    <row r="196" spans="1:65" s="14" customFormat="1" ht="11.25">
      <c r="B196" s="210"/>
      <c r="C196" s="211"/>
      <c r="D196" s="193" t="s">
        <v>164</v>
      </c>
      <c r="E196" s="212" t="s">
        <v>19</v>
      </c>
      <c r="F196" s="213" t="s">
        <v>594</v>
      </c>
      <c r="G196" s="211"/>
      <c r="H196" s="214">
        <v>86</v>
      </c>
      <c r="I196" s="215"/>
      <c r="J196" s="211"/>
      <c r="K196" s="211"/>
      <c r="L196" s="216"/>
      <c r="M196" s="217"/>
      <c r="N196" s="218"/>
      <c r="O196" s="218"/>
      <c r="P196" s="218"/>
      <c r="Q196" s="218"/>
      <c r="R196" s="218"/>
      <c r="S196" s="218"/>
      <c r="T196" s="219"/>
      <c r="AT196" s="220" t="s">
        <v>164</v>
      </c>
      <c r="AU196" s="220" t="s">
        <v>82</v>
      </c>
      <c r="AV196" s="14" t="s">
        <v>82</v>
      </c>
      <c r="AW196" s="14" t="s">
        <v>35</v>
      </c>
      <c r="AX196" s="14" t="s">
        <v>73</v>
      </c>
      <c r="AY196" s="220" t="s">
        <v>151</v>
      </c>
    </row>
    <row r="197" spans="1:65" s="13" customFormat="1" ht="11.25">
      <c r="B197" s="200"/>
      <c r="C197" s="201"/>
      <c r="D197" s="193" t="s">
        <v>164</v>
      </c>
      <c r="E197" s="202" t="s">
        <v>19</v>
      </c>
      <c r="F197" s="203" t="s">
        <v>595</v>
      </c>
      <c r="G197" s="201"/>
      <c r="H197" s="202" t="s">
        <v>19</v>
      </c>
      <c r="I197" s="204"/>
      <c r="J197" s="201"/>
      <c r="K197" s="201"/>
      <c r="L197" s="205"/>
      <c r="M197" s="206"/>
      <c r="N197" s="207"/>
      <c r="O197" s="207"/>
      <c r="P197" s="207"/>
      <c r="Q197" s="207"/>
      <c r="R197" s="207"/>
      <c r="S197" s="207"/>
      <c r="T197" s="208"/>
      <c r="AT197" s="209" t="s">
        <v>164</v>
      </c>
      <c r="AU197" s="209" t="s">
        <v>82</v>
      </c>
      <c r="AV197" s="13" t="s">
        <v>80</v>
      </c>
      <c r="AW197" s="13" t="s">
        <v>35</v>
      </c>
      <c r="AX197" s="13" t="s">
        <v>73</v>
      </c>
      <c r="AY197" s="209" t="s">
        <v>151</v>
      </c>
    </row>
    <row r="198" spans="1:65" s="13" customFormat="1" ht="11.25">
      <c r="B198" s="200"/>
      <c r="C198" s="201"/>
      <c r="D198" s="193" t="s">
        <v>164</v>
      </c>
      <c r="E198" s="202" t="s">
        <v>19</v>
      </c>
      <c r="F198" s="203" t="s">
        <v>596</v>
      </c>
      <c r="G198" s="201"/>
      <c r="H198" s="202" t="s">
        <v>19</v>
      </c>
      <c r="I198" s="204"/>
      <c r="J198" s="201"/>
      <c r="K198" s="201"/>
      <c r="L198" s="205"/>
      <c r="M198" s="206"/>
      <c r="N198" s="207"/>
      <c r="O198" s="207"/>
      <c r="P198" s="207"/>
      <c r="Q198" s="207"/>
      <c r="R198" s="207"/>
      <c r="S198" s="207"/>
      <c r="T198" s="208"/>
      <c r="AT198" s="209" t="s">
        <v>164</v>
      </c>
      <c r="AU198" s="209" t="s">
        <v>82</v>
      </c>
      <c r="AV198" s="13" t="s">
        <v>80</v>
      </c>
      <c r="AW198" s="13" t="s">
        <v>35</v>
      </c>
      <c r="AX198" s="13" t="s">
        <v>73</v>
      </c>
      <c r="AY198" s="209" t="s">
        <v>151</v>
      </c>
    </row>
    <row r="199" spans="1:65" s="14" customFormat="1" ht="11.25">
      <c r="B199" s="210"/>
      <c r="C199" s="211"/>
      <c r="D199" s="193" t="s">
        <v>164</v>
      </c>
      <c r="E199" s="212" t="s">
        <v>19</v>
      </c>
      <c r="F199" s="213" t="s">
        <v>597</v>
      </c>
      <c r="G199" s="211"/>
      <c r="H199" s="214">
        <v>16</v>
      </c>
      <c r="I199" s="215"/>
      <c r="J199" s="211"/>
      <c r="K199" s="211"/>
      <c r="L199" s="216"/>
      <c r="M199" s="217"/>
      <c r="N199" s="218"/>
      <c r="O199" s="218"/>
      <c r="P199" s="218"/>
      <c r="Q199" s="218"/>
      <c r="R199" s="218"/>
      <c r="S199" s="218"/>
      <c r="T199" s="219"/>
      <c r="AT199" s="220" t="s">
        <v>164</v>
      </c>
      <c r="AU199" s="220" t="s">
        <v>82</v>
      </c>
      <c r="AV199" s="14" t="s">
        <v>82</v>
      </c>
      <c r="AW199" s="14" t="s">
        <v>35</v>
      </c>
      <c r="AX199" s="14" t="s">
        <v>73</v>
      </c>
      <c r="AY199" s="220" t="s">
        <v>151</v>
      </c>
    </row>
    <row r="200" spans="1:65" s="13" customFormat="1" ht="11.25">
      <c r="B200" s="200"/>
      <c r="C200" s="201"/>
      <c r="D200" s="193" t="s">
        <v>164</v>
      </c>
      <c r="E200" s="202" t="s">
        <v>19</v>
      </c>
      <c r="F200" s="203" t="s">
        <v>596</v>
      </c>
      <c r="G200" s="201"/>
      <c r="H200" s="202" t="s">
        <v>19</v>
      </c>
      <c r="I200" s="204"/>
      <c r="J200" s="201"/>
      <c r="K200" s="201"/>
      <c r="L200" s="205"/>
      <c r="M200" s="206"/>
      <c r="N200" s="207"/>
      <c r="O200" s="207"/>
      <c r="P200" s="207"/>
      <c r="Q200" s="207"/>
      <c r="R200" s="207"/>
      <c r="S200" s="207"/>
      <c r="T200" s="208"/>
      <c r="AT200" s="209" t="s">
        <v>164</v>
      </c>
      <c r="AU200" s="209" t="s">
        <v>82</v>
      </c>
      <c r="AV200" s="13" t="s">
        <v>80</v>
      </c>
      <c r="AW200" s="13" t="s">
        <v>35</v>
      </c>
      <c r="AX200" s="13" t="s">
        <v>73</v>
      </c>
      <c r="AY200" s="209" t="s">
        <v>151</v>
      </c>
    </row>
    <row r="201" spans="1:65" s="14" customFormat="1" ht="11.25">
      <c r="B201" s="210"/>
      <c r="C201" s="211"/>
      <c r="D201" s="193" t="s">
        <v>164</v>
      </c>
      <c r="E201" s="212" t="s">
        <v>19</v>
      </c>
      <c r="F201" s="213" t="s">
        <v>598</v>
      </c>
      <c r="G201" s="211"/>
      <c r="H201" s="214">
        <v>12</v>
      </c>
      <c r="I201" s="215"/>
      <c r="J201" s="211"/>
      <c r="K201" s="211"/>
      <c r="L201" s="216"/>
      <c r="M201" s="217"/>
      <c r="N201" s="218"/>
      <c r="O201" s="218"/>
      <c r="P201" s="218"/>
      <c r="Q201" s="218"/>
      <c r="R201" s="218"/>
      <c r="S201" s="218"/>
      <c r="T201" s="219"/>
      <c r="AT201" s="220" t="s">
        <v>164</v>
      </c>
      <c r="AU201" s="220" t="s">
        <v>82</v>
      </c>
      <c r="AV201" s="14" t="s">
        <v>82</v>
      </c>
      <c r="AW201" s="14" t="s">
        <v>35</v>
      </c>
      <c r="AX201" s="14" t="s">
        <v>73</v>
      </c>
      <c r="AY201" s="220" t="s">
        <v>151</v>
      </c>
    </row>
    <row r="202" spans="1:65" s="13" customFormat="1" ht="11.25">
      <c r="B202" s="200"/>
      <c r="C202" s="201"/>
      <c r="D202" s="193" t="s">
        <v>164</v>
      </c>
      <c r="E202" s="202" t="s">
        <v>19</v>
      </c>
      <c r="F202" s="203" t="s">
        <v>596</v>
      </c>
      <c r="G202" s="201"/>
      <c r="H202" s="202" t="s">
        <v>19</v>
      </c>
      <c r="I202" s="204"/>
      <c r="J202" s="201"/>
      <c r="K202" s="201"/>
      <c r="L202" s="205"/>
      <c r="M202" s="206"/>
      <c r="N202" s="207"/>
      <c r="O202" s="207"/>
      <c r="P202" s="207"/>
      <c r="Q202" s="207"/>
      <c r="R202" s="207"/>
      <c r="S202" s="207"/>
      <c r="T202" s="208"/>
      <c r="AT202" s="209" t="s">
        <v>164</v>
      </c>
      <c r="AU202" s="209" t="s">
        <v>82</v>
      </c>
      <c r="AV202" s="13" t="s">
        <v>80</v>
      </c>
      <c r="AW202" s="13" t="s">
        <v>35</v>
      </c>
      <c r="AX202" s="13" t="s">
        <v>73</v>
      </c>
      <c r="AY202" s="209" t="s">
        <v>151</v>
      </c>
    </row>
    <row r="203" spans="1:65" s="14" customFormat="1" ht="11.25">
      <c r="B203" s="210"/>
      <c r="C203" s="211"/>
      <c r="D203" s="193" t="s">
        <v>164</v>
      </c>
      <c r="E203" s="212" t="s">
        <v>19</v>
      </c>
      <c r="F203" s="213" t="s">
        <v>599</v>
      </c>
      <c r="G203" s="211"/>
      <c r="H203" s="214">
        <v>12</v>
      </c>
      <c r="I203" s="215"/>
      <c r="J203" s="211"/>
      <c r="K203" s="211"/>
      <c r="L203" s="216"/>
      <c r="M203" s="217"/>
      <c r="N203" s="218"/>
      <c r="O203" s="218"/>
      <c r="P203" s="218"/>
      <c r="Q203" s="218"/>
      <c r="R203" s="218"/>
      <c r="S203" s="218"/>
      <c r="T203" s="219"/>
      <c r="AT203" s="220" t="s">
        <v>164</v>
      </c>
      <c r="AU203" s="220" t="s">
        <v>82</v>
      </c>
      <c r="AV203" s="14" t="s">
        <v>82</v>
      </c>
      <c r="AW203" s="14" t="s">
        <v>35</v>
      </c>
      <c r="AX203" s="14" t="s">
        <v>73</v>
      </c>
      <c r="AY203" s="220" t="s">
        <v>151</v>
      </c>
    </row>
    <row r="204" spans="1:65" s="15" customFormat="1" ht="11.25">
      <c r="B204" s="221"/>
      <c r="C204" s="222"/>
      <c r="D204" s="193" t="s">
        <v>164</v>
      </c>
      <c r="E204" s="223" t="s">
        <v>19</v>
      </c>
      <c r="F204" s="224" t="s">
        <v>167</v>
      </c>
      <c r="G204" s="222"/>
      <c r="H204" s="225">
        <v>126</v>
      </c>
      <c r="I204" s="226"/>
      <c r="J204" s="222"/>
      <c r="K204" s="222"/>
      <c r="L204" s="227"/>
      <c r="M204" s="228"/>
      <c r="N204" s="229"/>
      <c r="O204" s="229"/>
      <c r="P204" s="229"/>
      <c r="Q204" s="229"/>
      <c r="R204" s="229"/>
      <c r="S204" s="229"/>
      <c r="T204" s="230"/>
      <c r="AT204" s="231" t="s">
        <v>164</v>
      </c>
      <c r="AU204" s="231" t="s">
        <v>82</v>
      </c>
      <c r="AV204" s="15" t="s">
        <v>158</v>
      </c>
      <c r="AW204" s="15" t="s">
        <v>35</v>
      </c>
      <c r="AX204" s="15" t="s">
        <v>80</v>
      </c>
      <c r="AY204" s="231" t="s">
        <v>151</v>
      </c>
    </row>
    <row r="205" spans="1:65" s="12" customFormat="1" ht="22.9" customHeight="1">
      <c r="B205" s="164"/>
      <c r="C205" s="165"/>
      <c r="D205" s="166" t="s">
        <v>72</v>
      </c>
      <c r="E205" s="178" t="s">
        <v>173</v>
      </c>
      <c r="F205" s="178" t="s">
        <v>174</v>
      </c>
      <c r="G205" s="165"/>
      <c r="H205" s="165"/>
      <c r="I205" s="168"/>
      <c r="J205" s="179">
        <f>BK205</f>
        <v>0</v>
      </c>
      <c r="K205" s="165"/>
      <c r="L205" s="170"/>
      <c r="M205" s="171"/>
      <c r="N205" s="172"/>
      <c r="O205" s="172"/>
      <c r="P205" s="173">
        <f>SUM(P206:P253)</f>
        <v>0</v>
      </c>
      <c r="Q205" s="172"/>
      <c r="R205" s="173">
        <f>SUM(R206:R253)</f>
        <v>5.1677095899999994</v>
      </c>
      <c r="S205" s="172"/>
      <c r="T205" s="174">
        <f>SUM(T206:T253)</f>
        <v>0</v>
      </c>
      <c r="AR205" s="175" t="s">
        <v>80</v>
      </c>
      <c r="AT205" s="176" t="s">
        <v>72</v>
      </c>
      <c r="AU205" s="176" t="s">
        <v>80</v>
      </c>
      <c r="AY205" s="175" t="s">
        <v>151</v>
      </c>
      <c r="BK205" s="177">
        <f>SUM(BK206:BK253)</f>
        <v>0</v>
      </c>
    </row>
    <row r="206" spans="1:65" s="2" customFormat="1" ht="21.75" customHeight="1">
      <c r="A206" s="36"/>
      <c r="B206" s="37"/>
      <c r="C206" s="180" t="s">
        <v>261</v>
      </c>
      <c r="D206" s="180" t="s">
        <v>153</v>
      </c>
      <c r="E206" s="181" t="s">
        <v>200</v>
      </c>
      <c r="F206" s="182" t="s">
        <v>201</v>
      </c>
      <c r="G206" s="183" t="s">
        <v>156</v>
      </c>
      <c r="H206" s="184">
        <v>952.64</v>
      </c>
      <c r="I206" s="185"/>
      <c r="J206" s="186">
        <f>ROUND(I206*H206,2)</f>
        <v>0</v>
      </c>
      <c r="K206" s="182" t="s">
        <v>157</v>
      </c>
      <c r="L206" s="41"/>
      <c r="M206" s="187" t="s">
        <v>19</v>
      </c>
      <c r="N206" s="188" t="s">
        <v>44</v>
      </c>
      <c r="O206" s="66"/>
      <c r="P206" s="189">
        <f>O206*H206</f>
        <v>0</v>
      </c>
      <c r="Q206" s="189">
        <v>0</v>
      </c>
      <c r="R206" s="189">
        <f>Q206*H206</f>
        <v>0</v>
      </c>
      <c r="S206" s="189">
        <v>0</v>
      </c>
      <c r="T206" s="190">
        <f>S206*H206</f>
        <v>0</v>
      </c>
      <c r="U206" s="36"/>
      <c r="V206" s="36"/>
      <c r="W206" s="36"/>
      <c r="X206" s="36"/>
      <c r="Y206" s="36"/>
      <c r="Z206" s="36"/>
      <c r="AA206" s="36"/>
      <c r="AB206" s="36"/>
      <c r="AC206" s="36"/>
      <c r="AD206" s="36"/>
      <c r="AE206" s="36"/>
      <c r="AR206" s="191" t="s">
        <v>158</v>
      </c>
      <c r="AT206" s="191" t="s">
        <v>153</v>
      </c>
      <c r="AU206" s="191" t="s">
        <v>82</v>
      </c>
      <c r="AY206" s="19" t="s">
        <v>151</v>
      </c>
      <c r="BE206" s="192">
        <f>IF(N206="základní",J206,0)</f>
        <v>0</v>
      </c>
      <c r="BF206" s="192">
        <f>IF(N206="snížená",J206,0)</f>
        <v>0</v>
      </c>
      <c r="BG206" s="192">
        <f>IF(N206="zákl. přenesená",J206,0)</f>
        <v>0</v>
      </c>
      <c r="BH206" s="192">
        <f>IF(N206="sníž. přenesená",J206,0)</f>
        <v>0</v>
      </c>
      <c r="BI206" s="192">
        <f>IF(N206="nulová",J206,0)</f>
        <v>0</v>
      </c>
      <c r="BJ206" s="19" t="s">
        <v>80</v>
      </c>
      <c r="BK206" s="192">
        <f>ROUND(I206*H206,2)</f>
        <v>0</v>
      </c>
      <c r="BL206" s="19" t="s">
        <v>158</v>
      </c>
      <c r="BM206" s="191" t="s">
        <v>1567</v>
      </c>
    </row>
    <row r="207" spans="1:65" s="2" customFormat="1" ht="19.5">
      <c r="A207" s="36"/>
      <c r="B207" s="37"/>
      <c r="C207" s="38"/>
      <c r="D207" s="193" t="s">
        <v>160</v>
      </c>
      <c r="E207" s="38"/>
      <c r="F207" s="194" t="s">
        <v>203</v>
      </c>
      <c r="G207" s="38"/>
      <c r="H207" s="38"/>
      <c r="I207" s="195"/>
      <c r="J207" s="38"/>
      <c r="K207" s="38"/>
      <c r="L207" s="41"/>
      <c r="M207" s="196"/>
      <c r="N207" s="197"/>
      <c r="O207" s="66"/>
      <c r="P207" s="66"/>
      <c r="Q207" s="66"/>
      <c r="R207" s="66"/>
      <c r="S207" s="66"/>
      <c r="T207" s="67"/>
      <c r="U207" s="36"/>
      <c r="V207" s="36"/>
      <c r="W207" s="36"/>
      <c r="X207" s="36"/>
      <c r="Y207" s="36"/>
      <c r="Z207" s="36"/>
      <c r="AA207" s="36"/>
      <c r="AB207" s="36"/>
      <c r="AC207" s="36"/>
      <c r="AD207" s="36"/>
      <c r="AE207" s="36"/>
      <c r="AT207" s="19" t="s">
        <v>160</v>
      </c>
      <c r="AU207" s="19" t="s">
        <v>82</v>
      </c>
    </row>
    <row r="208" spans="1:65" s="2" customFormat="1" ht="11.25">
      <c r="A208" s="36"/>
      <c r="B208" s="37"/>
      <c r="C208" s="38"/>
      <c r="D208" s="198" t="s">
        <v>162</v>
      </c>
      <c r="E208" s="38"/>
      <c r="F208" s="199" t="s">
        <v>204</v>
      </c>
      <c r="G208" s="38"/>
      <c r="H208" s="38"/>
      <c r="I208" s="195"/>
      <c r="J208" s="38"/>
      <c r="K208" s="38"/>
      <c r="L208" s="41"/>
      <c r="M208" s="196"/>
      <c r="N208" s="197"/>
      <c r="O208" s="66"/>
      <c r="P208" s="66"/>
      <c r="Q208" s="66"/>
      <c r="R208" s="66"/>
      <c r="S208" s="66"/>
      <c r="T208" s="67"/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T208" s="19" t="s">
        <v>162</v>
      </c>
      <c r="AU208" s="19" t="s">
        <v>82</v>
      </c>
    </row>
    <row r="209" spans="1:65" s="13" customFormat="1" ht="11.25">
      <c r="B209" s="200"/>
      <c r="C209" s="201"/>
      <c r="D209" s="193" t="s">
        <v>164</v>
      </c>
      <c r="E209" s="202" t="s">
        <v>19</v>
      </c>
      <c r="F209" s="203" t="s">
        <v>601</v>
      </c>
      <c r="G209" s="201"/>
      <c r="H209" s="202" t="s">
        <v>19</v>
      </c>
      <c r="I209" s="204"/>
      <c r="J209" s="201"/>
      <c r="K209" s="201"/>
      <c r="L209" s="205"/>
      <c r="M209" s="206"/>
      <c r="N209" s="207"/>
      <c r="O209" s="207"/>
      <c r="P209" s="207"/>
      <c r="Q209" s="207"/>
      <c r="R209" s="207"/>
      <c r="S209" s="207"/>
      <c r="T209" s="208"/>
      <c r="AT209" s="209" t="s">
        <v>164</v>
      </c>
      <c r="AU209" s="209" t="s">
        <v>82</v>
      </c>
      <c r="AV209" s="13" t="s">
        <v>80</v>
      </c>
      <c r="AW209" s="13" t="s">
        <v>35</v>
      </c>
      <c r="AX209" s="13" t="s">
        <v>73</v>
      </c>
      <c r="AY209" s="209" t="s">
        <v>151</v>
      </c>
    </row>
    <row r="210" spans="1:65" s="14" customFormat="1" ht="11.25">
      <c r="B210" s="210"/>
      <c r="C210" s="211"/>
      <c r="D210" s="193" t="s">
        <v>164</v>
      </c>
      <c r="E210" s="212" t="s">
        <v>19</v>
      </c>
      <c r="F210" s="213" t="s">
        <v>602</v>
      </c>
      <c r="G210" s="211"/>
      <c r="H210" s="214">
        <v>952.64</v>
      </c>
      <c r="I210" s="215"/>
      <c r="J210" s="211"/>
      <c r="K210" s="211"/>
      <c r="L210" s="216"/>
      <c r="M210" s="217"/>
      <c r="N210" s="218"/>
      <c r="O210" s="218"/>
      <c r="P210" s="218"/>
      <c r="Q210" s="218"/>
      <c r="R210" s="218"/>
      <c r="S210" s="218"/>
      <c r="T210" s="219"/>
      <c r="AT210" s="220" t="s">
        <v>164</v>
      </c>
      <c r="AU210" s="220" t="s">
        <v>82</v>
      </c>
      <c r="AV210" s="14" t="s">
        <v>82</v>
      </c>
      <c r="AW210" s="14" t="s">
        <v>35</v>
      </c>
      <c r="AX210" s="14" t="s">
        <v>73</v>
      </c>
      <c r="AY210" s="220" t="s">
        <v>151</v>
      </c>
    </row>
    <row r="211" spans="1:65" s="15" customFormat="1" ht="11.25">
      <c r="B211" s="221"/>
      <c r="C211" s="222"/>
      <c r="D211" s="193" t="s">
        <v>164</v>
      </c>
      <c r="E211" s="223" t="s">
        <v>19</v>
      </c>
      <c r="F211" s="224" t="s">
        <v>167</v>
      </c>
      <c r="G211" s="222"/>
      <c r="H211" s="225">
        <v>952.64</v>
      </c>
      <c r="I211" s="226"/>
      <c r="J211" s="222"/>
      <c r="K211" s="222"/>
      <c r="L211" s="227"/>
      <c r="M211" s="228"/>
      <c r="N211" s="229"/>
      <c r="O211" s="229"/>
      <c r="P211" s="229"/>
      <c r="Q211" s="229"/>
      <c r="R211" s="229"/>
      <c r="S211" s="229"/>
      <c r="T211" s="230"/>
      <c r="AT211" s="231" t="s">
        <v>164</v>
      </c>
      <c r="AU211" s="231" t="s">
        <v>82</v>
      </c>
      <c r="AV211" s="15" t="s">
        <v>158</v>
      </c>
      <c r="AW211" s="15" t="s">
        <v>35</v>
      </c>
      <c r="AX211" s="15" t="s">
        <v>80</v>
      </c>
      <c r="AY211" s="231" t="s">
        <v>151</v>
      </c>
    </row>
    <row r="212" spans="1:65" s="2" customFormat="1" ht="33" customHeight="1">
      <c r="A212" s="36"/>
      <c r="B212" s="37"/>
      <c r="C212" s="180" t="s">
        <v>8</v>
      </c>
      <c r="D212" s="180" t="s">
        <v>153</v>
      </c>
      <c r="E212" s="181" t="s">
        <v>603</v>
      </c>
      <c r="F212" s="182" t="s">
        <v>604</v>
      </c>
      <c r="G212" s="183" t="s">
        <v>156</v>
      </c>
      <c r="H212" s="184">
        <v>476.32</v>
      </c>
      <c r="I212" s="185"/>
      <c r="J212" s="186">
        <f>ROUND(I212*H212,2)</f>
        <v>0</v>
      </c>
      <c r="K212" s="182" t="s">
        <v>157</v>
      </c>
      <c r="L212" s="41"/>
      <c r="M212" s="187" t="s">
        <v>19</v>
      </c>
      <c r="N212" s="188" t="s">
        <v>44</v>
      </c>
      <c r="O212" s="66"/>
      <c r="P212" s="189">
        <f>O212*H212</f>
        <v>0</v>
      </c>
      <c r="Q212" s="189">
        <v>3.6000000000000002E-4</v>
      </c>
      <c r="R212" s="189">
        <f>Q212*H212</f>
        <v>0.17147520000000002</v>
      </c>
      <c r="S212" s="189">
        <v>0</v>
      </c>
      <c r="T212" s="190">
        <f>S212*H212</f>
        <v>0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191" t="s">
        <v>158</v>
      </c>
      <c r="AT212" s="191" t="s">
        <v>153</v>
      </c>
      <c r="AU212" s="191" t="s">
        <v>82</v>
      </c>
      <c r="AY212" s="19" t="s">
        <v>151</v>
      </c>
      <c r="BE212" s="192">
        <f>IF(N212="základní",J212,0)</f>
        <v>0</v>
      </c>
      <c r="BF212" s="192">
        <f>IF(N212="snížená",J212,0)</f>
        <v>0</v>
      </c>
      <c r="BG212" s="192">
        <f>IF(N212="zákl. přenesená",J212,0)</f>
        <v>0</v>
      </c>
      <c r="BH212" s="192">
        <f>IF(N212="sníž. přenesená",J212,0)</f>
        <v>0</v>
      </c>
      <c r="BI212" s="192">
        <f>IF(N212="nulová",J212,0)</f>
        <v>0</v>
      </c>
      <c r="BJ212" s="19" t="s">
        <v>80</v>
      </c>
      <c r="BK212" s="192">
        <f>ROUND(I212*H212,2)</f>
        <v>0</v>
      </c>
      <c r="BL212" s="19" t="s">
        <v>158</v>
      </c>
      <c r="BM212" s="191" t="s">
        <v>1568</v>
      </c>
    </row>
    <row r="213" spans="1:65" s="2" customFormat="1" ht="29.25">
      <c r="A213" s="36"/>
      <c r="B213" s="37"/>
      <c r="C213" s="38"/>
      <c r="D213" s="193" t="s">
        <v>160</v>
      </c>
      <c r="E213" s="38"/>
      <c r="F213" s="194" t="s">
        <v>606</v>
      </c>
      <c r="G213" s="38"/>
      <c r="H213" s="38"/>
      <c r="I213" s="195"/>
      <c r="J213" s="38"/>
      <c r="K213" s="38"/>
      <c r="L213" s="41"/>
      <c r="M213" s="196"/>
      <c r="N213" s="197"/>
      <c r="O213" s="66"/>
      <c r="P213" s="66"/>
      <c r="Q213" s="66"/>
      <c r="R213" s="66"/>
      <c r="S213" s="66"/>
      <c r="T213" s="67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9" t="s">
        <v>160</v>
      </c>
      <c r="AU213" s="19" t="s">
        <v>82</v>
      </c>
    </row>
    <row r="214" spans="1:65" s="2" customFormat="1" ht="11.25">
      <c r="A214" s="36"/>
      <c r="B214" s="37"/>
      <c r="C214" s="38"/>
      <c r="D214" s="198" t="s">
        <v>162</v>
      </c>
      <c r="E214" s="38"/>
      <c r="F214" s="199" t="s">
        <v>607</v>
      </c>
      <c r="G214" s="38"/>
      <c r="H214" s="38"/>
      <c r="I214" s="195"/>
      <c r="J214" s="38"/>
      <c r="K214" s="38"/>
      <c r="L214" s="41"/>
      <c r="M214" s="196"/>
      <c r="N214" s="197"/>
      <c r="O214" s="66"/>
      <c r="P214" s="66"/>
      <c r="Q214" s="66"/>
      <c r="R214" s="66"/>
      <c r="S214" s="66"/>
      <c r="T214" s="67"/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T214" s="19" t="s">
        <v>162</v>
      </c>
      <c r="AU214" s="19" t="s">
        <v>82</v>
      </c>
    </row>
    <row r="215" spans="1:65" s="13" customFormat="1" ht="22.5">
      <c r="B215" s="200"/>
      <c r="C215" s="201"/>
      <c r="D215" s="193" t="s">
        <v>164</v>
      </c>
      <c r="E215" s="202" t="s">
        <v>19</v>
      </c>
      <c r="F215" s="203" t="s">
        <v>608</v>
      </c>
      <c r="G215" s="201"/>
      <c r="H215" s="202" t="s">
        <v>19</v>
      </c>
      <c r="I215" s="204"/>
      <c r="J215" s="201"/>
      <c r="K215" s="201"/>
      <c r="L215" s="205"/>
      <c r="M215" s="206"/>
      <c r="N215" s="207"/>
      <c r="O215" s="207"/>
      <c r="P215" s="207"/>
      <c r="Q215" s="207"/>
      <c r="R215" s="207"/>
      <c r="S215" s="207"/>
      <c r="T215" s="208"/>
      <c r="AT215" s="209" t="s">
        <v>164</v>
      </c>
      <c r="AU215" s="209" t="s">
        <v>82</v>
      </c>
      <c r="AV215" s="13" t="s">
        <v>80</v>
      </c>
      <c r="AW215" s="13" t="s">
        <v>35</v>
      </c>
      <c r="AX215" s="13" t="s">
        <v>73</v>
      </c>
      <c r="AY215" s="209" t="s">
        <v>151</v>
      </c>
    </row>
    <row r="216" spans="1:65" s="14" customFormat="1" ht="11.25">
      <c r="B216" s="210"/>
      <c r="C216" s="211"/>
      <c r="D216" s="193" t="s">
        <v>164</v>
      </c>
      <c r="E216" s="212" t="s">
        <v>19</v>
      </c>
      <c r="F216" s="213" t="s">
        <v>609</v>
      </c>
      <c r="G216" s="211"/>
      <c r="H216" s="214">
        <v>24.6</v>
      </c>
      <c r="I216" s="215"/>
      <c r="J216" s="211"/>
      <c r="K216" s="211"/>
      <c r="L216" s="216"/>
      <c r="M216" s="217"/>
      <c r="N216" s="218"/>
      <c r="O216" s="218"/>
      <c r="P216" s="218"/>
      <c r="Q216" s="218"/>
      <c r="R216" s="218"/>
      <c r="S216" s="218"/>
      <c r="T216" s="219"/>
      <c r="AT216" s="220" t="s">
        <v>164</v>
      </c>
      <c r="AU216" s="220" t="s">
        <v>82</v>
      </c>
      <c r="AV216" s="14" t="s">
        <v>82</v>
      </c>
      <c r="AW216" s="14" t="s">
        <v>35</v>
      </c>
      <c r="AX216" s="14" t="s">
        <v>73</v>
      </c>
      <c r="AY216" s="220" t="s">
        <v>151</v>
      </c>
    </row>
    <row r="217" spans="1:65" s="14" customFormat="1" ht="11.25">
      <c r="B217" s="210"/>
      <c r="C217" s="211"/>
      <c r="D217" s="193" t="s">
        <v>164</v>
      </c>
      <c r="E217" s="212" t="s">
        <v>19</v>
      </c>
      <c r="F217" s="213" t="s">
        <v>610</v>
      </c>
      <c r="G217" s="211"/>
      <c r="H217" s="214">
        <v>24.6</v>
      </c>
      <c r="I217" s="215"/>
      <c r="J217" s="211"/>
      <c r="K217" s="211"/>
      <c r="L217" s="216"/>
      <c r="M217" s="217"/>
      <c r="N217" s="218"/>
      <c r="O217" s="218"/>
      <c r="P217" s="218"/>
      <c r="Q217" s="218"/>
      <c r="R217" s="218"/>
      <c r="S217" s="218"/>
      <c r="T217" s="219"/>
      <c r="AT217" s="220" t="s">
        <v>164</v>
      </c>
      <c r="AU217" s="220" t="s">
        <v>82</v>
      </c>
      <c r="AV217" s="14" t="s">
        <v>82</v>
      </c>
      <c r="AW217" s="14" t="s">
        <v>35</v>
      </c>
      <c r="AX217" s="14" t="s">
        <v>73</v>
      </c>
      <c r="AY217" s="220" t="s">
        <v>151</v>
      </c>
    </row>
    <row r="218" spans="1:65" s="14" customFormat="1" ht="11.25">
      <c r="B218" s="210"/>
      <c r="C218" s="211"/>
      <c r="D218" s="193" t="s">
        <v>164</v>
      </c>
      <c r="E218" s="212" t="s">
        <v>19</v>
      </c>
      <c r="F218" s="213" t="s">
        <v>611</v>
      </c>
      <c r="G218" s="211"/>
      <c r="H218" s="214">
        <v>25.68</v>
      </c>
      <c r="I218" s="215"/>
      <c r="J218" s="211"/>
      <c r="K218" s="211"/>
      <c r="L218" s="216"/>
      <c r="M218" s="217"/>
      <c r="N218" s="218"/>
      <c r="O218" s="218"/>
      <c r="P218" s="218"/>
      <c r="Q218" s="218"/>
      <c r="R218" s="218"/>
      <c r="S218" s="218"/>
      <c r="T218" s="219"/>
      <c r="AT218" s="220" t="s">
        <v>164</v>
      </c>
      <c r="AU218" s="220" t="s">
        <v>82</v>
      </c>
      <c r="AV218" s="14" t="s">
        <v>82</v>
      </c>
      <c r="AW218" s="14" t="s">
        <v>35</v>
      </c>
      <c r="AX218" s="14" t="s">
        <v>73</v>
      </c>
      <c r="AY218" s="220" t="s">
        <v>151</v>
      </c>
    </row>
    <row r="219" spans="1:65" s="14" customFormat="1" ht="11.25">
      <c r="B219" s="210"/>
      <c r="C219" s="211"/>
      <c r="D219" s="193" t="s">
        <v>164</v>
      </c>
      <c r="E219" s="212" t="s">
        <v>19</v>
      </c>
      <c r="F219" s="213" t="s">
        <v>612</v>
      </c>
      <c r="G219" s="211"/>
      <c r="H219" s="214">
        <v>25.68</v>
      </c>
      <c r="I219" s="215"/>
      <c r="J219" s="211"/>
      <c r="K219" s="211"/>
      <c r="L219" s="216"/>
      <c r="M219" s="217"/>
      <c r="N219" s="218"/>
      <c r="O219" s="218"/>
      <c r="P219" s="218"/>
      <c r="Q219" s="218"/>
      <c r="R219" s="218"/>
      <c r="S219" s="218"/>
      <c r="T219" s="219"/>
      <c r="AT219" s="220" t="s">
        <v>164</v>
      </c>
      <c r="AU219" s="220" t="s">
        <v>82</v>
      </c>
      <c r="AV219" s="14" t="s">
        <v>82</v>
      </c>
      <c r="AW219" s="14" t="s">
        <v>35</v>
      </c>
      <c r="AX219" s="14" t="s">
        <v>73</v>
      </c>
      <c r="AY219" s="220" t="s">
        <v>151</v>
      </c>
    </row>
    <row r="220" spans="1:65" s="14" customFormat="1" ht="11.25">
      <c r="B220" s="210"/>
      <c r="C220" s="211"/>
      <c r="D220" s="193" t="s">
        <v>164</v>
      </c>
      <c r="E220" s="212" t="s">
        <v>19</v>
      </c>
      <c r="F220" s="213" t="s">
        <v>613</v>
      </c>
      <c r="G220" s="211"/>
      <c r="H220" s="214">
        <v>25.68</v>
      </c>
      <c r="I220" s="215"/>
      <c r="J220" s="211"/>
      <c r="K220" s="211"/>
      <c r="L220" s="216"/>
      <c r="M220" s="217"/>
      <c r="N220" s="218"/>
      <c r="O220" s="218"/>
      <c r="P220" s="218"/>
      <c r="Q220" s="218"/>
      <c r="R220" s="218"/>
      <c r="S220" s="218"/>
      <c r="T220" s="219"/>
      <c r="AT220" s="220" t="s">
        <v>164</v>
      </c>
      <c r="AU220" s="220" t="s">
        <v>82</v>
      </c>
      <c r="AV220" s="14" t="s">
        <v>82</v>
      </c>
      <c r="AW220" s="14" t="s">
        <v>35</v>
      </c>
      <c r="AX220" s="14" t="s">
        <v>73</v>
      </c>
      <c r="AY220" s="220" t="s">
        <v>151</v>
      </c>
    </row>
    <row r="221" spans="1:65" s="14" customFormat="1" ht="11.25">
      <c r="B221" s="210"/>
      <c r="C221" s="211"/>
      <c r="D221" s="193" t="s">
        <v>164</v>
      </c>
      <c r="E221" s="212" t="s">
        <v>19</v>
      </c>
      <c r="F221" s="213" t="s">
        <v>614</v>
      </c>
      <c r="G221" s="211"/>
      <c r="H221" s="214">
        <v>25.68</v>
      </c>
      <c r="I221" s="215"/>
      <c r="J221" s="211"/>
      <c r="K221" s="211"/>
      <c r="L221" s="216"/>
      <c r="M221" s="217"/>
      <c r="N221" s="218"/>
      <c r="O221" s="218"/>
      <c r="P221" s="218"/>
      <c r="Q221" s="218"/>
      <c r="R221" s="218"/>
      <c r="S221" s="218"/>
      <c r="T221" s="219"/>
      <c r="AT221" s="220" t="s">
        <v>164</v>
      </c>
      <c r="AU221" s="220" t="s">
        <v>82</v>
      </c>
      <c r="AV221" s="14" t="s">
        <v>82</v>
      </c>
      <c r="AW221" s="14" t="s">
        <v>35</v>
      </c>
      <c r="AX221" s="14" t="s">
        <v>73</v>
      </c>
      <c r="AY221" s="220" t="s">
        <v>151</v>
      </c>
    </row>
    <row r="222" spans="1:65" s="14" customFormat="1" ht="11.25">
      <c r="B222" s="210"/>
      <c r="C222" s="211"/>
      <c r="D222" s="193" t="s">
        <v>164</v>
      </c>
      <c r="E222" s="212" t="s">
        <v>19</v>
      </c>
      <c r="F222" s="213" t="s">
        <v>615</v>
      </c>
      <c r="G222" s="211"/>
      <c r="H222" s="214">
        <v>35</v>
      </c>
      <c r="I222" s="215"/>
      <c r="J222" s="211"/>
      <c r="K222" s="211"/>
      <c r="L222" s="216"/>
      <c r="M222" s="217"/>
      <c r="N222" s="218"/>
      <c r="O222" s="218"/>
      <c r="P222" s="218"/>
      <c r="Q222" s="218"/>
      <c r="R222" s="218"/>
      <c r="S222" s="218"/>
      <c r="T222" s="219"/>
      <c r="AT222" s="220" t="s">
        <v>164</v>
      </c>
      <c r="AU222" s="220" t="s">
        <v>82</v>
      </c>
      <c r="AV222" s="14" t="s">
        <v>82</v>
      </c>
      <c r="AW222" s="14" t="s">
        <v>35</v>
      </c>
      <c r="AX222" s="14" t="s">
        <v>73</v>
      </c>
      <c r="AY222" s="220" t="s">
        <v>151</v>
      </c>
    </row>
    <row r="223" spans="1:65" s="14" customFormat="1" ht="11.25">
      <c r="B223" s="210"/>
      <c r="C223" s="211"/>
      <c r="D223" s="193" t="s">
        <v>164</v>
      </c>
      <c r="E223" s="212" t="s">
        <v>19</v>
      </c>
      <c r="F223" s="213" t="s">
        <v>616</v>
      </c>
      <c r="G223" s="211"/>
      <c r="H223" s="214">
        <v>22.8</v>
      </c>
      <c r="I223" s="215"/>
      <c r="J223" s="211"/>
      <c r="K223" s="211"/>
      <c r="L223" s="216"/>
      <c r="M223" s="217"/>
      <c r="N223" s="218"/>
      <c r="O223" s="218"/>
      <c r="P223" s="218"/>
      <c r="Q223" s="218"/>
      <c r="R223" s="218"/>
      <c r="S223" s="218"/>
      <c r="T223" s="219"/>
      <c r="AT223" s="220" t="s">
        <v>164</v>
      </c>
      <c r="AU223" s="220" t="s">
        <v>82</v>
      </c>
      <c r="AV223" s="14" t="s">
        <v>82</v>
      </c>
      <c r="AW223" s="14" t="s">
        <v>35</v>
      </c>
      <c r="AX223" s="14" t="s">
        <v>73</v>
      </c>
      <c r="AY223" s="220" t="s">
        <v>151</v>
      </c>
    </row>
    <row r="224" spans="1:65" s="14" customFormat="1" ht="11.25">
      <c r="B224" s="210"/>
      <c r="C224" s="211"/>
      <c r="D224" s="193" t="s">
        <v>164</v>
      </c>
      <c r="E224" s="212" t="s">
        <v>19</v>
      </c>
      <c r="F224" s="213" t="s">
        <v>617</v>
      </c>
      <c r="G224" s="211"/>
      <c r="H224" s="214">
        <v>22.8</v>
      </c>
      <c r="I224" s="215"/>
      <c r="J224" s="211"/>
      <c r="K224" s="211"/>
      <c r="L224" s="216"/>
      <c r="M224" s="217"/>
      <c r="N224" s="218"/>
      <c r="O224" s="218"/>
      <c r="P224" s="218"/>
      <c r="Q224" s="218"/>
      <c r="R224" s="218"/>
      <c r="S224" s="218"/>
      <c r="T224" s="219"/>
      <c r="AT224" s="220" t="s">
        <v>164</v>
      </c>
      <c r="AU224" s="220" t="s">
        <v>82</v>
      </c>
      <c r="AV224" s="14" t="s">
        <v>82</v>
      </c>
      <c r="AW224" s="14" t="s">
        <v>35</v>
      </c>
      <c r="AX224" s="14" t="s">
        <v>73</v>
      </c>
      <c r="AY224" s="220" t="s">
        <v>151</v>
      </c>
    </row>
    <row r="225" spans="2:51" s="14" customFormat="1" ht="11.25">
      <c r="B225" s="210"/>
      <c r="C225" s="211"/>
      <c r="D225" s="193" t="s">
        <v>164</v>
      </c>
      <c r="E225" s="212" t="s">
        <v>19</v>
      </c>
      <c r="F225" s="213" t="s">
        <v>618</v>
      </c>
      <c r="G225" s="211"/>
      <c r="H225" s="214">
        <v>19.239999999999998</v>
      </c>
      <c r="I225" s="215"/>
      <c r="J225" s="211"/>
      <c r="K225" s="211"/>
      <c r="L225" s="216"/>
      <c r="M225" s="217"/>
      <c r="N225" s="218"/>
      <c r="O225" s="218"/>
      <c r="P225" s="218"/>
      <c r="Q225" s="218"/>
      <c r="R225" s="218"/>
      <c r="S225" s="218"/>
      <c r="T225" s="219"/>
      <c r="AT225" s="220" t="s">
        <v>164</v>
      </c>
      <c r="AU225" s="220" t="s">
        <v>82</v>
      </c>
      <c r="AV225" s="14" t="s">
        <v>82</v>
      </c>
      <c r="AW225" s="14" t="s">
        <v>35</v>
      </c>
      <c r="AX225" s="14" t="s">
        <v>73</v>
      </c>
      <c r="AY225" s="220" t="s">
        <v>151</v>
      </c>
    </row>
    <row r="226" spans="2:51" s="14" customFormat="1" ht="11.25">
      <c r="B226" s="210"/>
      <c r="C226" s="211"/>
      <c r="D226" s="193" t="s">
        <v>164</v>
      </c>
      <c r="E226" s="212" t="s">
        <v>19</v>
      </c>
      <c r="F226" s="213" t="s">
        <v>619</v>
      </c>
      <c r="G226" s="211"/>
      <c r="H226" s="214">
        <v>19.239999999999998</v>
      </c>
      <c r="I226" s="215"/>
      <c r="J226" s="211"/>
      <c r="K226" s="211"/>
      <c r="L226" s="216"/>
      <c r="M226" s="217"/>
      <c r="N226" s="218"/>
      <c r="O226" s="218"/>
      <c r="P226" s="218"/>
      <c r="Q226" s="218"/>
      <c r="R226" s="218"/>
      <c r="S226" s="218"/>
      <c r="T226" s="219"/>
      <c r="AT226" s="220" t="s">
        <v>164</v>
      </c>
      <c r="AU226" s="220" t="s">
        <v>82</v>
      </c>
      <c r="AV226" s="14" t="s">
        <v>82</v>
      </c>
      <c r="AW226" s="14" t="s">
        <v>35</v>
      </c>
      <c r="AX226" s="14" t="s">
        <v>73</v>
      </c>
      <c r="AY226" s="220" t="s">
        <v>151</v>
      </c>
    </row>
    <row r="227" spans="2:51" s="16" customFormat="1" ht="11.25">
      <c r="B227" s="246"/>
      <c r="C227" s="247"/>
      <c r="D227" s="193" t="s">
        <v>164</v>
      </c>
      <c r="E227" s="248" t="s">
        <v>19</v>
      </c>
      <c r="F227" s="249" t="s">
        <v>371</v>
      </c>
      <c r="G227" s="247"/>
      <c r="H227" s="250">
        <v>271</v>
      </c>
      <c r="I227" s="251"/>
      <c r="J227" s="247"/>
      <c r="K227" s="247"/>
      <c r="L227" s="252"/>
      <c r="M227" s="253"/>
      <c r="N227" s="254"/>
      <c r="O227" s="254"/>
      <c r="P227" s="254"/>
      <c r="Q227" s="254"/>
      <c r="R227" s="254"/>
      <c r="S227" s="254"/>
      <c r="T227" s="255"/>
      <c r="AT227" s="256" t="s">
        <v>164</v>
      </c>
      <c r="AU227" s="256" t="s">
        <v>82</v>
      </c>
      <c r="AV227" s="16" t="s">
        <v>175</v>
      </c>
      <c r="AW227" s="16" t="s">
        <v>35</v>
      </c>
      <c r="AX227" s="16" t="s">
        <v>73</v>
      </c>
      <c r="AY227" s="256" t="s">
        <v>151</v>
      </c>
    </row>
    <row r="228" spans="2:51" s="13" customFormat="1" ht="22.5">
      <c r="B228" s="200"/>
      <c r="C228" s="201"/>
      <c r="D228" s="193" t="s">
        <v>164</v>
      </c>
      <c r="E228" s="202" t="s">
        <v>19</v>
      </c>
      <c r="F228" s="203" t="s">
        <v>620</v>
      </c>
      <c r="G228" s="201"/>
      <c r="H228" s="202" t="s">
        <v>19</v>
      </c>
      <c r="I228" s="204"/>
      <c r="J228" s="201"/>
      <c r="K228" s="201"/>
      <c r="L228" s="205"/>
      <c r="M228" s="206"/>
      <c r="N228" s="207"/>
      <c r="O228" s="207"/>
      <c r="P228" s="207"/>
      <c r="Q228" s="207"/>
      <c r="R228" s="207"/>
      <c r="S228" s="207"/>
      <c r="T228" s="208"/>
      <c r="AT228" s="209" t="s">
        <v>164</v>
      </c>
      <c r="AU228" s="209" t="s">
        <v>82</v>
      </c>
      <c r="AV228" s="13" t="s">
        <v>80</v>
      </c>
      <c r="AW228" s="13" t="s">
        <v>35</v>
      </c>
      <c r="AX228" s="13" t="s">
        <v>73</v>
      </c>
      <c r="AY228" s="209" t="s">
        <v>151</v>
      </c>
    </row>
    <row r="229" spans="2:51" s="14" customFormat="1" ht="11.25">
      <c r="B229" s="210"/>
      <c r="C229" s="211"/>
      <c r="D229" s="193" t="s">
        <v>164</v>
      </c>
      <c r="E229" s="212" t="s">
        <v>19</v>
      </c>
      <c r="F229" s="213" t="s">
        <v>621</v>
      </c>
      <c r="G229" s="211"/>
      <c r="H229" s="214">
        <v>15.54</v>
      </c>
      <c r="I229" s="215"/>
      <c r="J229" s="211"/>
      <c r="K229" s="211"/>
      <c r="L229" s="216"/>
      <c r="M229" s="217"/>
      <c r="N229" s="218"/>
      <c r="O229" s="218"/>
      <c r="P229" s="218"/>
      <c r="Q229" s="218"/>
      <c r="R229" s="218"/>
      <c r="S229" s="218"/>
      <c r="T229" s="219"/>
      <c r="AT229" s="220" t="s">
        <v>164</v>
      </c>
      <c r="AU229" s="220" t="s">
        <v>82</v>
      </c>
      <c r="AV229" s="14" t="s">
        <v>82</v>
      </c>
      <c r="AW229" s="14" t="s">
        <v>35</v>
      </c>
      <c r="AX229" s="14" t="s">
        <v>73</v>
      </c>
      <c r="AY229" s="220" t="s">
        <v>151</v>
      </c>
    </row>
    <row r="230" spans="2:51" s="14" customFormat="1" ht="11.25">
      <c r="B230" s="210"/>
      <c r="C230" s="211"/>
      <c r="D230" s="193" t="s">
        <v>164</v>
      </c>
      <c r="E230" s="212" t="s">
        <v>19</v>
      </c>
      <c r="F230" s="213" t="s">
        <v>622</v>
      </c>
      <c r="G230" s="211"/>
      <c r="H230" s="214">
        <v>15.54</v>
      </c>
      <c r="I230" s="215"/>
      <c r="J230" s="211"/>
      <c r="K230" s="211"/>
      <c r="L230" s="216"/>
      <c r="M230" s="217"/>
      <c r="N230" s="218"/>
      <c r="O230" s="218"/>
      <c r="P230" s="218"/>
      <c r="Q230" s="218"/>
      <c r="R230" s="218"/>
      <c r="S230" s="218"/>
      <c r="T230" s="219"/>
      <c r="AT230" s="220" t="s">
        <v>164</v>
      </c>
      <c r="AU230" s="220" t="s">
        <v>82</v>
      </c>
      <c r="AV230" s="14" t="s">
        <v>82</v>
      </c>
      <c r="AW230" s="14" t="s">
        <v>35</v>
      </c>
      <c r="AX230" s="14" t="s">
        <v>73</v>
      </c>
      <c r="AY230" s="220" t="s">
        <v>151</v>
      </c>
    </row>
    <row r="231" spans="2:51" s="14" customFormat="1" ht="11.25">
      <c r="B231" s="210"/>
      <c r="C231" s="211"/>
      <c r="D231" s="193" t="s">
        <v>164</v>
      </c>
      <c r="E231" s="212" t="s">
        <v>19</v>
      </c>
      <c r="F231" s="213" t="s">
        <v>623</v>
      </c>
      <c r="G231" s="211"/>
      <c r="H231" s="214">
        <v>19.14</v>
      </c>
      <c r="I231" s="215"/>
      <c r="J231" s="211"/>
      <c r="K231" s="211"/>
      <c r="L231" s="216"/>
      <c r="M231" s="217"/>
      <c r="N231" s="218"/>
      <c r="O231" s="218"/>
      <c r="P231" s="218"/>
      <c r="Q231" s="218"/>
      <c r="R231" s="218"/>
      <c r="S231" s="218"/>
      <c r="T231" s="219"/>
      <c r="AT231" s="220" t="s">
        <v>164</v>
      </c>
      <c r="AU231" s="220" t="s">
        <v>82</v>
      </c>
      <c r="AV231" s="14" t="s">
        <v>82</v>
      </c>
      <c r="AW231" s="14" t="s">
        <v>35</v>
      </c>
      <c r="AX231" s="14" t="s">
        <v>73</v>
      </c>
      <c r="AY231" s="220" t="s">
        <v>151</v>
      </c>
    </row>
    <row r="232" spans="2:51" s="14" customFormat="1" ht="11.25">
      <c r="B232" s="210"/>
      <c r="C232" s="211"/>
      <c r="D232" s="193" t="s">
        <v>164</v>
      </c>
      <c r="E232" s="212" t="s">
        <v>19</v>
      </c>
      <c r="F232" s="213" t="s">
        <v>624</v>
      </c>
      <c r="G232" s="211"/>
      <c r="H232" s="214">
        <v>19.14</v>
      </c>
      <c r="I232" s="215"/>
      <c r="J232" s="211"/>
      <c r="K232" s="211"/>
      <c r="L232" s="216"/>
      <c r="M232" s="217"/>
      <c r="N232" s="218"/>
      <c r="O232" s="218"/>
      <c r="P232" s="218"/>
      <c r="Q232" s="218"/>
      <c r="R232" s="218"/>
      <c r="S232" s="218"/>
      <c r="T232" s="219"/>
      <c r="AT232" s="220" t="s">
        <v>164</v>
      </c>
      <c r="AU232" s="220" t="s">
        <v>82</v>
      </c>
      <c r="AV232" s="14" t="s">
        <v>82</v>
      </c>
      <c r="AW232" s="14" t="s">
        <v>35</v>
      </c>
      <c r="AX232" s="14" t="s">
        <v>73</v>
      </c>
      <c r="AY232" s="220" t="s">
        <v>151</v>
      </c>
    </row>
    <row r="233" spans="2:51" s="14" customFormat="1" ht="11.25">
      <c r="B233" s="210"/>
      <c r="C233" s="211"/>
      <c r="D233" s="193" t="s">
        <v>164</v>
      </c>
      <c r="E233" s="212" t="s">
        <v>19</v>
      </c>
      <c r="F233" s="213" t="s">
        <v>625</v>
      </c>
      <c r="G233" s="211"/>
      <c r="H233" s="214">
        <v>19.14</v>
      </c>
      <c r="I233" s="215"/>
      <c r="J233" s="211"/>
      <c r="K233" s="211"/>
      <c r="L233" s="216"/>
      <c r="M233" s="217"/>
      <c r="N233" s="218"/>
      <c r="O233" s="218"/>
      <c r="P233" s="218"/>
      <c r="Q233" s="218"/>
      <c r="R233" s="218"/>
      <c r="S233" s="218"/>
      <c r="T233" s="219"/>
      <c r="AT233" s="220" t="s">
        <v>164</v>
      </c>
      <c r="AU233" s="220" t="s">
        <v>82</v>
      </c>
      <c r="AV233" s="14" t="s">
        <v>82</v>
      </c>
      <c r="AW233" s="14" t="s">
        <v>35</v>
      </c>
      <c r="AX233" s="14" t="s">
        <v>73</v>
      </c>
      <c r="AY233" s="220" t="s">
        <v>151</v>
      </c>
    </row>
    <row r="234" spans="2:51" s="14" customFormat="1" ht="11.25">
      <c r="B234" s="210"/>
      <c r="C234" s="211"/>
      <c r="D234" s="193" t="s">
        <v>164</v>
      </c>
      <c r="E234" s="212" t="s">
        <v>19</v>
      </c>
      <c r="F234" s="213" t="s">
        <v>626</v>
      </c>
      <c r="G234" s="211"/>
      <c r="H234" s="214">
        <v>19.14</v>
      </c>
      <c r="I234" s="215"/>
      <c r="J234" s="211"/>
      <c r="K234" s="211"/>
      <c r="L234" s="216"/>
      <c r="M234" s="217"/>
      <c r="N234" s="218"/>
      <c r="O234" s="218"/>
      <c r="P234" s="218"/>
      <c r="Q234" s="218"/>
      <c r="R234" s="218"/>
      <c r="S234" s="218"/>
      <c r="T234" s="219"/>
      <c r="AT234" s="220" t="s">
        <v>164</v>
      </c>
      <c r="AU234" s="220" t="s">
        <v>82</v>
      </c>
      <c r="AV234" s="14" t="s">
        <v>82</v>
      </c>
      <c r="AW234" s="14" t="s">
        <v>35</v>
      </c>
      <c r="AX234" s="14" t="s">
        <v>73</v>
      </c>
      <c r="AY234" s="220" t="s">
        <v>151</v>
      </c>
    </row>
    <row r="235" spans="2:51" s="14" customFormat="1" ht="11.25">
      <c r="B235" s="210"/>
      <c r="C235" s="211"/>
      <c r="D235" s="193" t="s">
        <v>164</v>
      </c>
      <c r="E235" s="212" t="s">
        <v>19</v>
      </c>
      <c r="F235" s="213" t="s">
        <v>627</v>
      </c>
      <c r="G235" s="211"/>
      <c r="H235" s="214">
        <v>23.8</v>
      </c>
      <c r="I235" s="215"/>
      <c r="J235" s="211"/>
      <c r="K235" s="211"/>
      <c r="L235" s="216"/>
      <c r="M235" s="217"/>
      <c r="N235" s="218"/>
      <c r="O235" s="218"/>
      <c r="P235" s="218"/>
      <c r="Q235" s="218"/>
      <c r="R235" s="218"/>
      <c r="S235" s="218"/>
      <c r="T235" s="219"/>
      <c r="AT235" s="220" t="s">
        <v>164</v>
      </c>
      <c r="AU235" s="220" t="s">
        <v>82</v>
      </c>
      <c r="AV235" s="14" t="s">
        <v>82</v>
      </c>
      <c r="AW235" s="14" t="s">
        <v>35</v>
      </c>
      <c r="AX235" s="14" t="s">
        <v>73</v>
      </c>
      <c r="AY235" s="220" t="s">
        <v>151</v>
      </c>
    </row>
    <row r="236" spans="2:51" s="14" customFormat="1" ht="11.25">
      <c r="B236" s="210"/>
      <c r="C236" s="211"/>
      <c r="D236" s="193" t="s">
        <v>164</v>
      </c>
      <c r="E236" s="212" t="s">
        <v>19</v>
      </c>
      <c r="F236" s="213" t="s">
        <v>628</v>
      </c>
      <c r="G236" s="211"/>
      <c r="H236" s="214">
        <v>17.7</v>
      </c>
      <c r="I236" s="215"/>
      <c r="J236" s="211"/>
      <c r="K236" s="211"/>
      <c r="L236" s="216"/>
      <c r="M236" s="217"/>
      <c r="N236" s="218"/>
      <c r="O236" s="218"/>
      <c r="P236" s="218"/>
      <c r="Q236" s="218"/>
      <c r="R236" s="218"/>
      <c r="S236" s="218"/>
      <c r="T236" s="219"/>
      <c r="AT236" s="220" t="s">
        <v>164</v>
      </c>
      <c r="AU236" s="220" t="s">
        <v>82</v>
      </c>
      <c r="AV236" s="14" t="s">
        <v>82</v>
      </c>
      <c r="AW236" s="14" t="s">
        <v>35</v>
      </c>
      <c r="AX236" s="14" t="s">
        <v>73</v>
      </c>
      <c r="AY236" s="220" t="s">
        <v>151</v>
      </c>
    </row>
    <row r="237" spans="2:51" s="14" customFormat="1" ht="11.25">
      <c r="B237" s="210"/>
      <c r="C237" s="211"/>
      <c r="D237" s="193" t="s">
        <v>164</v>
      </c>
      <c r="E237" s="212" t="s">
        <v>19</v>
      </c>
      <c r="F237" s="213" t="s">
        <v>629</v>
      </c>
      <c r="G237" s="211"/>
      <c r="H237" s="214">
        <v>17.7</v>
      </c>
      <c r="I237" s="215"/>
      <c r="J237" s="211"/>
      <c r="K237" s="211"/>
      <c r="L237" s="216"/>
      <c r="M237" s="217"/>
      <c r="N237" s="218"/>
      <c r="O237" s="218"/>
      <c r="P237" s="218"/>
      <c r="Q237" s="218"/>
      <c r="R237" s="218"/>
      <c r="S237" s="218"/>
      <c r="T237" s="219"/>
      <c r="AT237" s="220" t="s">
        <v>164</v>
      </c>
      <c r="AU237" s="220" t="s">
        <v>82</v>
      </c>
      <c r="AV237" s="14" t="s">
        <v>82</v>
      </c>
      <c r="AW237" s="14" t="s">
        <v>35</v>
      </c>
      <c r="AX237" s="14" t="s">
        <v>73</v>
      </c>
      <c r="AY237" s="220" t="s">
        <v>151</v>
      </c>
    </row>
    <row r="238" spans="2:51" s="14" customFormat="1" ht="11.25">
      <c r="B238" s="210"/>
      <c r="C238" s="211"/>
      <c r="D238" s="193" t="s">
        <v>164</v>
      </c>
      <c r="E238" s="212" t="s">
        <v>19</v>
      </c>
      <c r="F238" s="213" t="s">
        <v>630</v>
      </c>
      <c r="G238" s="211"/>
      <c r="H238" s="214">
        <v>19.239999999999998</v>
      </c>
      <c r="I238" s="215"/>
      <c r="J238" s="211"/>
      <c r="K238" s="211"/>
      <c r="L238" s="216"/>
      <c r="M238" s="217"/>
      <c r="N238" s="218"/>
      <c r="O238" s="218"/>
      <c r="P238" s="218"/>
      <c r="Q238" s="218"/>
      <c r="R238" s="218"/>
      <c r="S238" s="218"/>
      <c r="T238" s="219"/>
      <c r="AT238" s="220" t="s">
        <v>164</v>
      </c>
      <c r="AU238" s="220" t="s">
        <v>82</v>
      </c>
      <c r="AV238" s="14" t="s">
        <v>82</v>
      </c>
      <c r="AW238" s="14" t="s">
        <v>35</v>
      </c>
      <c r="AX238" s="14" t="s">
        <v>73</v>
      </c>
      <c r="AY238" s="220" t="s">
        <v>151</v>
      </c>
    </row>
    <row r="239" spans="2:51" s="14" customFormat="1" ht="11.25">
      <c r="B239" s="210"/>
      <c r="C239" s="211"/>
      <c r="D239" s="193" t="s">
        <v>164</v>
      </c>
      <c r="E239" s="212" t="s">
        <v>19</v>
      </c>
      <c r="F239" s="213" t="s">
        <v>631</v>
      </c>
      <c r="G239" s="211"/>
      <c r="H239" s="214">
        <v>19.239999999999998</v>
      </c>
      <c r="I239" s="215"/>
      <c r="J239" s="211"/>
      <c r="K239" s="211"/>
      <c r="L239" s="216"/>
      <c r="M239" s="217"/>
      <c r="N239" s="218"/>
      <c r="O239" s="218"/>
      <c r="P239" s="218"/>
      <c r="Q239" s="218"/>
      <c r="R239" s="218"/>
      <c r="S239" s="218"/>
      <c r="T239" s="219"/>
      <c r="AT239" s="220" t="s">
        <v>164</v>
      </c>
      <c r="AU239" s="220" t="s">
        <v>82</v>
      </c>
      <c r="AV239" s="14" t="s">
        <v>82</v>
      </c>
      <c r="AW239" s="14" t="s">
        <v>35</v>
      </c>
      <c r="AX239" s="14" t="s">
        <v>73</v>
      </c>
      <c r="AY239" s="220" t="s">
        <v>151</v>
      </c>
    </row>
    <row r="240" spans="2:51" s="16" customFormat="1" ht="11.25">
      <c r="B240" s="246"/>
      <c r="C240" s="247"/>
      <c r="D240" s="193" t="s">
        <v>164</v>
      </c>
      <c r="E240" s="248" t="s">
        <v>19</v>
      </c>
      <c r="F240" s="249" t="s">
        <v>371</v>
      </c>
      <c r="G240" s="247"/>
      <c r="H240" s="250">
        <v>205.32</v>
      </c>
      <c r="I240" s="251"/>
      <c r="J240" s="247"/>
      <c r="K240" s="247"/>
      <c r="L240" s="252"/>
      <c r="M240" s="253"/>
      <c r="N240" s="254"/>
      <c r="O240" s="254"/>
      <c r="P240" s="254"/>
      <c r="Q240" s="254"/>
      <c r="R240" s="254"/>
      <c r="S240" s="254"/>
      <c r="T240" s="255"/>
      <c r="AT240" s="256" t="s">
        <v>164</v>
      </c>
      <c r="AU240" s="256" t="s">
        <v>82</v>
      </c>
      <c r="AV240" s="16" t="s">
        <v>175</v>
      </c>
      <c r="AW240" s="16" t="s">
        <v>35</v>
      </c>
      <c r="AX240" s="16" t="s">
        <v>73</v>
      </c>
      <c r="AY240" s="256" t="s">
        <v>151</v>
      </c>
    </row>
    <row r="241" spans="1:65" s="15" customFormat="1" ht="11.25">
      <c r="B241" s="221"/>
      <c r="C241" s="222"/>
      <c r="D241" s="193" t="s">
        <v>164</v>
      </c>
      <c r="E241" s="223" t="s">
        <v>19</v>
      </c>
      <c r="F241" s="224" t="s">
        <v>167</v>
      </c>
      <c r="G241" s="222"/>
      <c r="H241" s="225">
        <v>476.32</v>
      </c>
      <c r="I241" s="226"/>
      <c r="J241" s="222"/>
      <c r="K241" s="222"/>
      <c r="L241" s="227"/>
      <c r="M241" s="228"/>
      <c r="N241" s="229"/>
      <c r="O241" s="229"/>
      <c r="P241" s="229"/>
      <c r="Q241" s="229"/>
      <c r="R241" s="229"/>
      <c r="S241" s="229"/>
      <c r="T241" s="230"/>
      <c r="AT241" s="231" t="s">
        <v>164</v>
      </c>
      <c r="AU241" s="231" t="s">
        <v>82</v>
      </c>
      <c r="AV241" s="15" t="s">
        <v>158</v>
      </c>
      <c r="AW241" s="15" t="s">
        <v>35</v>
      </c>
      <c r="AX241" s="15" t="s">
        <v>80</v>
      </c>
      <c r="AY241" s="231" t="s">
        <v>151</v>
      </c>
    </row>
    <row r="242" spans="1:65" s="2" customFormat="1" ht="24.2" customHeight="1">
      <c r="A242" s="36"/>
      <c r="B242" s="37"/>
      <c r="C242" s="180" t="s">
        <v>276</v>
      </c>
      <c r="D242" s="180" t="s">
        <v>153</v>
      </c>
      <c r="E242" s="181" t="s">
        <v>632</v>
      </c>
      <c r="F242" s="182" t="s">
        <v>633</v>
      </c>
      <c r="G242" s="183" t="s">
        <v>634</v>
      </c>
      <c r="H242" s="184">
        <v>1.9970000000000001</v>
      </c>
      <c r="I242" s="185"/>
      <c r="J242" s="186">
        <f>ROUND(I242*H242,2)</f>
        <v>0</v>
      </c>
      <c r="K242" s="182" t="s">
        <v>19</v>
      </c>
      <c r="L242" s="41"/>
      <c r="M242" s="187" t="s">
        <v>19</v>
      </c>
      <c r="N242" s="188" t="s">
        <v>44</v>
      </c>
      <c r="O242" s="66"/>
      <c r="P242" s="189">
        <f>O242*H242</f>
        <v>0</v>
      </c>
      <c r="Q242" s="189">
        <v>2.5018699999999998</v>
      </c>
      <c r="R242" s="189">
        <f>Q242*H242</f>
        <v>4.9962343899999997</v>
      </c>
      <c r="S242" s="189">
        <v>0</v>
      </c>
      <c r="T242" s="190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191" t="s">
        <v>158</v>
      </c>
      <c r="AT242" s="191" t="s">
        <v>153</v>
      </c>
      <c r="AU242" s="191" t="s">
        <v>82</v>
      </c>
      <c r="AY242" s="19" t="s">
        <v>151</v>
      </c>
      <c r="BE242" s="192">
        <f>IF(N242="základní",J242,0)</f>
        <v>0</v>
      </c>
      <c r="BF242" s="192">
        <f>IF(N242="snížená",J242,0)</f>
        <v>0</v>
      </c>
      <c r="BG242" s="192">
        <f>IF(N242="zákl. přenesená",J242,0)</f>
        <v>0</v>
      </c>
      <c r="BH242" s="192">
        <f>IF(N242="sníž. přenesená",J242,0)</f>
        <v>0</v>
      </c>
      <c r="BI242" s="192">
        <f>IF(N242="nulová",J242,0)</f>
        <v>0</v>
      </c>
      <c r="BJ242" s="19" t="s">
        <v>80</v>
      </c>
      <c r="BK242" s="192">
        <f>ROUND(I242*H242,2)</f>
        <v>0</v>
      </c>
      <c r="BL242" s="19" t="s">
        <v>158</v>
      </c>
      <c r="BM242" s="191" t="s">
        <v>1569</v>
      </c>
    </row>
    <row r="243" spans="1:65" s="2" customFormat="1" ht="19.5">
      <c r="A243" s="36"/>
      <c r="B243" s="37"/>
      <c r="C243" s="38"/>
      <c r="D243" s="193" t="s">
        <v>160</v>
      </c>
      <c r="E243" s="38"/>
      <c r="F243" s="194" t="s">
        <v>636</v>
      </c>
      <c r="G243" s="38"/>
      <c r="H243" s="38"/>
      <c r="I243" s="195"/>
      <c r="J243" s="38"/>
      <c r="K243" s="38"/>
      <c r="L243" s="41"/>
      <c r="M243" s="196"/>
      <c r="N243" s="197"/>
      <c r="O243" s="66"/>
      <c r="P243" s="66"/>
      <c r="Q243" s="66"/>
      <c r="R243" s="66"/>
      <c r="S243" s="66"/>
      <c r="T243" s="67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9" t="s">
        <v>160</v>
      </c>
      <c r="AU243" s="19" t="s">
        <v>82</v>
      </c>
    </row>
    <row r="244" spans="1:65" s="13" customFormat="1" ht="11.25">
      <c r="B244" s="200"/>
      <c r="C244" s="201"/>
      <c r="D244" s="193" t="s">
        <v>164</v>
      </c>
      <c r="E244" s="202" t="s">
        <v>19</v>
      </c>
      <c r="F244" s="203" t="s">
        <v>637</v>
      </c>
      <c r="G244" s="201"/>
      <c r="H244" s="202" t="s">
        <v>19</v>
      </c>
      <c r="I244" s="204"/>
      <c r="J244" s="201"/>
      <c r="K244" s="201"/>
      <c r="L244" s="205"/>
      <c r="M244" s="206"/>
      <c r="N244" s="207"/>
      <c r="O244" s="207"/>
      <c r="P244" s="207"/>
      <c r="Q244" s="207"/>
      <c r="R244" s="207"/>
      <c r="S244" s="207"/>
      <c r="T244" s="208"/>
      <c r="AT244" s="209" t="s">
        <v>164</v>
      </c>
      <c r="AU244" s="209" t="s">
        <v>82</v>
      </c>
      <c r="AV244" s="13" t="s">
        <v>80</v>
      </c>
      <c r="AW244" s="13" t="s">
        <v>35</v>
      </c>
      <c r="AX244" s="13" t="s">
        <v>73</v>
      </c>
      <c r="AY244" s="209" t="s">
        <v>151</v>
      </c>
    </row>
    <row r="245" spans="1:65" s="14" customFormat="1" ht="22.5">
      <c r="B245" s="210"/>
      <c r="C245" s="211"/>
      <c r="D245" s="193" t="s">
        <v>164</v>
      </c>
      <c r="E245" s="212" t="s">
        <v>19</v>
      </c>
      <c r="F245" s="213" t="s">
        <v>638</v>
      </c>
      <c r="G245" s="211"/>
      <c r="H245" s="214">
        <v>1.9970000000000001</v>
      </c>
      <c r="I245" s="215"/>
      <c r="J245" s="211"/>
      <c r="K245" s="211"/>
      <c r="L245" s="216"/>
      <c r="M245" s="217"/>
      <c r="N245" s="218"/>
      <c r="O245" s="218"/>
      <c r="P245" s="218"/>
      <c r="Q245" s="218"/>
      <c r="R245" s="218"/>
      <c r="S245" s="218"/>
      <c r="T245" s="219"/>
      <c r="AT245" s="220" t="s">
        <v>164</v>
      </c>
      <c r="AU245" s="220" t="s">
        <v>82</v>
      </c>
      <c r="AV245" s="14" t="s">
        <v>82</v>
      </c>
      <c r="AW245" s="14" t="s">
        <v>35</v>
      </c>
      <c r="AX245" s="14" t="s">
        <v>73</v>
      </c>
      <c r="AY245" s="220" t="s">
        <v>151</v>
      </c>
    </row>
    <row r="246" spans="1:65" s="15" customFormat="1" ht="11.25">
      <c r="B246" s="221"/>
      <c r="C246" s="222"/>
      <c r="D246" s="193" t="s">
        <v>164</v>
      </c>
      <c r="E246" s="223" t="s">
        <v>19</v>
      </c>
      <c r="F246" s="224" t="s">
        <v>167</v>
      </c>
      <c r="G246" s="222"/>
      <c r="H246" s="225">
        <v>1.9970000000000001</v>
      </c>
      <c r="I246" s="226"/>
      <c r="J246" s="222"/>
      <c r="K246" s="222"/>
      <c r="L246" s="227"/>
      <c r="M246" s="228"/>
      <c r="N246" s="229"/>
      <c r="O246" s="229"/>
      <c r="P246" s="229"/>
      <c r="Q246" s="229"/>
      <c r="R246" s="229"/>
      <c r="S246" s="229"/>
      <c r="T246" s="230"/>
      <c r="AT246" s="231" t="s">
        <v>164</v>
      </c>
      <c r="AU246" s="231" t="s">
        <v>82</v>
      </c>
      <c r="AV246" s="15" t="s">
        <v>158</v>
      </c>
      <c r="AW246" s="15" t="s">
        <v>35</v>
      </c>
      <c r="AX246" s="15" t="s">
        <v>80</v>
      </c>
      <c r="AY246" s="231" t="s">
        <v>151</v>
      </c>
    </row>
    <row r="247" spans="1:65" s="2" customFormat="1" ht="37.9" customHeight="1">
      <c r="A247" s="36"/>
      <c r="B247" s="37"/>
      <c r="C247" s="232" t="s">
        <v>283</v>
      </c>
      <c r="D247" s="232" t="s">
        <v>324</v>
      </c>
      <c r="E247" s="233" t="s">
        <v>639</v>
      </c>
      <c r="F247" s="234" t="s">
        <v>640</v>
      </c>
      <c r="G247" s="235" t="s">
        <v>551</v>
      </c>
      <c r="H247" s="236">
        <v>3592.8</v>
      </c>
      <c r="I247" s="237"/>
      <c r="J247" s="238">
        <f>ROUND(I247*H247,2)</f>
        <v>0</v>
      </c>
      <c r="K247" s="234" t="s">
        <v>19</v>
      </c>
      <c r="L247" s="239"/>
      <c r="M247" s="240" t="s">
        <v>19</v>
      </c>
      <c r="N247" s="241" t="s">
        <v>44</v>
      </c>
      <c r="O247" s="66"/>
      <c r="P247" s="189">
        <f>O247*H247</f>
        <v>0</v>
      </c>
      <c r="Q247" s="189">
        <v>0</v>
      </c>
      <c r="R247" s="189">
        <f>Q247*H247</f>
        <v>0</v>
      </c>
      <c r="S247" s="189">
        <v>0</v>
      </c>
      <c r="T247" s="190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191" t="s">
        <v>214</v>
      </c>
      <c r="AT247" s="191" t="s">
        <v>324</v>
      </c>
      <c r="AU247" s="191" t="s">
        <v>82</v>
      </c>
      <c r="AY247" s="19" t="s">
        <v>151</v>
      </c>
      <c r="BE247" s="192">
        <f>IF(N247="základní",J247,0)</f>
        <v>0</v>
      </c>
      <c r="BF247" s="192">
        <f>IF(N247="snížená",J247,0)</f>
        <v>0</v>
      </c>
      <c r="BG247" s="192">
        <f>IF(N247="zákl. přenesená",J247,0)</f>
        <v>0</v>
      </c>
      <c r="BH247" s="192">
        <f>IF(N247="sníž. přenesená",J247,0)</f>
        <v>0</v>
      </c>
      <c r="BI247" s="192">
        <f>IF(N247="nulová",J247,0)</f>
        <v>0</v>
      </c>
      <c r="BJ247" s="19" t="s">
        <v>80</v>
      </c>
      <c r="BK247" s="192">
        <f>ROUND(I247*H247,2)</f>
        <v>0</v>
      </c>
      <c r="BL247" s="19" t="s">
        <v>158</v>
      </c>
      <c r="BM247" s="191" t="s">
        <v>1570</v>
      </c>
    </row>
    <row r="248" spans="1:65" s="2" customFormat="1" ht="19.5">
      <c r="A248" s="36"/>
      <c r="B248" s="37"/>
      <c r="C248" s="38"/>
      <c r="D248" s="193" t="s">
        <v>160</v>
      </c>
      <c r="E248" s="38"/>
      <c r="F248" s="194" t="s">
        <v>640</v>
      </c>
      <c r="G248" s="38"/>
      <c r="H248" s="38"/>
      <c r="I248" s="195"/>
      <c r="J248" s="38"/>
      <c r="K248" s="38"/>
      <c r="L248" s="41"/>
      <c r="M248" s="196"/>
      <c r="N248" s="197"/>
      <c r="O248" s="66"/>
      <c r="P248" s="66"/>
      <c r="Q248" s="66"/>
      <c r="R248" s="66"/>
      <c r="S248" s="66"/>
      <c r="T248" s="67"/>
      <c r="U248" s="36"/>
      <c r="V248" s="36"/>
      <c r="W248" s="36"/>
      <c r="X248" s="36"/>
      <c r="Y248" s="36"/>
      <c r="Z248" s="36"/>
      <c r="AA248" s="36"/>
      <c r="AB248" s="36"/>
      <c r="AC248" s="36"/>
      <c r="AD248" s="36"/>
      <c r="AE248" s="36"/>
      <c r="AT248" s="19" t="s">
        <v>160</v>
      </c>
      <c r="AU248" s="19" t="s">
        <v>82</v>
      </c>
    </row>
    <row r="249" spans="1:65" s="13" customFormat="1" ht="22.5">
      <c r="B249" s="200"/>
      <c r="C249" s="201"/>
      <c r="D249" s="193" t="s">
        <v>164</v>
      </c>
      <c r="E249" s="202" t="s">
        <v>19</v>
      </c>
      <c r="F249" s="203" t="s">
        <v>642</v>
      </c>
      <c r="G249" s="201"/>
      <c r="H249" s="202" t="s">
        <v>19</v>
      </c>
      <c r="I249" s="204"/>
      <c r="J249" s="201"/>
      <c r="K249" s="201"/>
      <c r="L249" s="205"/>
      <c r="M249" s="206"/>
      <c r="N249" s="207"/>
      <c r="O249" s="207"/>
      <c r="P249" s="207"/>
      <c r="Q249" s="207"/>
      <c r="R249" s="207"/>
      <c r="S249" s="207"/>
      <c r="T249" s="208"/>
      <c r="AT249" s="209" t="s">
        <v>164</v>
      </c>
      <c r="AU249" s="209" t="s">
        <v>82</v>
      </c>
      <c r="AV249" s="13" t="s">
        <v>80</v>
      </c>
      <c r="AW249" s="13" t="s">
        <v>35</v>
      </c>
      <c r="AX249" s="13" t="s">
        <v>73</v>
      </c>
      <c r="AY249" s="209" t="s">
        <v>151</v>
      </c>
    </row>
    <row r="250" spans="1:65" s="14" customFormat="1" ht="11.25">
      <c r="B250" s="210"/>
      <c r="C250" s="211"/>
      <c r="D250" s="193" t="s">
        <v>164</v>
      </c>
      <c r="E250" s="212" t="s">
        <v>19</v>
      </c>
      <c r="F250" s="213" t="s">
        <v>643</v>
      </c>
      <c r="G250" s="211"/>
      <c r="H250" s="214">
        <v>2631.6</v>
      </c>
      <c r="I250" s="215"/>
      <c r="J250" s="211"/>
      <c r="K250" s="211"/>
      <c r="L250" s="216"/>
      <c r="M250" s="217"/>
      <c r="N250" s="218"/>
      <c r="O250" s="218"/>
      <c r="P250" s="218"/>
      <c r="Q250" s="218"/>
      <c r="R250" s="218"/>
      <c r="S250" s="218"/>
      <c r="T250" s="219"/>
      <c r="AT250" s="220" t="s">
        <v>164</v>
      </c>
      <c r="AU250" s="220" t="s">
        <v>82</v>
      </c>
      <c r="AV250" s="14" t="s">
        <v>82</v>
      </c>
      <c r="AW250" s="14" t="s">
        <v>35</v>
      </c>
      <c r="AX250" s="14" t="s">
        <v>73</v>
      </c>
      <c r="AY250" s="220" t="s">
        <v>151</v>
      </c>
    </row>
    <row r="251" spans="1:65" s="14" customFormat="1" ht="11.25">
      <c r="B251" s="210"/>
      <c r="C251" s="211"/>
      <c r="D251" s="193" t="s">
        <v>164</v>
      </c>
      <c r="E251" s="212" t="s">
        <v>19</v>
      </c>
      <c r="F251" s="213" t="s">
        <v>644</v>
      </c>
      <c r="G251" s="211"/>
      <c r="H251" s="214">
        <v>619.20000000000005</v>
      </c>
      <c r="I251" s="215"/>
      <c r="J251" s="211"/>
      <c r="K251" s="211"/>
      <c r="L251" s="216"/>
      <c r="M251" s="217"/>
      <c r="N251" s="218"/>
      <c r="O251" s="218"/>
      <c r="P251" s="218"/>
      <c r="Q251" s="218"/>
      <c r="R251" s="218"/>
      <c r="S251" s="218"/>
      <c r="T251" s="219"/>
      <c r="AT251" s="220" t="s">
        <v>164</v>
      </c>
      <c r="AU251" s="220" t="s">
        <v>82</v>
      </c>
      <c r="AV251" s="14" t="s">
        <v>82</v>
      </c>
      <c r="AW251" s="14" t="s">
        <v>35</v>
      </c>
      <c r="AX251" s="14" t="s">
        <v>73</v>
      </c>
      <c r="AY251" s="220" t="s">
        <v>151</v>
      </c>
    </row>
    <row r="252" spans="1:65" s="14" customFormat="1" ht="11.25">
      <c r="B252" s="210"/>
      <c r="C252" s="211"/>
      <c r="D252" s="193" t="s">
        <v>164</v>
      </c>
      <c r="E252" s="212" t="s">
        <v>19</v>
      </c>
      <c r="F252" s="213" t="s">
        <v>645</v>
      </c>
      <c r="G252" s="211"/>
      <c r="H252" s="214">
        <v>342</v>
      </c>
      <c r="I252" s="215"/>
      <c r="J252" s="211"/>
      <c r="K252" s="211"/>
      <c r="L252" s="216"/>
      <c r="M252" s="217"/>
      <c r="N252" s="218"/>
      <c r="O252" s="218"/>
      <c r="P252" s="218"/>
      <c r="Q252" s="218"/>
      <c r="R252" s="218"/>
      <c r="S252" s="218"/>
      <c r="T252" s="219"/>
      <c r="AT252" s="220" t="s">
        <v>164</v>
      </c>
      <c r="AU252" s="220" t="s">
        <v>82</v>
      </c>
      <c r="AV252" s="14" t="s">
        <v>82</v>
      </c>
      <c r="AW252" s="14" t="s">
        <v>35</v>
      </c>
      <c r="AX252" s="14" t="s">
        <v>73</v>
      </c>
      <c r="AY252" s="220" t="s">
        <v>151</v>
      </c>
    </row>
    <row r="253" spans="1:65" s="15" customFormat="1" ht="11.25">
      <c r="B253" s="221"/>
      <c r="C253" s="222"/>
      <c r="D253" s="193" t="s">
        <v>164</v>
      </c>
      <c r="E253" s="223" t="s">
        <v>19</v>
      </c>
      <c r="F253" s="224" t="s">
        <v>167</v>
      </c>
      <c r="G253" s="222"/>
      <c r="H253" s="225">
        <v>3592.8</v>
      </c>
      <c r="I253" s="226"/>
      <c r="J253" s="222"/>
      <c r="K253" s="222"/>
      <c r="L253" s="227"/>
      <c r="M253" s="228"/>
      <c r="N253" s="229"/>
      <c r="O253" s="229"/>
      <c r="P253" s="229"/>
      <c r="Q253" s="229"/>
      <c r="R253" s="229"/>
      <c r="S253" s="229"/>
      <c r="T253" s="230"/>
      <c r="AT253" s="231" t="s">
        <v>164</v>
      </c>
      <c r="AU253" s="231" t="s">
        <v>82</v>
      </c>
      <c r="AV253" s="15" t="s">
        <v>158</v>
      </c>
      <c r="AW253" s="15" t="s">
        <v>35</v>
      </c>
      <c r="AX253" s="15" t="s">
        <v>80</v>
      </c>
      <c r="AY253" s="231" t="s">
        <v>151</v>
      </c>
    </row>
    <row r="254" spans="1:65" s="12" customFormat="1" ht="22.9" customHeight="1">
      <c r="B254" s="164"/>
      <c r="C254" s="165"/>
      <c r="D254" s="166" t="s">
        <v>72</v>
      </c>
      <c r="E254" s="178" t="s">
        <v>222</v>
      </c>
      <c r="F254" s="178" t="s">
        <v>230</v>
      </c>
      <c r="G254" s="165"/>
      <c r="H254" s="165"/>
      <c r="I254" s="168"/>
      <c r="J254" s="179">
        <f>BK254</f>
        <v>0</v>
      </c>
      <c r="K254" s="165"/>
      <c r="L254" s="170"/>
      <c r="M254" s="171"/>
      <c r="N254" s="172"/>
      <c r="O254" s="172"/>
      <c r="P254" s="173">
        <f>SUM(P255:P357)</f>
        <v>0</v>
      </c>
      <c r="Q254" s="172"/>
      <c r="R254" s="173">
        <f>SUM(R255:R357)</f>
        <v>0.40671639999999998</v>
      </c>
      <c r="S254" s="172"/>
      <c r="T254" s="174">
        <f>SUM(T255:T357)</f>
        <v>9.2182919999999999</v>
      </c>
      <c r="AR254" s="175" t="s">
        <v>80</v>
      </c>
      <c r="AT254" s="176" t="s">
        <v>72</v>
      </c>
      <c r="AU254" s="176" t="s">
        <v>80</v>
      </c>
      <c r="AY254" s="175" t="s">
        <v>151</v>
      </c>
      <c r="BK254" s="177">
        <f>SUM(BK255:BK357)</f>
        <v>0</v>
      </c>
    </row>
    <row r="255" spans="1:65" s="2" customFormat="1" ht="24.2" customHeight="1">
      <c r="A255" s="36"/>
      <c r="B255" s="37"/>
      <c r="C255" s="180" t="s">
        <v>292</v>
      </c>
      <c r="D255" s="180" t="s">
        <v>153</v>
      </c>
      <c r="E255" s="181" t="s">
        <v>232</v>
      </c>
      <c r="F255" s="182" t="s">
        <v>233</v>
      </c>
      <c r="G255" s="183" t="s">
        <v>178</v>
      </c>
      <c r="H255" s="184">
        <v>235</v>
      </c>
      <c r="I255" s="185"/>
      <c r="J255" s="186">
        <f>ROUND(I255*H255,2)</f>
        <v>0</v>
      </c>
      <c r="K255" s="182" t="s">
        <v>157</v>
      </c>
      <c r="L255" s="41"/>
      <c r="M255" s="187" t="s">
        <v>19</v>
      </c>
      <c r="N255" s="188" t="s">
        <v>44</v>
      </c>
      <c r="O255" s="66"/>
      <c r="P255" s="189">
        <f>O255*H255</f>
        <v>0</v>
      </c>
      <c r="Q255" s="189">
        <v>3.6000000000000002E-4</v>
      </c>
      <c r="R255" s="189">
        <f>Q255*H255</f>
        <v>8.4600000000000009E-2</v>
      </c>
      <c r="S255" s="189">
        <v>0</v>
      </c>
      <c r="T255" s="190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191" t="s">
        <v>158</v>
      </c>
      <c r="AT255" s="191" t="s">
        <v>153</v>
      </c>
      <c r="AU255" s="191" t="s">
        <v>82</v>
      </c>
      <c r="AY255" s="19" t="s">
        <v>151</v>
      </c>
      <c r="BE255" s="192">
        <f>IF(N255="základní",J255,0)</f>
        <v>0</v>
      </c>
      <c r="BF255" s="192">
        <f>IF(N255="snížená",J255,0)</f>
        <v>0</v>
      </c>
      <c r="BG255" s="192">
        <f>IF(N255="zákl. přenesená",J255,0)</f>
        <v>0</v>
      </c>
      <c r="BH255" s="192">
        <f>IF(N255="sníž. přenesená",J255,0)</f>
        <v>0</v>
      </c>
      <c r="BI255" s="192">
        <f>IF(N255="nulová",J255,0)</f>
        <v>0</v>
      </c>
      <c r="BJ255" s="19" t="s">
        <v>80</v>
      </c>
      <c r="BK255" s="192">
        <f>ROUND(I255*H255,2)</f>
        <v>0</v>
      </c>
      <c r="BL255" s="19" t="s">
        <v>158</v>
      </c>
      <c r="BM255" s="191" t="s">
        <v>1571</v>
      </c>
    </row>
    <row r="256" spans="1:65" s="2" customFormat="1" ht="19.5">
      <c r="A256" s="36"/>
      <c r="B256" s="37"/>
      <c r="C256" s="38"/>
      <c r="D256" s="193" t="s">
        <v>160</v>
      </c>
      <c r="E256" s="38"/>
      <c r="F256" s="194" t="s">
        <v>235</v>
      </c>
      <c r="G256" s="38"/>
      <c r="H256" s="38"/>
      <c r="I256" s="195"/>
      <c r="J256" s="38"/>
      <c r="K256" s="38"/>
      <c r="L256" s="41"/>
      <c r="M256" s="196"/>
      <c r="N256" s="197"/>
      <c r="O256" s="66"/>
      <c r="P256" s="66"/>
      <c r="Q256" s="66"/>
      <c r="R256" s="66"/>
      <c r="S256" s="66"/>
      <c r="T256" s="67"/>
      <c r="U256" s="36"/>
      <c r="V256" s="36"/>
      <c r="W256" s="36"/>
      <c r="X256" s="36"/>
      <c r="Y256" s="36"/>
      <c r="Z256" s="36"/>
      <c r="AA256" s="36"/>
      <c r="AB256" s="36"/>
      <c r="AC256" s="36"/>
      <c r="AD256" s="36"/>
      <c r="AE256" s="36"/>
      <c r="AT256" s="19" t="s">
        <v>160</v>
      </c>
      <c r="AU256" s="19" t="s">
        <v>82</v>
      </c>
    </row>
    <row r="257" spans="1:65" s="2" customFormat="1" ht="11.25">
      <c r="A257" s="36"/>
      <c r="B257" s="37"/>
      <c r="C257" s="38"/>
      <c r="D257" s="198" t="s">
        <v>162</v>
      </c>
      <c r="E257" s="38"/>
      <c r="F257" s="199" t="s">
        <v>236</v>
      </c>
      <c r="G257" s="38"/>
      <c r="H257" s="38"/>
      <c r="I257" s="195"/>
      <c r="J257" s="38"/>
      <c r="K257" s="38"/>
      <c r="L257" s="41"/>
      <c r="M257" s="196"/>
      <c r="N257" s="197"/>
      <c r="O257" s="66"/>
      <c r="P257" s="66"/>
      <c r="Q257" s="66"/>
      <c r="R257" s="66"/>
      <c r="S257" s="66"/>
      <c r="T257" s="67"/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T257" s="19" t="s">
        <v>162</v>
      </c>
      <c r="AU257" s="19" t="s">
        <v>82</v>
      </c>
    </row>
    <row r="258" spans="1:65" s="13" customFormat="1" ht="11.25">
      <c r="B258" s="200"/>
      <c r="C258" s="201"/>
      <c r="D258" s="193" t="s">
        <v>164</v>
      </c>
      <c r="E258" s="202" t="s">
        <v>19</v>
      </c>
      <c r="F258" s="203" t="s">
        <v>647</v>
      </c>
      <c r="G258" s="201"/>
      <c r="H258" s="202" t="s">
        <v>19</v>
      </c>
      <c r="I258" s="204"/>
      <c r="J258" s="201"/>
      <c r="K258" s="201"/>
      <c r="L258" s="205"/>
      <c r="M258" s="206"/>
      <c r="N258" s="207"/>
      <c r="O258" s="207"/>
      <c r="P258" s="207"/>
      <c r="Q258" s="207"/>
      <c r="R258" s="207"/>
      <c r="S258" s="207"/>
      <c r="T258" s="208"/>
      <c r="AT258" s="209" t="s">
        <v>164</v>
      </c>
      <c r="AU258" s="209" t="s">
        <v>82</v>
      </c>
      <c r="AV258" s="13" t="s">
        <v>80</v>
      </c>
      <c r="AW258" s="13" t="s">
        <v>35</v>
      </c>
      <c r="AX258" s="13" t="s">
        <v>73</v>
      </c>
      <c r="AY258" s="209" t="s">
        <v>151</v>
      </c>
    </row>
    <row r="259" spans="1:65" s="14" customFormat="1" ht="11.25">
      <c r="B259" s="210"/>
      <c r="C259" s="211"/>
      <c r="D259" s="193" t="s">
        <v>164</v>
      </c>
      <c r="E259" s="212" t="s">
        <v>19</v>
      </c>
      <c r="F259" s="213" t="s">
        <v>648</v>
      </c>
      <c r="G259" s="211"/>
      <c r="H259" s="214">
        <v>235</v>
      </c>
      <c r="I259" s="215"/>
      <c r="J259" s="211"/>
      <c r="K259" s="211"/>
      <c r="L259" s="216"/>
      <c r="M259" s="217"/>
      <c r="N259" s="218"/>
      <c r="O259" s="218"/>
      <c r="P259" s="218"/>
      <c r="Q259" s="218"/>
      <c r="R259" s="218"/>
      <c r="S259" s="218"/>
      <c r="T259" s="219"/>
      <c r="AT259" s="220" t="s">
        <v>164</v>
      </c>
      <c r="AU259" s="220" t="s">
        <v>82</v>
      </c>
      <c r="AV259" s="14" t="s">
        <v>82</v>
      </c>
      <c r="AW259" s="14" t="s">
        <v>35</v>
      </c>
      <c r="AX259" s="14" t="s">
        <v>73</v>
      </c>
      <c r="AY259" s="220" t="s">
        <v>151</v>
      </c>
    </row>
    <row r="260" spans="1:65" s="15" customFormat="1" ht="11.25">
      <c r="B260" s="221"/>
      <c r="C260" s="222"/>
      <c r="D260" s="193" t="s">
        <v>164</v>
      </c>
      <c r="E260" s="223" t="s">
        <v>19</v>
      </c>
      <c r="F260" s="224" t="s">
        <v>167</v>
      </c>
      <c r="G260" s="222"/>
      <c r="H260" s="225">
        <v>235</v>
      </c>
      <c r="I260" s="226"/>
      <c r="J260" s="222"/>
      <c r="K260" s="222"/>
      <c r="L260" s="227"/>
      <c r="M260" s="228"/>
      <c r="N260" s="229"/>
      <c r="O260" s="229"/>
      <c r="P260" s="229"/>
      <c r="Q260" s="229"/>
      <c r="R260" s="229"/>
      <c r="S260" s="229"/>
      <c r="T260" s="230"/>
      <c r="AT260" s="231" t="s">
        <v>164</v>
      </c>
      <c r="AU260" s="231" t="s">
        <v>82</v>
      </c>
      <c r="AV260" s="15" t="s">
        <v>158</v>
      </c>
      <c r="AW260" s="15" t="s">
        <v>35</v>
      </c>
      <c r="AX260" s="15" t="s">
        <v>80</v>
      </c>
      <c r="AY260" s="231" t="s">
        <v>151</v>
      </c>
    </row>
    <row r="261" spans="1:65" s="2" customFormat="1" ht="16.5" customHeight="1">
      <c r="A261" s="36"/>
      <c r="B261" s="37"/>
      <c r="C261" s="232" t="s">
        <v>298</v>
      </c>
      <c r="D261" s="232" t="s">
        <v>324</v>
      </c>
      <c r="E261" s="233" t="s">
        <v>649</v>
      </c>
      <c r="F261" s="234" t="s">
        <v>650</v>
      </c>
      <c r="G261" s="235" t="s">
        <v>634</v>
      </c>
      <c r="H261" s="236">
        <v>0.47499999999999998</v>
      </c>
      <c r="I261" s="237"/>
      <c r="J261" s="238">
        <f>ROUND(I261*H261,2)</f>
        <v>0</v>
      </c>
      <c r="K261" s="234" t="s">
        <v>157</v>
      </c>
      <c r="L261" s="239"/>
      <c r="M261" s="240" t="s">
        <v>19</v>
      </c>
      <c r="N261" s="241" t="s">
        <v>44</v>
      </c>
      <c r="O261" s="66"/>
      <c r="P261" s="189">
        <f>O261*H261</f>
        <v>0</v>
      </c>
      <c r="Q261" s="189">
        <v>0.5</v>
      </c>
      <c r="R261" s="189">
        <f>Q261*H261</f>
        <v>0.23749999999999999</v>
      </c>
      <c r="S261" s="189">
        <v>0</v>
      </c>
      <c r="T261" s="190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191" t="s">
        <v>214</v>
      </c>
      <c r="AT261" s="191" t="s">
        <v>324</v>
      </c>
      <c r="AU261" s="191" t="s">
        <v>82</v>
      </c>
      <c r="AY261" s="19" t="s">
        <v>151</v>
      </c>
      <c r="BE261" s="192">
        <f>IF(N261="základní",J261,0)</f>
        <v>0</v>
      </c>
      <c r="BF261" s="192">
        <f>IF(N261="snížená",J261,0)</f>
        <v>0</v>
      </c>
      <c r="BG261" s="192">
        <f>IF(N261="zákl. přenesená",J261,0)</f>
        <v>0</v>
      </c>
      <c r="BH261" s="192">
        <f>IF(N261="sníž. přenesená",J261,0)</f>
        <v>0</v>
      </c>
      <c r="BI261" s="192">
        <f>IF(N261="nulová",J261,0)</f>
        <v>0</v>
      </c>
      <c r="BJ261" s="19" t="s">
        <v>80</v>
      </c>
      <c r="BK261" s="192">
        <f>ROUND(I261*H261,2)</f>
        <v>0</v>
      </c>
      <c r="BL261" s="19" t="s">
        <v>158</v>
      </c>
      <c r="BM261" s="191" t="s">
        <v>1572</v>
      </c>
    </row>
    <row r="262" spans="1:65" s="2" customFormat="1" ht="11.25">
      <c r="A262" s="36"/>
      <c r="B262" s="37"/>
      <c r="C262" s="38"/>
      <c r="D262" s="193" t="s">
        <v>160</v>
      </c>
      <c r="E262" s="38"/>
      <c r="F262" s="194" t="s">
        <v>650</v>
      </c>
      <c r="G262" s="38"/>
      <c r="H262" s="38"/>
      <c r="I262" s="195"/>
      <c r="J262" s="38"/>
      <c r="K262" s="38"/>
      <c r="L262" s="41"/>
      <c r="M262" s="196"/>
      <c r="N262" s="197"/>
      <c r="O262" s="66"/>
      <c r="P262" s="66"/>
      <c r="Q262" s="66"/>
      <c r="R262" s="66"/>
      <c r="S262" s="66"/>
      <c r="T262" s="67"/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T262" s="19" t="s">
        <v>160</v>
      </c>
      <c r="AU262" s="19" t="s">
        <v>82</v>
      </c>
    </row>
    <row r="263" spans="1:65" s="13" customFormat="1" ht="22.5">
      <c r="B263" s="200"/>
      <c r="C263" s="201"/>
      <c r="D263" s="193" t="s">
        <v>164</v>
      </c>
      <c r="E263" s="202" t="s">
        <v>19</v>
      </c>
      <c r="F263" s="203" t="s">
        <v>1573</v>
      </c>
      <c r="G263" s="201"/>
      <c r="H263" s="202" t="s">
        <v>19</v>
      </c>
      <c r="I263" s="204"/>
      <c r="J263" s="201"/>
      <c r="K263" s="201"/>
      <c r="L263" s="205"/>
      <c r="M263" s="206"/>
      <c r="N263" s="207"/>
      <c r="O263" s="207"/>
      <c r="P263" s="207"/>
      <c r="Q263" s="207"/>
      <c r="R263" s="207"/>
      <c r="S263" s="207"/>
      <c r="T263" s="208"/>
      <c r="AT263" s="209" t="s">
        <v>164</v>
      </c>
      <c r="AU263" s="209" t="s">
        <v>82</v>
      </c>
      <c r="AV263" s="13" t="s">
        <v>80</v>
      </c>
      <c r="AW263" s="13" t="s">
        <v>35</v>
      </c>
      <c r="AX263" s="13" t="s">
        <v>73</v>
      </c>
      <c r="AY263" s="209" t="s">
        <v>151</v>
      </c>
    </row>
    <row r="264" spans="1:65" s="13" customFormat="1" ht="11.25">
      <c r="B264" s="200"/>
      <c r="C264" s="201"/>
      <c r="D264" s="193" t="s">
        <v>164</v>
      </c>
      <c r="E264" s="202" t="s">
        <v>19</v>
      </c>
      <c r="F264" s="203" t="s">
        <v>1574</v>
      </c>
      <c r="G264" s="201"/>
      <c r="H264" s="202" t="s">
        <v>19</v>
      </c>
      <c r="I264" s="204"/>
      <c r="J264" s="201"/>
      <c r="K264" s="201"/>
      <c r="L264" s="205"/>
      <c r="M264" s="206"/>
      <c r="N264" s="207"/>
      <c r="O264" s="207"/>
      <c r="P264" s="207"/>
      <c r="Q264" s="207"/>
      <c r="R264" s="207"/>
      <c r="S264" s="207"/>
      <c r="T264" s="208"/>
      <c r="AT264" s="209" t="s">
        <v>164</v>
      </c>
      <c r="AU264" s="209" t="s">
        <v>82</v>
      </c>
      <c r="AV264" s="13" t="s">
        <v>80</v>
      </c>
      <c r="AW264" s="13" t="s">
        <v>35</v>
      </c>
      <c r="AX264" s="13" t="s">
        <v>73</v>
      </c>
      <c r="AY264" s="209" t="s">
        <v>151</v>
      </c>
    </row>
    <row r="265" spans="1:65" s="14" customFormat="1" ht="11.25">
      <c r="B265" s="210"/>
      <c r="C265" s="211"/>
      <c r="D265" s="193" t="s">
        <v>164</v>
      </c>
      <c r="E265" s="212" t="s">
        <v>19</v>
      </c>
      <c r="F265" s="213" t="s">
        <v>1575</v>
      </c>
      <c r="G265" s="211"/>
      <c r="H265" s="214">
        <v>6.6000000000000003E-2</v>
      </c>
      <c r="I265" s="215"/>
      <c r="J265" s="211"/>
      <c r="K265" s="211"/>
      <c r="L265" s="216"/>
      <c r="M265" s="217"/>
      <c r="N265" s="218"/>
      <c r="O265" s="218"/>
      <c r="P265" s="218"/>
      <c r="Q265" s="218"/>
      <c r="R265" s="218"/>
      <c r="S265" s="218"/>
      <c r="T265" s="219"/>
      <c r="AT265" s="220" t="s">
        <v>164</v>
      </c>
      <c r="AU265" s="220" t="s">
        <v>82</v>
      </c>
      <c r="AV265" s="14" t="s">
        <v>82</v>
      </c>
      <c r="AW265" s="14" t="s">
        <v>35</v>
      </c>
      <c r="AX265" s="14" t="s">
        <v>73</v>
      </c>
      <c r="AY265" s="220" t="s">
        <v>151</v>
      </c>
    </row>
    <row r="266" spans="1:65" s="13" customFormat="1" ht="22.5">
      <c r="B266" s="200"/>
      <c r="C266" s="201"/>
      <c r="D266" s="193" t="s">
        <v>164</v>
      </c>
      <c r="E266" s="202" t="s">
        <v>19</v>
      </c>
      <c r="F266" s="203" t="s">
        <v>654</v>
      </c>
      <c r="G266" s="201"/>
      <c r="H266" s="202" t="s">
        <v>19</v>
      </c>
      <c r="I266" s="204"/>
      <c r="J266" s="201"/>
      <c r="K266" s="201"/>
      <c r="L266" s="205"/>
      <c r="M266" s="206"/>
      <c r="N266" s="207"/>
      <c r="O266" s="207"/>
      <c r="P266" s="207"/>
      <c r="Q266" s="207"/>
      <c r="R266" s="207"/>
      <c r="S266" s="207"/>
      <c r="T266" s="208"/>
      <c r="AT266" s="209" t="s">
        <v>164</v>
      </c>
      <c r="AU266" s="209" t="s">
        <v>82</v>
      </c>
      <c r="AV266" s="13" t="s">
        <v>80</v>
      </c>
      <c r="AW266" s="13" t="s">
        <v>35</v>
      </c>
      <c r="AX266" s="13" t="s">
        <v>73</v>
      </c>
      <c r="AY266" s="209" t="s">
        <v>151</v>
      </c>
    </row>
    <row r="267" spans="1:65" s="14" customFormat="1" ht="11.25">
      <c r="B267" s="210"/>
      <c r="C267" s="211"/>
      <c r="D267" s="193" t="s">
        <v>164</v>
      </c>
      <c r="E267" s="212" t="s">
        <v>19</v>
      </c>
      <c r="F267" s="213" t="s">
        <v>1576</v>
      </c>
      <c r="G267" s="211"/>
      <c r="H267" s="214">
        <v>0.26400000000000001</v>
      </c>
      <c r="I267" s="215"/>
      <c r="J267" s="211"/>
      <c r="K267" s="211"/>
      <c r="L267" s="216"/>
      <c r="M267" s="217"/>
      <c r="N267" s="218"/>
      <c r="O267" s="218"/>
      <c r="P267" s="218"/>
      <c r="Q267" s="218"/>
      <c r="R267" s="218"/>
      <c r="S267" s="218"/>
      <c r="T267" s="219"/>
      <c r="AT267" s="220" t="s">
        <v>164</v>
      </c>
      <c r="AU267" s="220" t="s">
        <v>82</v>
      </c>
      <c r="AV267" s="14" t="s">
        <v>82</v>
      </c>
      <c r="AW267" s="14" t="s">
        <v>35</v>
      </c>
      <c r="AX267" s="14" t="s">
        <v>73</v>
      </c>
      <c r="AY267" s="220" t="s">
        <v>151</v>
      </c>
    </row>
    <row r="268" spans="1:65" s="13" customFormat="1" ht="11.25">
      <c r="B268" s="200"/>
      <c r="C268" s="201"/>
      <c r="D268" s="193" t="s">
        <v>164</v>
      </c>
      <c r="E268" s="202" t="s">
        <v>19</v>
      </c>
      <c r="F268" s="203" t="s">
        <v>656</v>
      </c>
      <c r="G268" s="201"/>
      <c r="H268" s="202" t="s">
        <v>19</v>
      </c>
      <c r="I268" s="204"/>
      <c r="J268" s="201"/>
      <c r="K268" s="201"/>
      <c r="L268" s="205"/>
      <c r="M268" s="206"/>
      <c r="N268" s="207"/>
      <c r="O268" s="207"/>
      <c r="P268" s="207"/>
      <c r="Q268" s="207"/>
      <c r="R268" s="207"/>
      <c r="S268" s="207"/>
      <c r="T268" s="208"/>
      <c r="AT268" s="209" t="s">
        <v>164</v>
      </c>
      <c r="AU268" s="209" t="s">
        <v>82</v>
      </c>
      <c r="AV268" s="13" t="s">
        <v>80</v>
      </c>
      <c r="AW268" s="13" t="s">
        <v>35</v>
      </c>
      <c r="AX268" s="13" t="s">
        <v>73</v>
      </c>
      <c r="AY268" s="209" t="s">
        <v>151</v>
      </c>
    </row>
    <row r="269" spans="1:65" s="14" customFormat="1" ht="11.25">
      <c r="B269" s="210"/>
      <c r="C269" s="211"/>
      <c r="D269" s="193" t="s">
        <v>164</v>
      </c>
      <c r="E269" s="212" t="s">
        <v>19</v>
      </c>
      <c r="F269" s="213" t="s">
        <v>1577</v>
      </c>
      <c r="G269" s="211"/>
      <c r="H269" s="214">
        <v>0.08</v>
      </c>
      <c r="I269" s="215"/>
      <c r="J269" s="211"/>
      <c r="K269" s="211"/>
      <c r="L269" s="216"/>
      <c r="M269" s="217"/>
      <c r="N269" s="218"/>
      <c r="O269" s="218"/>
      <c r="P269" s="218"/>
      <c r="Q269" s="218"/>
      <c r="R269" s="218"/>
      <c r="S269" s="218"/>
      <c r="T269" s="219"/>
      <c r="AT269" s="220" t="s">
        <v>164</v>
      </c>
      <c r="AU269" s="220" t="s">
        <v>82</v>
      </c>
      <c r="AV269" s="14" t="s">
        <v>82</v>
      </c>
      <c r="AW269" s="14" t="s">
        <v>35</v>
      </c>
      <c r="AX269" s="14" t="s">
        <v>73</v>
      </c>
      <c r="AY269" s="220" t="s">
        <v>151</v>
      </c>
    </row>
    <row r="270" spans="1:65" s="13" customFormat="1" ht="11.25">
      <c r="B270" s="200"/>
      <c r="C270" s="201"/>
      <c r="D270" s="193" t="s">
        <v>164</v>
      </c>
      <c r="E270" s="202" t="s">
        <v>19</v>
      </c>
      <c r="F270" s="203" t="s">
        <v>658</v>
      </c>
      <c r="G270" s="201"/>
      <c r="H270" s="202" t="s">
        <v>19</v>
      </c>
      <c r="I270" s="204"/>
      <c r="J270" s="201"/>
      <c r="K270" s="201"/>
      <c r="L270" s="205"/>
      <c r="M270" s="206"/>
      <c r="N270" s="207"/>
      <c r="O270" s="207"/>
      <c r="P270" s="207"/>
      <c r="Q270" s="207"/>
      <c r="R270" s="207"/>
      <c r="S270" s="207"/>
      <c r="T270" s="208"/>
      <c r="AT270" s="209" t="s">
        <v>164</v>
      </c>
      <c r="AU270" s="209" t="s">
        <v>82</v>
      </c>
      <c r="AV270" s="13" t="s">
        <v>80</v>
      </c>
      <c r="AW270" s="13" t="s">
        <v>35</v>
      </c>
      <c r="AX270" s="13" t="s">
        <v>73</v>
      </c>
      <c r="AY270" s="209" t="s">
        <v>151</v>
      </c>
    </row>
    <row r="271" spans="1:65" s="14" customFormat="1" ht="11.25">
      <c r="B271" s="210"/>
      <c r="C271" s="211"/>
      <c r="D271" s="193" t="s">
        <v>164</v>
      </c>
      <c r="E271" s="212" t="s">
        <v>19</v>
      </c>
      <c r="F271" s="213" t="s">
        <v>1578</v>
      </c>
      <c r="G271" s="211"/>
      <c r="H271" s="214">
        <v>6.5000000000000002E-2</v>
      </c>
      <c r="I271" s="215"/>
      <c r="J271" s="211"/>
      <c r="K271" s="211"/>
      <c r="L271" s="216"/>
      <c r="M271" s="217"/>
      <c r="N271" s="218"/>
      <c r="O271" s="218"/>
      <c r="P271" s="218"/>
      <c r="Q271" s="218"/>
      <c r="R271" s="218"/>
      <c r="S271" s="218"/>
      <c r="T271" s="219"/>
      <c r="AT271" s="220" t="s">
        <v>164</v>
      </c>
      <c r="AU271" s="220" t="s">
        <v>82</v>
      </c>
      <c r="AV271" s="14" t="s">
        <v>82</v>
      </c>
      <c r="AW271" s="14" t="s">
        <v>35</v>
      </c>
      <c r="AX271" s="14" t="s">
        <v>73</v>
      </c>
      <c r="AY271" s="220" t="s">
        <v>151</v>
      </c>
    </row>
    <row r="272" spans="1:65" s="15" customFormat="1" ht="11.25">
      <c r="B272" s="221"/>
      <c r="C272" s="222"/>
      <c r="D272" s="193" t="s">
        <v>164</v>
      </c>
      <c r="E272" s="223" t="s">
        <v>19</v>
      </c>
      <c r="F272" s="224" t="s">
        <v>167</v>
      </c>
      <c r="G272" s="222"/>
      <c r="H272" s="225">
        <v>0.47500000000000003</v>
      </c>
      <c r="I272" s="226"/>
      <c r="J272" s="222"/>
      <c r="K272" s="222"/>
      <c r="L272" s="227"/>
      <c r="M272" s="228"/>
      <c r="N272" s="229"/>
      <c r="O272" s="229"/>
      <c r="P272" s="229"/>
      <c r="Q272" s="229"/>
      <c r="R272" s="229"/>
      <c r="S272" s="229"/>
      <c r="T272" s="230"/>
      <c r="AT272" s="231" t="s">
        <v>164</v>
      </c>
      <c r="AU272" s="231" t="s">
        <v>82</v>
      </c>
      <c r="AV272" s="15" t="s">
        <v>158</v>
      </c>
      <c r="AW272" s="15" t="s">
        <v>35</v>
      </c>
      <c r="AX272" s="15" t="s">
        <v>80</v>
      </c>
      <c r="AY272" s="231" t="s">
        <v>151</v>
      </c>
    </row>
    <row r="273" spans="1:65" s="2" customFormat="1" ht="24.2" customHeight="1">
      <c r="A273" s="36"/>
      <c r="B273" s="37"/>
      <c r="C273" s="180" t="s">
        <v>309</v>
      </c>
      <c r="D273" s="180" t="s">
        <v>153</v>
      </c>
      <c r="E273" s="181" t="s">
        <v>660</v>
      </c>
      <c r="F273" s="182" t="s">
        <v>661</v>
      </c>
      <c r="G273" s="183" t="s">
        <v>178</v>
      </c>
      <c r="H273" s="184">
        <v>49</v>
      </c>
      <c r="I273" s="185"/>
      <c r="J273" s="186">
        <f>ROUND(I273*H273,2)</f>
        <v>0</v>
      </c>
      <c r="K273" s="182" t="s">
        <v>157</v>
      </c>
      <c r="L273" s="41"/>
      <c r="M273" s="187" t="s">
        <v>19</v>
      </c>
      <c r="N273" s="188" t="s">
        <v>44</v>
      </c>
      <c r="O273" s="66"/>
      <c r="P273" s="189">
        <f>O273*H273</f>
        <v>0</v>
      </c>
      <c r="Q273" s="189">
        <v>6.8999999999999997E-4</v>
      </c>
      <c r="R273" s="189">
        <f>Q273*H273</f>
        <v>3.381E-2</v>
      </c>
      <c r="S273" s="189">
        <v>0</v>
      </c>
      <c r="T273" s="190">
        <f>S273*H273</f>
        <v>0</v>
      </c>
      <c r="U273" s="36"/>
      <c r="V273" s="36"/>
      <c r="W273" s="36"/>
      <c r="X273" s="36"/>
      <c r="Y273" s="36"/>
      <c r="Z273" s="36"/>
      <c r="AA273" s="36"/>
      <c r="AB273" s="36"/>
      <c r="AC273" s="36"/>
      <c r="AD273" s="36"/>
      <c r="AE273" s="36"/>
      <c r="AR273" s="191" t="s">
        <v>158</v>
      </c>
      <c r="AT273" s="191" t="s">
        <v>153</v>
      </c>
      <c r="AU273" s="191" t="s">
        <v>82</v>
      </c>
      <c r="AY273" s="19" t="s">
        <v>151</v>
      </c>
      <c r="BE273" s="192">
        <f>IF(N273="základní",J273,0)</f>
        <v>0</v>
      </c>
      <c r="BF273" s="192">
        <f>IF(N273="snížená",J273,0)</f>
        <v>0</v>
      </c>
      <c r="BG273" s="192">
        <f>IF(N273="zákl. přenesená",J273,0)</f>
        <v>0</v>
      </c>
      <c r="BH273" s="192">
        <f>IF(N273="sníž. přenesená",J273,0)</f>
        <v>0</v>
      </c>
      <c r="BI273" s="192">
        <f>IF(N273="nulová",J273,0)</f>
        <v>0</v>
      </c>
      <c r="BJ273" s="19" t="s">
        <v>80</v>
      </c>
      <c r="BK273" s="192">
        <f>ROUND(I273*H273,2)</f>
        <v>0</v>
      </c>
      <c r="BL273" s="19" t="s">
        <v>158</v>
      </c>
      <c r="BM273" s="191" t="s">
        <v>1579</v>
      </c>
    </row>
    <row r="274" spans="1:65" s="2" customFormat="1" ht="19.5">
      <c r="A274" s="36"/>
      <c r="B274" s="37"/>
      <c r="C274" s="38"/>
      <c r="D274" s="193" t="s">
        <v>160</v>
      </c>
      <c r="E274" s="38"/>
      <c r="F274" s="194" t="s">
        <v>663</v>
      </c>
      <c r="G274" s="38"/>
      <c r="H274" s="38"/>
      <c r="I274" s="195"/>
      <c r="J274" s="38"/>
      <c r="K274" s="38"/>
      <c r="L274" s="41"/>
      <c r="M274" s="196"/>
      <c r="N274" s="197"/>
      <c r="O274" s="66"/>
      <c r="P274" s="66"/>
      <c r="Q274" s="66"/>
      <c r="R274" s="66"/>
      <c r="S274" s="66"/>
      <c r="T274" s="67"/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T274" s="19" t="s">
        <v>160</v>
      </c>
      <c r="AU274" s="19" t="s">
        <v>82</v>
      </c>
    </row>
    <row r="275" spans="1:65" s="2" customFormat="1" ht="11.25">
      <c r="A275" s="36"/>
      <c r="B275" s="37"/>
      <c r="C275" s="38"/>
      <c r="D275" s="198" t="s">
        <v>162</v>
      </c>
      <c r="E275" s="38"/>
      <c r="F275" s="199" t="s">
        <v>664</v>
      </c>
      <c r="G275" s="38"/>
      <c r="H275" s="38"/>
      <c r="I275" s="195"/>
      <c r="J275" s="38"/>
      <c r="K275" s="38"/>
      <c r="L275" s="41"/>
      <c r="M275" s="196"/>
      <c r="N275" s="197"/>
      <c r="O275" s="66"/>
      <c r="P275" s="66"/>
      <c r="Q275" s="66"/>
      <c r="R275" s="66"/>
      <c r="S275" s="66"/>
      <c r="T275" s="67"/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T275" s="19" t="s">
        <v>162</v>
      </c>
      <c r="AU275" s="19" t="s">
        <v>82</v>
      </c>
    </row>
    <row r="276" spans="1:65" s="13" customFormat="1" ht="11.25">
      <c r="B276" s="200"/>
      <c r="C276" s="201"/>
      <c r="D276" s="193" t="s">
        <v>164</v>
      </c>
      <c r="E276" s="202" t="s">
        <v>19</v>
      </c>
      <c r="F276" s="203" t="s">
        <v>665</v>
      </c>
      <c r="G276" s="201"/>
      <c r="H276" s="202" t="s">
        <v>19</v>
      </c>
      <c r="I276" s="204"/>
      <c r="J276" s="201"/>
      <c r="K276" s="201"/>
      <c r="L276" s="205"/>
      <c r="M276" s="206"/>
      <c r="N276" s="207"/>
      <c r="O276" s="207"/>
      <c r="P276" s="207"/>
      <c r="Q276" s="207"/>
      <c r="R276" s="207"/>
      <c r="S276" s="207"/>
      <c r="T276" s="208"/>
      <c r="AT276" s="209" t="s">
        <v>164</v>
      </c>
      <c r="AU276" s="209" t="s">
        <v>82</v>
      </c>
      <c r="AV276" s="13" t="s">
        <v>80</v>
      </c>
      <c r="AW276" s="13" t="s">
        <v>35</v>
      </c>
      <c r="AX276" s="13" t="s">
        <v>73</v>
      </c>
      <c r="AY276" s="209" t="s">
        <v>151</v>
      </c>
    </row>
    <row r="277" spans="1:65" s="14" customFormat="1" ht="11.25">
      <c r="B277" s="210"/>
      <c r="C277" s="211"/>
      <c r="D277" s="193" t="s">
        <v>164</v>
      </c>
      <c r="E277" s="212" t="s">
        <v>19</v>
      </c>
      <c r="F277" s="213" t="s">
        <v>666</v>
      </c>
      <c r="G277" s="211"/>
      <c r="H277" s="214">
        <v>49</v>
      </c>
      <c r="I277" s="215"/>
      <c r="J277" s="211"/>
      <c r="K277" s="211"/>
      <c r="L277" s="216"/>
      <c r="M277" s="217"/>
      <c r="N277" s="218"/>
      <c r="O277" s="218"/>
      <c r="P277" s="218"/>
      <c r="Q277" s="218"/>
      <c r="R277" s="218"/>
      <c r="S277" s="218"/>
      <c r="T277" s="219"/>
      <c r="AT277" s="220" t="s">
        <v>164</v>
      </c>
      <c r="AU277" s="220" t="s">
        <v>82</v>
      </c>
      <c r="AV277" s="14" t="s">
        <v>82</v>
      </c>
      <c r="AW277" s="14" t="s">
        <v>35</v>
      </c>
      <c r="AX277" s="14" t="s">
        <v>73</v>
      </c>
      <c r="AY277" s="220" t="s">
        <v>151</v>
      </c>
    </row>
    <row r="278" spans="1:65" s="15" customFormat="1" ht="11.25">
      <c r="B278" s="221"/>
      <c r="C278" s="222"/>
      <c r="D278" s="193" t="s">
        <v>164</v>
      </c>
      <c r="E278" s="223" t="s">
        <v>19</v>
      </c>
      <c r="F278" s="224" t="s">
        <v>167</v>
      </c>
      <c r="G278" s="222"/>
      <c r="H278" s="225">
        <v>49</v>
      </c>
      <c r="I278" s="226"/>
      <c r="J278" s="222"/>
      <c r="K278" s="222"/>
      <c r="L278" s="227"/>
      <c r="M278" s="228"/>
      <c r="N278" s="229"/>
      <c r="O278" s="229"/>
      <c r="P278" s="229"/>
      <c r="Q278" s="229"/>
      <c r="R278" s="229"/>
      <c r="S278" s="229"/>
      <c r="T278" s="230"/>
      <c r="AT278" s="231" t="s">
        <v>164</v>
      </c>
      <c r="AU278" s="231" t="s">
        <v>82</v>
      </c>
      <c r="AV278" s="15" t="s">
        <v>158</v>
      </c>
      <c r="AW278" s="15" t="s">
        <v>35</v>
      </c>
      <c r="AX278" s="15" t="s">
        <v>80</v>
      </c>
      <c r="AY278" s="231" t="s">
        <v>151</v>
      </c>
    </row>
    <row r="279" spans="1:65" s="2" customFormat="1" ht="24.2" customHeight="1">
      <c r="A279" s="36"/>
      <c r="B279" s="37"/>
      <c r="C279" s="180" t="s">
        <v>7</v>
      </c>
      <c r="D279" s="180" t="s">
        <v>153</v>
      </c>
      <c r="E279" s="181" t="s">
        <v>667</v>
      </c>
      <c r="F279" s="182" t="s">
        <v>668</v>
      </c>
      <c r="G279" s="183" t="s">
        <v>178</v>
      </c>
      <c r="H279" s="184">
        <v>39.96</v>
      </c>
      <c r="I279" s="185"/>
      <c r="J279" s="186">
        <f>ROUND(I279*H279,2)</f>
        <v>0</v>
      </c>
      <c r="K279" s="182" t="s">
        <v>157</v>
      </c>
      <c r="L279" s="41"/>
      <c r="M279" s="187" t="s">
        <v>19</v>
      </c>
      <c r="N279" s="188" t="s">
        <v>44</v>
      </c>
      <c r="O279" s="66"/>
      <c r="P279" s="189">
        <f>O279*H279</f>
        <v>0</v>
      </c>
      <c r="Q279" s="189">
        <v>1.24E-3</v>
      </c>
      <c r="R279" s="189">
        <f>Q279*H279</f>
        <v>4.9550400000000001E-2</v>
      </c>
      <c r="S279" s="189">
        <v>0</v>
      </c>
      <c r="T279" s="190">
        <f>S279*H279</f>
        <v>0</v>
      </c>
      <c r="U279" s="36"/>
      <c r="V279" s="36"/>
      <c r="W279" s="36"/>
      <c r="X279" s="36"/>
      <c r="Y279" s="36"/>
      <c r="Z279" s="36"/>
      <c r="AA279" s="36"/>
      <c r="AB279" s="36"/>
      <c r="AC279" s="36"/>
      <c r="AD279" s="36"/>
      <c r="AE279" s="36"/>
      <c r="AR279" s="191" t="s">
        <v>158</v>
      </c>
      <c r="AT279" s="191" t="s">
        <v>153</v>
      </c>
      <c r="AU279" s="191" t="s">
        <v>82</v>
      </c>
      <c r="AY279" s="19" t="s">
        <v>151</v>
      </c>
      <c r="BE279" s="192">
        <f>IF(N279="základní",J279,0)</f>
        <v>0</v>
      </c>
      <c r="BF279" s="192">
        <f>IF(N279="snížená",J279,0)</f>
        <v>0</v>
      </c>
      <c r="BG279" s="192">
        <f>IF(N279="zákl. přenesená",J279,0)</f>
        <v>0</v>
      </c>
      <c r="BH279" s="192">
        <f>IF(N279="sníž. přenesená",J279,0)</f>
        <v>0</v>
      </c>
      <c r="BI279" s="192">
        <f>IF(N279="nulová",J279,0)</f>
        <v>0</v>
      </c>
      <c r="BJ279" s="19" t="s">
        <v>80</v>
      </c>
      <c r="BK279" s="192">
        <f>ROUND(I279*H279,2)</f>
        <v>0</v>
      </c>
      <c r="BL279" s="19" t="s">
        <v>158</v>
      </c>
      <c r="BM279" s="191" t="s">
        <v>1580</v>
      </c>
    </row>
    <row r="280" spans="1:65" s="2" customFormat="1" ht="19.5">
      <c r="A280" s="36"/>
      <c r="B280" s="37"/>
      <c r="C280" s="38"/>
      <c r="D280" s="193" t="s">
        <v>160</v>
      </c>
      <c r="E280" s="38"/>
      <c r="F280" s="194" t="s">
        <v>670</v>
      </c>
      <c r="G280" s="38"/>
      <c r="H280" s="38"/>
      <c r="I280" s="195"/>
      <c r="J280" s="38"/>
      <c r="K280" s="38"/>
      <c r="L280" s="41"/>
      <c r="M280" s="196"/>
      <c r="N280" s="197"/>
      <c r="O280" s="66"/>
      <c r="P280" s="66"/>
      <c r="Q280" s="66"/>
      <c r="R280" s="66"/>
      <c r="S280" s="66"/>
      <c r="T280" s="67"/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T280" s="19" t="s">
        <v>160</v>
      </c>
      <c r="AU280" s="19" t="s">
        <v>82</v>
      </c>
    </row>
    <row r="281" spans="1:65" s="2" customFormat="1" ht="11.25">
      <c r="A281" s="36"/>
      <c r="B281" s="37"/>
      <c r="C281" s="38"/>
      <c r="D281" s="198" t="s">
        <v>162</v>
      </c>
      <c r="E281" s="38"/>
      <c r="F281" s="199" t="s">
        <v>671</v>
      </c>
      <c r="G281" s="38"/>
      <c r="H281" s="38"/>
      <c r="I281" s="195"/>
      <c r="J281" s="38"/>
      <c r="K281" s="38"/>
      <c r="L281" s="41"/>
      <c r="M281" s="196"/>
      <c r="N281" s="197"/>
      <c r="O281" s="66"/>
      <c r="P281" s="66"/>
      <c r="Q281" s="66"/>
      <c r="R281" s="66"/>
      <c r="S281" s="66"/>
      <c r="T281" s="67"/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T281" s="19" t="s">
        <v>162</v>
      </c>
      <c r="AU281" s="19" t="s">
        <v>82</v>
      </c>
    </row>
    <row r="282" spans="1:65" s="13" customFormat="1" ht="11.25">
      <c r="B282" s="200"/>
      <c r="C282" s="201"/>
      <c r="D282" s="193" t="s">
        <v>164</v>
      </c>
      <c r="E282" s="202" t="s">
        <v>19</v>
      </c>
      <c r="F282" s="203" t="s">
        <v>672</v>
      </c>
      <c r="G282" s="201"/>
      <c r="H282" s="202" t="s">
        <v>19</v>
      </c>
      <c r="I282" s="204"/>
      <c r="J282" s="201"/>
      <c r="K282" s="201"/>
      <c r="L282" s="205"/>
      <c r="M282" s="206"/>
      <c r="N282" s="207"/>
      <c r="O282" s="207"/>
      <c r="P282" s="207"/>
      <c r="Q282" s="207"/>
      <c r="R282" s="207"/>
      <c r="S282" s="207"/>
      <c r="T282" s="208"/>
      <c r="AT282" s="209" t="s">
        <v>164</v>
      </c>
      <c r="AU282" s="209" t="s">
        <v>82</v>
      </c>
      <c r="AV282" s="13" t="s">
        <v>80</v>
      </c>
      <c r="AW282" s="13" t="s">
        <v>35</v>
      </c>
      <c r="AX282" s="13" t="s">
        <v>73</v>
      </c>
      <c r="AY282" s="209" t="s">
        <v>151</v>
      </c>
    </row>
    <row r="283" spans="1:65" s="14" customFormat="1" ht="11.25">
      <c r="B283" s="210"/>
      <c r="C283" s="211"/>
      <c r="D283" s="193" t="s">
        <v>164</v>
      </c>
      <c r="E283" s="212" t="s">
        <v>19</v>
      </c>
      <c r="F283" s="213" t="s">
        <v>673</v>
      </c>
      <c r="G283" s="211"/>
      <c r="H283" s="214">
        <v>39.96</v>
      </c>
      <c r="I283" s="215"/>
      <c r="J283" s="211"/>
      <c r="K283" s="211"/>
      <c r="L283" s="216"/>
      <c r="M283" s="217"/>
      <c r="N283" s="218"/>
      <c r="O283" s="218"/>
      <c r="P283" s="218"/>
      <c r="Q283" s="218"/>
      <c r="R283" s="218"/>
      <c r="S283" s="218"/>
      <c r="T283" s="219"/>
      <c r="AT283" s="220" t="s">
        <v>164</v>
      </c>
      <c r="AU283" s="220" t="s">
        <v>82</v>
      </c>
      <c r="AV283" s="14" t="s">
        <v>82</v>
      </c>
      <c r="AW283" s="14" t="s">
        <v>35</v>
      </c>
      <c r="AX283" s="14" t="s">
        <v>73</v>
      </c>
      <c r="AY283" s="220" t="s">
        <v>151</v>
      </c>
    </row>
    <row r="284" spans="1:65" s="15" customFormat="1" ht="11.25">
      <c r="B284" s="221"/>
      <c r="C284" s="222"/>
      <c r="D284" s="193" t="s">
        <v>164</v>
      </c>
      <c r="E284" s="223" t="s">
        <v>19</v>
      </c>
      <c r="F284" s="224" t="s">
        <v>167</v>
      </c>
      <c r="G284" s="222"/>
      <c r="H284" s="225">
        <v>39.96</v>
      </c>
      <c r="I284" s="226"/>
      <c r="J284" s="222"/>
      <c r="K284" s="222"/>
      <c r="L284" s="227"/>
      <c r="M284" s="228"/>
      <c r="N284" s="229"/>
      <c r="O284" s="229"/>
      <c r="P284" s="229"/>
      <c r="Q284" s="229"/>
      <c r="R284" s="229"/>
      <c r="S284" s="229"/>
      <c r="T284" s="230"/>
      <c r="AT284" s="231" t="s">
        <v>164</v>
      </c>
      <c r="AU284" s="231" t="s">
        <v>82</v>
      </c>
      <c r="AV284" s="15" t="s">
        <v>158</v>
      </c>
      <c r="AW284" s="15" t="s">
        <v>35</v>
      </c>
      <c r="AX284" s="15" t="s">
        <v>80</v>
      </c>
      <c r="AY284" s="231" t="s">
        <v>151</v>
      </c>
    </row>
    <row r="285" spans="1:65" s="2" customFormat="1" ht="37.9" customHeight="1">
      <c r="A285" s="36"/>
      <c r="B285" s="37"/>
      <c r="C285" s="180" t="s">
        <v>323</v>
      </c>
      <c r="D285" s="180" t="s">
        <v>153</v>
      </c>
      <c r="E285" s="181" t="s">
        <v>674</v>
      </c>
      <c r="F285" s="182" t="s">
        <v>675</v>
      </c>
      <c r="G285" s="183" t="s">
        <v>178</v>
      </c>
      <c r="H285" s="184">
        <v>101.84</v>
      </c>
      <c r="I285" s="185"/>
      <c r="J285" s="186">
        <f>ROUND(I285*H285,2)</f>
        <v>0</v>
      </c>
      <c r="K285" s="182" t="s">
        <v>157</v>
      </c>
      <c r="L285" s="41"/>
      <c r="M285" s="187" t="s">
        <v>19</v>
      </c>
      <c r="N285" s="188" t="s">
        <v>44</v>
      </c>
      <c r="O285" s="66"/>
      <c r="P285" s="189">
        <f>O285*H285</f>
        <v>0</v>
      </c>
      <c r="Q285" s="189">
        <v>0</v>
      </c>
      <c r="R285" s="189">
        <f>Q285*H285</f>
        <v>0</v>
      </c>
      <c r="S285" s="189">
        <v>0</v>
      </c>
      <c r="T285" s="190">
        <f>S285*H285</f>
        <v>0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191" t="s">
        <v>158</v>
      </c>
      <c r="AT285" s="191" t="s">
        <v>153</v>
      </c>
      <c r="AU285" s="191" t="s">
        <v>82</v>
      </c>
      <c r="AY285" s="19" t="s">
        <v>151</v>
      </c>
      <c r="BE285" s="192">
        <f>IF(N285="základní",J285,0)</f>
        <v>0</v>
      </c>
      <c r="BF285" s="192">
        <f>IF(N285="snížená",J285,0)</f>
        <v>0</v>
      </c>
      <c r="BG285" s="192">
        <f>IF(N285="zákl. přenesená",J285,0)</f>
        <v>0</v>
      </c>
      <c r="BH285" s="192">
        <f>IF(N285="sníž. přenesená",J285,0)</f>
        <v>0</v>
      </c>
      <c r="BI285" s="192">
        <f>IF(N285="nulová",J285,0)</f>
        <v>0</v>
      </c>
      <c r="BJ285" s="19" t="s">
        <v>80</v>
      </c>
      <c r="BK285" s="192">
        <f>ROUND(I285*H285,2)</f>
        <v>0</v>
      </c>
      <c r="BL285" s="19" t="s">
        <v>158</v>
      </c>
      <c r="BM285" s="191" t="s">
        <v>1581</v>
      </c>
    </row>
    <row r="286" spans="1:65" s="2" customFormat="1" ht="29.25">
      <c r="A286" s="36"/>
      <c r="B286" s="37"/>
      <c r="C286" s="38"/>
      <c r="D286" s="193" t="s">
        <v>160</v>
      </c>
      <c r="E286" s="38"/>
      <c r="F286" s="194" t="s">
        <v>677</v>
      </c>
      <c r="G286" s="38"/>
      <c r="H286" s="38"/>
      <c r="I286" s="195"/>
      <c r="J286" s="38"/>
      <c r="K286" s="38"/>
      <c r="L286" s="41"/>
      <c r="M286" s="196"/>
      <c r="N286" s="197"/>
      <c r="O286" s="66"/>
      <c r="P286" s="66"/>
      <c r="Q286" s="66"/>
      <c r="R286" s="66"/>
      <c r="S286" s="66"/>
      <c r="T286" s="67"/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T286" s="19" t="s">
        <v>160</v>
      </c>
      <c r="AU286" s="19" t="s">
        <v>82</v>
      </c>
    </row>
    <row r="287" spans="1:65" s="2" customFormat="1" ht="11.25">
      <c r="A287" s="36"/>
      <c r="B287" s="37"/>
      <c r="C287" s="38"/>
      <c r="D287" s="198" t="s">
        <v>162</v>
      </c>
      <c r="E287" s="38"/>
      <c r="F287" s="199" t="s">
        <v>678</v>
      </c>
      <c r="G287" s="38"/>
      <c r="H287" s="38"/>
      <c r="I287" s="195"/>
      <c r="J287" s="38"/>
      <c r="K287" s="38"/>
      <c r="L287" s="41"/>
      <c r="M287" s="196"/>
      <c r="N287" s="197"/>
      <c r="O287" s="66"/>
      <c r="P287" s="66"/>
      <c r="Q287" s="66"/>
      <c r="R287" s="66"/>
      <c r="S287" s="66"/>
      <c r="T287" s="67"/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T287" s="19" t="s">
        <v>162</v>
      </c>
      <c r="AU287" s="19" t="s">
        <v>82</v>
      </c>
    </row>
    <row r="288" spans="1:65" s="13" customFormat="1" ht="11.25">
      <c r="B288" s="200"/>
      <c r="C288" s="201"/>
      <c r="D288" s="193" t="s">
        <v>164</v>
      </c>
      <c r="E288" s="202" t="s">
        <v>19</v>
      </c>
      <c r="F288" s="203" t="s">
        <v>679</v>
      </c>
      <c r="G288" s="201"/>
      <c r="H288" s="202" t="s">
        <v>19</v>
      </c>
      <c r="I288" s="204"/>
      <c r="J288" s="201"/>
      <c r="K288" s="201"/>
      <c r="L288" s="205"/>
      <c r="M288" s="206"/>
      <c r="N288" s="207"/>
      <c r="O288" s="207"/>
      <c r="P288" s="207"/>
      <c r="Q288" s="207"/>
      <c r="R288" s="207"/>
      <c r="S288" s="207"/>
      <c r="T288" s="208"/>
      <c r="AT288" s="209" t="s">
        <v>164</v>
      </c>
      <c r="AU288" s="209" t="s">
        <v>82</v>
      </c>
      <c r="AV288" s="13" t="s">
        <v>80</v>
      </c>
      <c r="AW288" s="13" t="s">
        <v>35</v>
      </c>
      <c r="AX288" s="13" t="s">
        <v>73</v>
      </c>
      <c r="AY288" s="209" t="s">
        <v>151</v>
      </c>
    </row>
    <row r="289" spans="1:65" s="14" customFormat="1" ht="11.25">
      <c r="B289" s="210"/>
      <c r="C289" s="211"/>
      <c r="D289" s="193" t="s">
        <v>164</v>
      </c>
      <c r="E289" s="212" t="s">
        <v>19</v>
      </c>
      <c r="F289" s="213" t="s">
        <v>680</v>
      </c>
      <c r="G289" s="211"/>
      <c r="H289" s="214">
        <v>43.2</v>
      </c>
      <c r="I289" s="215"/>
      <c r="J289" s="211"/>
      <c r="K289" s="211"/>
      <c r="L289" s="216"/>
      <c r="M289" s="217"/>
      <c r="N289" s="218"/>
      <c r="O289" s="218"/>
      <c r="P289" s="218"/>
      <c r="Q289" s="218"/>
      <c r="R289" s="218"/>
      <c r="S289" s="218"/>
      <c r="T289" s="219"/>
      <c r="AT289" s="220" t="s">
        <v>164</v>
      </c>
      <c r="AU289" s="220" t="s">
        <v>82</v>
      </c>
      <c r="AV289" s="14" t="s">
        <v>82</v>
      </c>
      <c r="AW289" s="14" t="s">
        <v>35</v>
      </c>
      <c r="AX289" s="14" t="s">
        <v>73</v>
      </c>
      <c r="AY289" s="220" t="s">
        <v>151</v>
      </c>
    </row>
    <row r="290" spans="1:65" s="13" customFormat="1" ht="11.25">
      <c r="B290" s="200"/>
      <c r="C290" s="201"/>
      <c r="D290" s="193" t="s">
        <v>164</v>
      </c>
      <c r="E290" s="202" t="s">
        <v>19</v>
      </c>
      <c r="F290" s="203" t="s">
        <v>681</v>
      </c>
      <c r="G290" s="201"/>
      <c r="H290" s="202" t="s">
        <v>19</v>
      </c>
      <c r="I290" s="204"/>
      <c r="J290" s="201"/>
      <c r="K290" s="201"/>
      <c r="L290" s="205"/>
      <c r="M290" s="206"/>
      <c r="N290" s="207"/>
      <c r="O290" s="207"/>
      <c r="P290" s="207"/>
      <c r="Q290" s="207"/>
      <c r="R290" s="207"/>
      <c r="S290" s="207"/>
      <c r="T290" s="208"/>
      <c r="AT290" s="209" t="s">
        <v>164</v>
      </c>
      <c r="AU290" s="209" t="s">
        <v>82</v>
      </c>
      <c r="AV290" s="13" t="s">
        <v>80</v>
      </c>
      <c r="AW290" s="13" t="s">
        <v>35</v>
      </c>
      <c r="AX290" s="13" t="s">
        <v>73</v>
      </c>
      <c r="AY290" s="209" t="s">
        <v>151</v>
      </c>
    </row>
    <row r="291" spans="1:65" s="14" customFormat="1" ht="11.25">
      <c r="B291" s="210"/>
      <c r="C291" s="211"/>
      <c r="D291" s="193" t="s">
        <v>164</v>
      </c>
      <c r="E291" s="212" t="s">
        <v>19</v>
      </c>
      <c r="F291" s="213" t="s">
        <v>682</v>
      </c>
      <c r="G291" s="211"/>
      <c r="H291" s="214">
        <v>26.64</v>
      </c>
      <c r="I291" s="215"/>
      <c r="J291" s="211"/>
      <c r="K291" s="211"/>
      <c r="L291" s="216"/>
      <c r="M291" s="217"/>
      <c r="N291" s="218"/>
      <c r="O291" s="218"/>
      <c r="P291" s="218"/>
      <c r="Q291" s="218"/>
      <c r="R291" s="218"/>
      <c r="S291" s="218"/>
      <c r="T291" s="219"/>
      <c r="AT291" s="220" t="s">
        <v>164</v>
      </c>
      <c r="AU291" s="220" t="s">
        <v>82</v>
      </c>
      <c r="AV291" s="14" t="s">
        <v>82</v>
      </c>
      <c r="AW291" s="14" t="s">
        <v>35</v>
      </c>
      <c r="AX291" s="14" t="s">
        <v>73</v>
      </c>
      <c r="AY291" s="220" t="s">
        <v>151</v>
      </c>
    </row>
    <row r="292" spans="1:65" s="13" customFormat="1" ht="11.25">
      <c r="B292" s="200"/>
      <c r="C292" s="201"/>
      <c r="D292" s="193" t="s">
        <v>164</v>
      </c>
      <c r="E292" s="202" t="s">
        <v>19</v>
      </c>
      <c r="F292" s="203" t="s">
        <v>683</v>
      </c>
      <c r="G292" s="201"/>
      <c r="H292" s="202" t="s">
        <v>19</v>
      </c>
      <c r="I292" s="204"/>
      <c r="J292" s="201"/>
      <c r="K292" s="201"/>
      <c r="L292" s="205"/>
      <c r="M292" s="206"/>
      <c r="N292" s="207"/>
      <c r="O292" s="207"/>
      <c r="P292" s="207"/>
      <c r="Q292" s="207"/>
      <c r="R292" s="207"/>
      <c r="S292" s="207"/>
      <c r="T292" s="208"/>
      <c r="AT292" s="209" t="s">
        <v>164</v>
      </c>
      <c r="AU292" s="209" t="s">
        <v>82</v>
      </c>
      <c r="AV292" s="13" t="s">
        <v>80</v>
      </c>
      <c r="AW292" s="13" t="s">
        <v>35</v>
      </c>
      <c r="AX292" s="13" t="s">
        <v>73</v>
      </c>
      <c r="AY292" s="209" t="s">
        <v>151</v>
      </c>
    </row>
    <row r="293" spans="1:65" s="14" customFormat="1" ht="11.25">
      <c r="B293" s="210"/>
      <c r="C293" s="211"/>
      <c r="D293" s="193" t="s">
        <v>164</v>
      </c>
      <c r="E293" s="212" t="s">
        <v>19</v>
      </c>
      <c r="F293" s="213" t="s">
        <v>684</v>
      </c>
      <c r="G293" s="211"/>
      <c r="H293" s="214">
        <v>32</v>
      </c>
      <c r="I293" s="215"/>
      <c r="J293" s="211"/>
      <c r="K293" s="211"/>
      <c r="L293" s="216"/>
      <c r="M293" s="217"/>
      <c r="N293" s="218"/>
      <c r="O293" s="218"/>
      <c r="P293" s="218"/>
      <c r="Q293" s="218"/>
      <c r="R293" s="218"/>
      <c r="S293" s="218"/>
      <c r="T293" s="219"/>
      <c r="AT293" s="220" t="s">
        <v>164</v>
      </c>
      <c r="AU293" s="220" t="s">
        <v>82</v>
      </c>
      <c r="AV293" s="14" t="s">
        <v>82</v>
      </c>
      <c r="AW293" s="14" t="s">
        <v>35</v>
      </c>
      <c r="AX293" s="14" t="s">
        <v>73</v>
      </c>
      <c r="AY293" s="220" t="s">
        <v>151</v>
      </c>
    </row>
    <row r="294" spans="1:65" s="15" customFormat="1" ht="11.25">
      <c r="B294" s="221"/>
      <c r="C294" s="222"/>
      <c r="D294" s="193" t="s">
        <v>164</v>
      </c>
      <c r="E294" s="223" t="s">
        <v>19</v>
      </c>
      <c r="F294" s="224" t="s">
        <v>167</v>
      </c>
      <c r="G294" s="222"/>
      <c r="H294" s="225">
        <v>101.84</v>
      </c>
      <c r="I294" s="226"/>
      <c r="J294" s="222"/>
      <c r="K294" s="222"/>
      <c r="L294" s="227"/>
      <c r="M294" s="228"/>
      <c r="N294" s="229"/>
      <c r="O294" s="229"/>
      <c r="P294" s="229"/>
      <c r="Q294" s="229"/>
      <c r="R294" s="229"/>
      <c r="S294" s="229"/>
      <c r="T294" s="230"/>
      <c r="AT294" s="231" t="s">
        <v>164</v>
      </c>
      <c r="AU294" s="231" t="s">
        <v>82</v>
      </c>
      <c r="AV294" s="15" t="s">
        <v>158</v>
      </c>
      <c r="AW294" s="15" t="s">
        <v>35</v>
      </c>
      <c r="AX294" s="15" t="s">
        <v>80</v>
      </c>
      <c r="AY294" s="231" t="s">
        <v>151</v>
      </c>
    </row>
    <row r="295" spans="1:65" s="2" customFormat="1" ht="33" customHeight="1">
      <c r="A295" s="36"/>
      <c r="B295" s="37"/>
      <c r="C295" s="180" t="s">
        <v>330</v>
      </c>
      <c r="D295" s="180" t="s">
        <v>153</v>
      </c>
      <c r="E295" s="181" t="s">
        <v>685</v>
      </c>
      <c r="F295" s="182" t="s">
        <v>686</v>
      </c>
      <c r="G295" s="183" t="s">
        <v>178</v>
      </c>
      <c r="H295" s="184">
        <v>3768.08</v>
      </c>
      <c r="I295" s="185"/>
      <c r="J295" s="186">
        <f>ROUND(I295*H295,2)</f>
        <v>0</v>
      </c>
      <c r="K295" s="182" t="s">
        <v>157</v>
      </c>
      <c r="L295" s="41"/>
      <c r="M295" s="187" t="s">
        <v>19</v>
      </c>
      <c r="N295" s="188" t="s">
        <v>44</v>
      </c>
      <c r="O295" s="66"/>
      <c r="P295" s="189">
        <f>O295*H295</f>
        <v>0</v>
      </c>
      <c r="Q295" s="189">
        <v>0</v>
      </c>
      <c r="R295" s="189">
        <f>Q295*H295</f>
        <v>0</v>
      </c>
      <c r="S295" s="189">
        <v>0</v>
      </c>
      <c r="T295" s="190">
        <f>S295*H295</f>
        <v>0</v>
      </c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R295" s="191" t="s">
        <v>158</v>
      </c>
      <c r="AT295" s="191" t="s">
        <v>153</v>
      </c>
      <c r="AU295" s="191" t="s">
        <v>82</v>
      </c>
      <c r="AY295" s="19" t="s">
        <v>151</v>
      </c>
      <c r="BE295" s="192">
        <f>IF(N295="základní",J295,0)</f>
        <v>0</v>
      </c>
      <c r="BF295" s="192">
        <f>IF(N295="snížená",J295,0)</f>
        <v>0</v>
      </c>
      <c r="BG295" s="192">
        <f>IF(N295="zákl. přenesená",J295,0)</f>
        <v>0</v>
      </c>
      <c r="BH295" s="192">
        <f>IF(N295="sníž. přenesená",J295,0)</f>
        <v>0</v>
      </c>
      <c r="BI295" s="192">
        <f>IF(N295="nulová",J295,0)</f>
        <v>0</v>
      </c>
      <c r="BJ295" s="19" t="s">
        <v>80</v>
      </c>
      <c r="BK295" s="192">
        <f>ROUND(I295*H295,2)</f>
        <v>0</v>
      </c>
      <c r="BL295" s="19" t="s">
        <v>158</v>
      </c>
      <c r="BM295" s="191" t="s">
        <v>1582</v>
      </c>
    </row>
    <row r="296" spans="1:65" s="2" customFormat="1" ht="29.25">
      <c r="A296" s="36"/>
      <c r="B296" s="37"/>
      <c r="C296" s="38"/>
      <c r="D296" s="193" t="s">
        <v>160</v>
      </c>
      <c r="E296" s="38"/>
      <c r="F296" s="194" t="s">
        <v>688</v>
      </c>
      <c r="G296" s="38"/>
      <c r="H296" s="38"/>
      <c r="I296" s="195"/>
      <c r="J296" s="38"/>
      <c r="K296" s="38"/>
      <c r="L296" s="41"/>
      <c r="M296" s="196"/>
      <c r="N296" s="197"/>
      <c r="O296" s="66"/>
      <c r="P296" s="66"/>
      <c r="Q296" s="66"/>
      <c r="R296" s="66"/>
      <c r="S296" s="66"/>
      <c r="T296" s="67"/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T296" s="19" t="s">
        <v>160</v>
      </c>
      <c r="AU296" s="19" t="s">
        <v>82</v>
      </c>
    </row>
    <row r="297" spans="1:65" s="2" customFormat="1" ht="11.25">
      <c r="A297" s="36"/>
      <c r="B297" s="37"/>
      <c r="C297" s="38"/>
      <c r="D297" s="198" t="s">
        <v>162</v>
      </c>
      <c r="E297" s="38"/>
      <c r="F297" s="199" t="s">
        <v>689</v>
      </c>
      <c r="G297" s="38"/>
      <c r="H297" s="38"/>
      <c r="I297" s="195"/>
      <c r="J297" s="38"/>
      <c r="K297" s="38"/>
      <c r="L297" s="41"/>
      <c r="M297" s="196"/>
      <c r="N297" s="197"/>
      <c r="O297" s="66"/>
      <c r="P297" s="66"/>
      <c r="Q297" s="66"/>
      <c r="R297" s="66"/>
      <c r="S297" s="66"/>
      <c r="T297" s="67"/>
      <c r="U297" s="36"/>
      <c r="V297" s="36"/>
      <c r="W297" s="36"/>
      <c r="X297" s="36"/>
      <c r="Y297" s="36"/>
      <c r="Z297" s="36"/>
      <c r="AA297" s="36"/>
      <c r="AB297" s="36"/>
      <c r="AC297" s="36"/>
      <c r="AD297" s="36"/>
      <c r="AE297" s="36"/>
      <c r="AT297" s="19" t="s">
        <v>162</v>
      </c>
      <c r="AU297" s="19" t="s">
        <v>82</v>
      </c>
    </row>
    <row r="298" spans="1:65" s="13" customFormat="1" ht="11.25">
      <c r="B298" s="200"/>
      <c r="C298" s="201"/>
      <c r="D298" s="193" t="s">
        <v>164</v>
      </c>
      <c r="E298" s="202" t="s">
        <v>19</v>
      </c>
      <c r="F298" s="203" t="s">
        <v>690</v>
      </c>
      <c r="G298" s="201"/>
      <c r="H298" s="202" t="s">
        <v>19</v>
      </c>
      <c r="I298" s="204"/>
      <c r="J298" s="201"/>
      <c r="K298" s="201"/>
      <c r="L298" s="205"/>
      <c r="M298" s="206"/>
      <c r="N298" s="207"/>
      <c r="O298" s="207"/>
      <c r="P298" s="207"/>
      <c r="Q298" s="207"/>
      <c r="R298" s="207"/>
      <c r="S298" s="207"/>
      <c r="T298" s="208"/>
      <c r="AT298" s="209" t="s">
        <v>164</v>
      </c>
      <c r="AU298" s="209" t="s">
        <v>82</v>
      </c>
      <c r="AV298" s="13" t="s">
        <v>80</v>
      </c>
      <c r="AW298" s="13" t="s">
        <v>35</v>
      </c>
      <c r="AX298" s="13" t="s">
        <v>73</v>
      </c>
      <c r="AY298" s="209" t="s">
        <v>151</v>
      </c>
    </row>
    <row r="299" spans="1:65" s="14" customFormat="1" ht="11.25">
      <c r="B299" s="210"/>
      <c r="C299" s="211"/>
      <c r="D299" s="193" t="s">
        <v>164</v>
      </c>
      <c r="E299" s="212" t="s">
        <v>19</v>
      </c>
      <c r="F299" s="213" t="s">
        <v>691</v>
      </c>
      <c r="G299" s="211"/>
      <c r="H299" s="214">
        <v>3768.08</v>
      </c>
      <c r="I299" s="215"/>
      <c r="J299" s="211"/>
      <c r="K299" s="211"/>
      <c r="L299" s="216"/>
      <c r="M299" s="217"/>
      <c r="N299" s="218"/>
      <c r="O299" s="218"/>
      <c r="P299" s="218"/>
      <c r="Q299" s="218"/>
      <c r="R299" s="218"/>
      <c r="S299" s="218"/>
      <c r="T299" s="219"/>
      <c r="AT299" s="220" t="s">
        <v>164</v>
      </c>
      <c r="AU299" s="220" t="s">
        <v>82</v>
      </c>
      <c r="AV299" s="14" t="s">
        <v>82</v>
      </c>
      <c r="AW299" s="14" t="s">
        <v>35</v>
      </c>
      <c r="AX299" s="14" t="s">
        <v>73</v>
      </c>
      <c r="AY299" s="220" t="s">
        <v>151</v>
      </c>
    </row>
    <row r="300" spans="1:65" s="15" customFormat="1" ht="11.25">
      <c r="B300" s="221"/>
      <c r="C300" s="222"/>
      <c r="D300" s="193" t="s">
        <v>164</v>
      </c>
      <c r="E300" s="223" t="s">
        <v>19</v>
      </c>
      <c r="F300" s="224" t="s">
        <v>167</v>
      </c>
      <c r="G300" s="222"/>
      <c r="H300" s="225">
        <v>3768.08</v>
      </c>
      <c r="I300" s="226"/>
      <c r="J300" s="222"/>
      <c r="K300" s="222"/>
      <c r="L300" s="227"/>
      <c r="M300" s="228"/>
      <c r="N300" s="229"/>
      <c r="O300" s="229"/>
      <c r="P300" s="229"/>
      <c r="Q300" s="229"/>
      <c r="R300" s="229"/>
      <c r="S300" s="229"/>
      <c r="T300" s="230"/>
      <c r="AT300" s="231" t="s">
        <v>164</v>
      </c>
      <c r="AU300" s="231" t="s">
        <v>82</v>
      </c>
      <c r="AV300" s="15" t="s">
        <v>158</v>
      </c>
      <c r="AW300" s="15" t="s">
        <v>35</v>
      </c>
      <c r="AX300" s="15" t="s">
        <v>80</v>
      </c>
      <c r="AY300" s="231" t="s">
        <v>151</v>
      </c>
    </row>
    <row r="301" spans="1:65" s="2" customFormat="1" ht="37.9" customHeight="1">
      <c r="A301" s="36"/>
      <c r="B301" s="37"/>
      <c r="C301" s="180" t="s">
        <v>338</v>
      </c>
      <c r="D301" s="180" t="s">
        <v>153</v>
      </c>
      <c r="E301" s="181" t="s">
        <v>692</v>
      </c>
      <c r="F301" s="182" t="s">
        <v>693</v>
      </c>
      <c r="G301" s="183" t="s">
        <v>178</v>
      </c>
      <c r="H301" s="184">
        <v>101.84</v>
      </c>
      <c r="I301" s="185"/>
      <c r="J301" s="186">
        <f>ROUND(I301*H301,2)</f>
        <v>0</v>
      </c>
      <c r="K301" s="182" t="s">
        <v>157</v>
      </c>
      <c r="L301" s="41"/>
      <c r="M301" s="187" t="s">
        <v>19</v>
      </c>
      <c r="N301" s="188" t="s">
        <v>44</v>
      </c>
      <c r="O301" s="66"/>
      <c r="P301" s="189">
        <f>O301*H301</f>
        <v>0</v>
      </c>
      <c r="Q301" s="189">
        <v>0</v>
      </c>
      <c r="R301" s="189">
        <f>Q301*H301</f>
        <v>0</v>
      </c>
      <c r="S301" s="189">
        <v>0</v>
      </c>
      <c r="T301" s="190">
        <f>S301*H301</f>
        <v>0</v>
      </c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R301" s="191" t="s">
        <v>158</v>
      </c>
      <c r="AT301" s="191" t="s">
        <v>153</v>
      </c>
      <c r="AU301" s="191" t="s">
        <v>82</v>
      </c>
      <c r="AY301" s="19" t="s">
        <v>151</v>
      </c>
      <c r="BE301" s="192">
        <f>IF(N301="základní",J301,0)</f>
        <v>0</v>
      </c>
      <c r="BF301" s="192">
        <f>IF(N301="snížená",J301,0)</f>
        <v>0</v>
      </c>
      <c r="BG301" s="192">
        <f>IF(N301="zákl. přenesená",J301,0)</f>
        <v>0</v>
      </c>
      <c r="BH301" s="192">
        <f>IF(N301="sníž. přenesená",J301,0)</f>
        <v>0</v>
      </c>
      <c r="BI301" s="192">
        <f>IF(N301="nulová",J301,0)</f>
        <v>0</v>
      </c>
      <c r="BJ301" s="19" t="s">
        <v>80</v>
      </c>
      <c r="BK301" s="192">
        <f>ROUND(I301*H301,2)</f>
        <v>0</v>
      </c>
      <c r="BL301" s="19" t="s">
        <v>158</v>
      </c>
      <c r="BM301" s="191" t="s">
        <v>1583</v>
      </c>
    </row>
    <row r="302" spans="1:65" s="2" customFormat="1" ht="29.25">
      <c r="A302" s="36"/>
      <c r="B302" s="37"/>
      <c r="C302" s="38"/>
      <c r="D302" s="193" t="s">
        <v>160</v>
      </c>
      <c r="E302" s="38"/>
      <c r="F302" s="194" t="s">
        <v>695</v>
      </c>
      <c r="G302" s="38"/>
      <c r="H302" s="38"/>
      <c r="I302" s="195"/>
      <c r="J302" s="38"/>
      <c r="K302" s="38"/>
      <c r="L302" s="41"/>
      <c r="M302" s="196"/>
      <c r="N302" s="197"/>
      <c r="O302" s="66"/>
      <c r="P302" s="66"/>
      <c r="Q302" s="66"/>
      <c r="R302" s="66"/>
      <c r="S302" s="66"/>
      <c r="T302" s="67"/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T302" s="19" t="s">
        <v>160</v>
      </c>
      <c r="AU302" s="19" t="s">
        <v>82</v>
      </c>
    </row>
    <row r="303" spans="1:65" s="2" customFormat="1" ht="11.25">
      <c r="A303" s="36"/>
      <c r="B303" s="37"/>
      <c r="C303" s="38"/>
      <c r="D303" s="198" t="s">
        <v>162</v>
      </c>
      <c r="E303" s="38"/>
      <c r="F303" s="199" t="s">
        <v>696</v>
      </c>
      <c r="G303" s="38"/>
      <c r="H303" s="38"/>
      <c r="I303" s="195"/>
      <c r="J303" s="38"/>
      <c r="K303" s="38"/>
      <c r="L303" s="41"/>
      <c r="M303" s="196"/>
      <c r="N303" s="197"/>
      <c r="O303" s="66"/>
      <c r="P303" s="66"/>
      <c r="Q303" s="66"/>
      <c r="R303" s="66"/>
      <c r="S303" s="66"/>
      <c r="T303" s="67"/>
      <c r="U303" s="36"/>
      <c r="V303" s="36"/>
      <c r="W303" s="36"/>
      <c r="X303" s="36"/>
      <c r="Y303" s="36"/>
      <c r="Z303" s="36"/>
      <c r="AA303" s="36"/>
      <c r="AB303" s="36"/>
      <c r="AC303" s="36"/>
      <c r="AD303" s="36"/>
      <c r="AE303" s="36"/>
      <c r="AT303" s="19" t="s">
        <v>162</v>
      </c>
      <c r="AU303" s="19" t="s">
        <v>82</v>
      </c>
    </row>
    <row r="304" spans="1:65" s="2" customFormat="1" ht="24.2" customHeight="1">
      <c r="A304" s="36"/>
      <c r="B304" s="37"/>
      <c r="C304" s="180" t="s">
        <v>486</v>
      </c>
      <c r="D304" s="180" t="s">
        <v>153</v>
      </c>
      <c r="E304" s="181" t="s">
        <v>697</v>
      </c>
      <c r="F304" s="182" t="s">
        <v>698</v>
      </c>
      <c r="G304" s="183" t="s">
        <v>634</v>
      </c>
      <c r="H304" s="184">
        <v>226.2</v>
      </c>
      <c r="I304" s="185"/>
      <c r="J304" s="186">
        <f>ROUND(I304*H304,2)</f>
        <v>0</v>
      </c>
      <c r="K304" s="182" t="s">
        <v>157</v>
      </c>
      <c r="L304" s="41"/>
      <c r="M304" s="187" t="s">
        <v>19</v>
      </c>
      <c r="N304" s="188" t="s">
        <v>44</v>
      </c>
      <c r="O304" s="66"/>
      <c r="P304" s="189">
        <f>O304*H304</f>
        <v>0</v>
      </c>
      <c r="Q304" s="189">
        <v>0</v>
      </c>
      <c r="R304" s="189">
        <f>Q304*H304</f>
        <v>0</v>
      </c>
      <c r="S304" s="189">
        <v>0</v>
      </c>
      <c r="T304" s="190">
        <f>S304*H304</f>
        <v>0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191" t="s">
        <v>158</v>
      </c>
      <c r="AT304" s="191" t="s">
        <v>153</v>
      </c>
      <c r="AU304" s="191" t="s">
        <v>82</v>
      </c>
      <c r="AY304" s="19" t="s">
        <v>151</v>
      </c>
      <c r="BE304" s="192">
        <f>IF(N304="základní",J304,0)</f>
        <v>0</v>
      </c>
      <c r="BF304" s="192">
        <f>IF(N304="snížená",J304,0)</f>
        <v>0</v>
      </c>
      <c r="BG304" s="192">
        <f>IF(N304="zákl. přenesená",J304,0)</f>
        <v>0</v>
      </c>
      <c r="BH304" s="192">
        <f>IF(N304="sníž. přenesená",J304,0)</f>
        <v>0</v>
      </c>
      <c r="BI304" s="192">
        <f>IF(N304="nulová",J304,0)</f>
        <v>0</v>
      </c>
      <c r="BJ304" s="19" t="s">
        <v>80</v>
      </c>
      <c r="BK304" s="192">
        <f>ROUND(I304*H304,2)</f>
        <v>0</v>
      </c>
      <c r="BL304" s="19" t="s">
        <v>158</v>
      </c>
      <c r="BM304" s="191" t="s">
        <v>1584</v>
      </c>
    </row>
    <row r="305" spans="1:65" s="2" customFormat="1" ht="29.25">
      <c r="A305" s="36"/>
      <c r="B305" s="37"/>
      <c r="C305" s="38"/>
      <c r="D305" s="193" t="s">
        <v>160</v>
      </c>
      <c r="E305" s="38"/>
      <c r="F305" s="194" t="s">
        <v>700</v>
      </c>
      <c r="G305" s="38"/>
      <c r="H305" s="38"/>
      <c r="I305" s="195"/>
      <c r="J305" s="38"/>
      <c r="K305" s="38"/>
      <c r="L305" s="41"/>
      <c r="M305" s="196"/>
      <c r="N305" s="197"/>
      <c r="O305" s="66"/>
      <c r="P305" s="66"/>
      <c r="Q305" s="66"/>
      <c r="R305" s="66"/>
      <c r="S305" s="66"/>
      <c r="T305" s="67"/>
      <c r="U305" s="36"/>
      <c r="V305" s="36"/>
      <c r="W305" s="36"/>
      <c r="X305" s="36"/>
      <c r="Y305" s="36"/>
      <c r="Z305" s="36"/>
      <c r="AA305" s="36"/>
      <c r="AB305" s="36"/>
      <c r="AC305" s="36"/>
      <c r="AD305" s="36"/>
      <c r="AE305" s="36"/>
      <c r="AT305" s="19" t="s">
        <v>160</v>
      </c>
      <c r="AU305" s="19" t="s">
        <v>82</v>
      </c>
    </row>
    <row r="306" spans="1:65" s="2" customFormat="1" ht="11.25">
      <c r="A306" s="36"/>
      <c r="B306" s="37"/>
      <c r="C306" s="38"/>
      <c r="D306" s="198" t="s">
        <v>162</v>
      </c>
      <c r="E306" s="38"/>
      <c r="F306" s="199" t="s">
        <v>701</v>
      </c>
      <c r="G306" s="38"/>
      <c r="H306" s="38"/>
      <c r="I306" s="195"/>
      <c r="J306" s="38"/>
      <c r="K306" s="38"/>
      <c r="L306" s="41"/>
      <c r="M306" s="196"/>
      <c r="N306" s="197"/>
      <c r="O306" s="66"/>
      <c r="P306" s="66"/>
      <c r="Q306" s="66"/>
      <c r="R306" s="66"/>
      <c r="S306" s="66"/>
      <c r="T306" s="67"/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T306" s="19" t="s">
        <v>162</v>
      </c>
      <c r="AU306" s="19" t="s">
        <v>82</v>
      </c>
    </row>
    <row r="307" spans="1:65" s="13" customFormat="1" ht="22.5">
      <c r="B307" s="200"/>
      <c r="C307" s="201"/>
      <c r="D307" s="193" t="s">
        <v>164</v>
      </c>
      <c r="E307" s="202" t="s">
        <v>19</v>
      </c>
      <c r="F307" s="203" t="s">
        <v>702</v>
      </c>
      <c r="G307" s="201"/>
      <c r="H307" s="202" t="s">
        <v>19</v>
      </c>
      <c r="I307" s="204"/>
      <c r="J307" s="201"/>
      <c r="K307" s="201"/>
      <c r="L307" s="205"/>
      <c r="M307" s="206"/>
      <c r="N307" s="207"/>
      <c r="O307" s="207"/>
      <c r="P307" s="207"/>
      <c r="Q307" s="207"/>
      <c r="R307" s="207"/>
      <c r="S307" s="207"/>
      <c r="T307" s="208"/>
      <c r="AT307" s="209" t="s">
        <v>164</v>
      </c>
      <c r="AU307" s="209" t="s">
        <v>82</v>
      </c>
      <c r="AV307" s="13" t="s">
        <v>80</v>
      </c>
      <c r="AW307" s="13" t="s">
        <v>35</v>
      </c>
      <c r="AX307" s="13" t="s">
        <v>73</v>
      </c>
      <c r="AY307" s="209" t="s">
        <v>151</v>
      </c>
    </row>
    <row r="308" spans="1:65" s="14" customFormat="1" ht="11.25">
      <c r="B308" s="210"/>
      <c r="C308" s="211"/>
      <c r="D308" s="193" t="s">
        <v>164</v>
      </c>
      <c r="E308" s="212" t="s">
        <v>19</v>
      </c>
      <c r="F308" s="213" t="s">
        <v>703</v>
      </c>
      <c r="G308" s="211"/>
      <c r="H308" s="214">
        <v>226.2</v>
      </c>
      <c r="I308" s="215"/>
      <c r="J308" s="211"/>
      <c r="K308" s="211"/>
      <c r="L308" s="216"/>
      <c r="M308" s="217"/>
      <c r="N308" s="218"/>
      <c r="O308" s="218"/>
      <c r="P308" s="218"/>
      <c r="Q308" s="218"/>
      <c r="R308" s="218"/>
      <c r="S308" s="218"/>
      <c r="T308" s="219"/>
      <c r="AT308" s="220" t="s">
        <v>164</v>
      </c>
      <c r="AU308" s="220" t="s">
        <v>82</v>
      </c>
      <c r="AV308" s="14" t="s">
        <v>82</v>
      </c>
      <c r="AW308" s="14" t="s">
        <v>35</v>
      </c>
      <c r="AX308" s="14" t="s">
        <v>73</v>
      </c>
      <c r="AY308" s="220" t="s">
        <v>151</v>
      </c>
    </row>
    <row r="309" spans="1:65" s="15" customFormat="1" ht="11.25">
      <c r="B309" s="221"/>
      <c r="C309" s="222"/>
      <c r="D309" s="193" t="s">
        <v>164</v>
      </c>
      <c r="E309" s="223" t="s">
        <v>19</v>
      </c>
      <c r="F309" s="224" t="s">
        <v>167</v>
      </c>
      <c r="G309" s="222"/>
      <c r="H309" s="225">
        <v>226.2</v>
      </c>
      <c r="I309" s="226"/>
      <c r="J309" s="222"/>
      <c r="K309" s="222"/>
      <c r="L309" s="227"/>
      <c r="M309" s="228"/>
      <c r="N309" s="229"/>
      <c r="O309" s="229"/>
      <c r="P309" s="229"/>
      <c r="Q309" s="229"/>
      <c r="R309" s="229"/>
      <c r="S309" s="229"/>
      <c r="T309" s="230"/>
      <c r="AT309" s="231" t="s">
        <v>164</v>
      </c>
      <c r="AU309" s="231" t="s">
        <v>82</v>
      </c>
      <c r="AV309" s="15" t="s">
        <v>158</v>
      </c>
      <c r="AW309" s="15" t="s">
        <v>35</v>
      </c>
      <c r="AX309" s="15" t="s">
        <v>80</v>
      </c>
      <c r="AY309" s="231" t="s">
        <v>151</v>
      </c>
    </row>
    <row r="310" spans="1:65" s="2" customFormat="1" ht="33" customHeight="1">
      <c r="A310" s="36"/>
      <c r="B310" s="37"/>
      <c r="C310" s="180" t="s">
        <v>492</v>
      </c>
      <c r="D310" s="180" t="s">
        <v>153</v>
      </c>
      <c r="E310" s="181" t="s">
        <v>704</v>
      </c>
      <c r="F310" s="182" t="s">
        <v>705</v>
      </c>
      <c r="G310" s="183" t="s">
        <v>634</v>
      </c>
      <c r="H310" s="184">
        <v>8369.4</v>
      </c>
      <c r="I310" s="185"/>
      <c r="J310" s="186">
        <f>ROUND(I310*H310,2)</f>
        <v>0</v>
      </c>
      <c r="K310" s="182" t="s">
        <v>157</v>
      </c>
      <c r="L310" s="41"/>
      <c r="M310" s="187" t="s">
        <v>19</v>
      </c>
      <c r="N310" s="188" t="s">
        <v>44</v>
      </c>
      <c r="O310" s="66"/>
      <c r="P310" s="189">
        <f>O310*H310</f>
        <v>0</v>
      </c>
      <c r="Q310" s="189">
        <v>0</v>
      </c>
      <c r="R310" s="189">
        <f>Q310*H310</f>
        <v>0</v>
      </c>
      <c r="S310" s="189">
        <v>0</v>
      </c>
      <c r="T310" s="190">
        <f>S310*H310</f>
        <v>0</v>
      </c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R310" s="191" t="s">
        <v>158</v>
      </c>
      <c r="AT310" s="191" t="s">
        <v>153</v>
      </c>
      <c r="AU310" s="191" t="s">
        <v>82</v>
      </c>
      <c r="AY310" s="19" t="s">
        <v>151</v>
      </c>
      <c r="BE310" s="192">
        <f>IF(N310="základní",J310,0)</f>
        <v>0</v>
      </c>
      <c r="BF310" s="192">
        <f>IF(N310="snížená",J310,0)</f>
        <v>0</v>
      </c>
      <c r="BG310" s="192">
        <f>IF(N310="zákl. přenesená",J310,0)</f>
        <v>0</v>
      </c>
      <c r="BH310" s="192">
        <f>IF(N310="sníž. přenesená",J310,0)</f>
        <v>0</v>
      </c>
      <c r="BI310" s="192">
        <f>IF(N310="nulová",J310,0)</f>
        <v>0</v>
      </c>
      <c r="BJ310" s="19" t="s">
        <v>80</v>
      </c>
      <c r="BK310" s="192">
        <f>ROUND(I310*H310,2)</f>
        <v>0</v>
      </c>
      <c r="BL310" s="19" t="s">
        <v>158</v>
      </c>
      <c r="BM310" s="191" t="s">
        <v>1585</v>
      </c>
    </row>
    <row r="311" spans="1:65" s="2" customFormat="1" ht="29.25">
      <c r="A311" s="36"/>
      <c r="B311" s="37"/>
      <c r="C311" s="38"/>
      <c r="D311" s="193" t="s">
        <v>160</v>
      </c>
      <c r="E311" s="38"/>
      <c r="F311" s="194" t="s">
        <v>707</v>
      </c>
      <c r="G311" s="38"/>
      <c r="H311" s="38"/>
      <c r="I311" s="195"/>
      <c r="J311" s="38"/>
      <c r="K311" s="38"/>
      <c r="L311" s="41"/>
      <c r="M311" s="196"/>
      <c r="N311" s="197"/>
      <c r="O311" s="66"/>
      <c r="P311" s="66"/>
      <c r="Q311" s="66"/>
      <c r="R311" s="66"/>
      <c r="S311" s="66"/>
      <c r="T311" s="67"/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T311" s="19" t="s">
        <v>160</v>
      </c>
      <c r="AU311" s="19" t="s">
        <v>82</v>
      </c>
    </row>
    <row r="312" spans="1:65" s="2" customFormat="1" ht="11.25">
      <c r="A312" s="36"/>
      <c r="B312" s="37"/>
      <c r="C312" s="38"/>
      <c r="D312" s="198" t="s">
        <v>162</v>
      </c>
      <c r="E312" s="38"/>
      <c r="F312" s="199" t="s">
        <v>708</v>
      </c>
      <c r="G312" s="38"/>
      <c r="H312" s="38"/>
      <c r="I312" s="195"/>
      <c r="J312" s="38"/>
      <c r="K312" s="38"/>
      <c r="L312" s="41"/>
      <c r="M312" s="196"/>
      <c r="N312" s="197"/>
      <c r="O312" s="66"/>
      <c r="P312" s="66"/>
      <c r="Q312" s="66"/>
      <c r="R312" s="66"/>
      <c r="S312" s="66"/>
      <c r="T312" s="67"/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T312" s="19" t="s">
        <v>162</v>
      </c>
      <c r="AU312" s="19" t="s">
        <v>82</v>
      </c>
    </row>
    <row r="313" spans="1:65" s="13" customFormat="1" ht="11.25">
      <c r="B313" s="200"/>
      <c r="C313" s="201"/>
      <c r="D313" s="193" t="s">
        <v>164</v>
      </c>
      <c r="E313" s="202" t="s">
        <v>19</v>
      </c>
      <c r="F313" s="203" t="s">
        <v>709</v>
      </c>
      <c r="G313" s="201"/>
      <c r="H313" s="202" t="s">
        <v>19</v>
      </c>
      <c r="I313" s="204"/>
      <c r="J313" s="201"/>
      <c r="K313" s="201"/>
      <c r="L313" s="205"/>
      <c r="M313" s="206"/>
      <c r="N313" s="207"/>
      <c r="O313" s="207"/>
      <c r="P313" s="207"/>
      <c r="Q313" s="207"/>
      <c r="R313" s="207"/>
      <c r="S313" s="207"/>
      <c r="T313" s="208"/>
      <c r="AT313" s="209" t="s">
        <v>164</v>
      </c>
      <c r="AU313" s="209" t="s">
        <v>82</v>
      </c>
      <c r="AV313" s="13" t="s">
        <v>80</v>
      </c>
      <c r="AW313" s="13" t="s">
        <v>35</v>
      </c>
      <c r="AX313" s="13" t="s">
        <v>73</v>
      </c>
      <c r="AY313" s="209" t="s">
        <v>151</v>
      </c>
    </row>
    <row r="314" spans="1:65" s="14" customFormat="1" ht="11.25">
      <c r="B314" s="210"/>
      <c r="C314" s="211"/>
      <c r="D314" s="193" t="s">
        <v>164</v>
      </c>
      <c r="E314" s="212" t="s">
        <v>19</v>
      </c>
      <c r="F314" s="213" t="s">
        <v>710</v>
      </c>
      <c r="G314" s="211"/>
      <c r="H314" s="214">
        <v>8369.4</v>
      </c>
      <c r="I314" s="215"/>
      <c r="J314" s="211"/>
      <c r="K314" s="211"/>
      <c r="L314" s="216"/>
      <c r="M314" s="217"/>
      <c r="N314" s="218"/>
      <c r="O314" s="218"/>
      <c r="P314" s="218"/>
      <c r="Q314" s="218"/>
      <c r="R314" s="218"/>
      <c r="S314" s="218"/>
      <c r="T314" s="219"/>
      <c r="AT314" s="220" t="s">
        <v>164</v>
      </c>
      <c r="AU314" s="220" t="s">
        <v>82</v>
      </c>
      <c r="AV314" s="14" t="s">
        <v>82</v>
      </c>
      <c r="AW314" s="14" t="s">
        <v>35</v>
      </c>
      <c r="AX314" s="14" t="s">
        <v>73</v>
      </c>
      <c r="AY314" s="220" t="s">
        <v>151</v>
      </c>
    </row>
    <row r="315" spans="1:65" s="15" customFormat="1" ht="11.25">
      <c r="B315" s="221"/>
      <c r="C315" s="222"/>
      <c r="D315" s="193" t="s">
        <v>164</v>
      </c>
      <c r="E315" s="223" t="s">
        <v>19</v>
      </c>
      <c r="F315" s="224" t="s">
        <v>167</v>
      </c>
      <c r="G315" s="222"/>
      <c r="H315" s="225">
        <v>8369.4</v>
      </c>
      <c r="I315" s="226"/>
      <c r="J315" s="222"/>
      <c r="K315" s="222"/>
      <c r="L315" s="227"/>
      <c r="M315" s="228"/>
      <c r="N315" s="229"/>
      <c r="O315" s="229"/>
      <c r="P315" s="229"/>
      <c r="Q315" s="229"/>
      <c r="R315" s="229"/>
      <c r="S315" s="229"/>
      <c r="T315" s="230"/>
      <c r="AT315" s="231" t="s">
        <v>164</v>
      </c>
      <c r="AU315" s="231" t="s">
        <v>82</v>
      </c>
      <c r="AV315" s="15" t="s">
        <v>158</v>
      </c>
      <c r="AW315" s="15" t="s">
        <v>35</v>
      </c>
      <c r="AX315" s="15" t="s">
        <v>80</v>
      </c>
      <c r="AY315" s="231" t="s">
        <v>151</v>
      </c>
    </row>
    <row r="316" spans="1:65" s="2" customFormat="1" ht="33" customHeight="1">
      <c r="A316" s="36"/>
      <c r="B316" s="37"/>
      <c r="C316" s="180" t="s">
        <v>711</v>
      </c>
      <c r="D316" s="180" t="s">
        <v>153</v>
      </c>
      <c r="E316" s="181" t="s">
        <v>712</v>
      </c>
      <c r="F316" s="182" t="s">
        <v>713</v>
      </c>
      <c r="G316" s="183" t="s">
        <v>634</v>
      </c>
      <c r="H316" s="184">
        <v>226.2</v>
      </c>
      <c r="I316" s="185"/>
      <c r="J316" s="186">
        <f>ROUND(I316*H316,2)</f>
        <v>0</v>
      </c>
      <c r="K316" s="182" t="s">
        <v>157</v>
      </c>
      <c r="L316" s="41"/>
      <c r="M316" s="187" t="s">
        <v>19</v>
      </c>
      <c r="N316" s="188" t="s">
        <v>44</v>
      </c>
      <c r="O316" s="66"/>
      <c r="P316" s="189">
        <f>O316*H316</f>
        <v>0</v>
      </c>
      <c r="Q316" s="189">
        <v>0</v>
      </c>
      <c r="R316" s="189">
        <f>Q316*H316</f>
        <v>0</v>
      </c>
      <c r="S316" s="189">
        <v>0</v>
      </c>
      <c r="T316" s="190">
        <f>S316*H316</f>
        <v>0</v>
      </c>
      <c r="U316" s="36"/>
      <c r="V316" s="36"/>
      <c r="W316" s="36"/>
      <c r="X316" s="36"/>
      <c r="Y316" s="36"/>
      <c r="Z316" s="36"/>
      <c r="AA316" s="36"/>
      <c r="AB316" s="36"/>
      <c r="AC316" s="36"/>
      <c r="AD316" s="36"/>
      <c r="AE316" s="36"/>
      <c r="AR316" s="191" t="s">
        <v>158</v>
      </c>
      <c r="AT316" s="191" t="s">
        <v>153</v>
      </c>
      <c r="AU316" s="191" t="s">
        <v>82</v>
      </c>
      <c r="AY316" s="19" t="s">
        <v>151</v>
      </c>
      <c r="BE316" s="192">
        <f>IF(N316="základní",J316,0)</f>
        <v>0</v>
      </c>
      <c r="BF316" s="192">
        <f>IF(N316="snížená",J316,0)</f>
        <v>0</v>
      </c>
      <c r="BG316" s="192">
        <f>IF(N316="zákl. přenesená",J316,0)</f>
        <v>0</v>
      </c>
      <c r="BH316" s="192">
        <f>IF(N316="sníž. přenesená",J316,0)</f>
        <v>0</v>
      </c>
      <c r="BI316" s="192">
        <f>IF(N316="nulová",J316,0)</f>
        <v>0</v>
      </c>
      <c r="BJ316" s="19" t="s">
        <v>80</v>
      </c>
      <c r="BK316" s="192">
        <f>ROUND(I316*H316,2)</f>
        <v>0</v>
      </c>
      <c r="BL316" s="19" t="s">
        <v>158</v>
      </c>
      <c r="BM316" s="191" t="s">
        <v>1586</v>
      </c>
    </row>
    <row r="317" spans="1:65" s="2" customFormat="1" ht="29.25">
      <c r="A317" s="36"/>
      <c r="B317" s="37"/>
      <c r="C317" s="38"/>
      <c r="D317" s="193" t="s">
        <v>160</v>
      </c>
      <c r="E317" s="38"/>
      <c r="F317" s="194" t="s">
        <v>715</v>
      </c>
      <c r="G317" s="38"/>
      <c r="H317" s="38"/>
      <c r="I317" s="195"/>
      <c r="J317" s="38"/>
      <c r="K317" s="38"/>
      <c r="L317" s="41"/>
      <c r="M317" s="196"/>
      <c r="N317" s="197"/>
      <c r="O317" s="66"/>
      <c r="P317" s="66"/>
      <c r="Q317" s="66"/>
      <c r="R317" s="66"/>
      <c r="S317" s="66"/>
      <c r="T317" s="67"/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T317" s="19" t="s">
        <v>160</v>
      </c>
      <c r="AU317" s="19" t="s">
        <v>82</v>
      </c>
    </row>
    <row r="318" spans="1:65" s="2" customFormat="1" ht="11.25">
      <c r="A318" s="36"/>
      <c r="B318" s="37"/>
      <c r="C318" s="38"/>
      <c r="D318" s="198" t="s">
        <v>162</v>
      </c>
      <c r="E318" s="38"/>
      <c r="F318" s="199" t="s">
        <v>716</v>
      </c>
      <c r="G318" s="38"/>
      <c r="H318" s="38"/>
      <c r="I318" s="195"/>
      <c r="J318" s="38"/>
      <c r="K318" s="38"/>
      <c r="L318" s="41"/>
      <c r="M318" s="196"/>
      <c r="N318" s="197"/>
      <c r="O318" s="66"/>
      <c r="P318" s="66"/>
      <c r="Q318" s="66"/>
      <c r="R318" s="66"/>
      <c r="S318" s="66"/>
      <c r="T318" s="67"/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T318" s="19" t="s">
        <v>162</v>
      </c>
      <c r="AU318" s="19" t="s">
        <v>82</v>
      </c>
    </row>
    <row r="319" spans="1:65" s="2" customFormat="1" ht="21.75" customHeight="1">
      <c r="A319" s="36"/>
      <c r="B319" s="37"/>
      <c r="C319" s="180" t="s">
        <v>717</v>
      </c>
      <c r="D319" s="180" t="s">
        <v>153</v>
      </c>
      <c r="E319" s="181" t="s">
        <v>240</v>
      </c>
      <c r="F319" s="182" t="s">
        <v>241</v>
      </c>
      <c r="G319" s="183" t="s">
        <v>178</v>
      </c>
      <c r="H319" s="184">
        <v>235</v>
      </c>
      <c r="I319" s="185"/>
      <c r="J319" s="186">
        <f>ROUND(I319*H319,2)</f>
        <v>0</v>
      </c>
      <c r="K319" s="182" t="s">
        <v>157</v>
      </c>
      <c r="L319" s="41"/>
      <c r="M319" s="187" t="s">
        <v>19</v>
      </c>
      <c r="N319" s="188" t="s">
        <v>44</v>
      </c>
      <c r="O319" s="66"/>
      <c r="P319" s="189">
        <f>O319*H319</f>
        <v>0</v>
      </c>
      <c r="Q319" s="189">
        <v>0</v>
      </c>
      <c r="R319" s="189">
        <f>Q319*H319</f>
        <v>0</v>
      </c>
      <c r="S319" s="189">
        <v>0</v>
      </c>
      <c r="T319" s="190">
        <f>S319*H319</f>
        <v>0</v>
      </c>
      <c r="U319" s="36"/>
      <c r="V319" s="36"/>
      <c r="W319" s="36"/>
      <c r="X319" s="36"/>
      <c r="Y319" s="36"/>
      <c r="Z319" s="36"/>
      <c r="AA319" s="36"/>
      <c r="AB319" s="36"/>
      <c r="AC319" s="36"/>
      <c r="AD319" s="36"/>
      <c r="AE319" s="36"/>
      <c r="AR319" s="191" t="s">
        <v>158</v>
      </c>
      <c r="AT319" s="191" t="s">
        <v>153</v>
      </c>
      <c r="AU319" s="191" t="s">
        <v>82</v>
      </c>
      <c r="AY319" s="19" t="s">
        <v>151</v>
      </c>
      <c r="BE319" s="192">
        <f>IF(N319="základní",J319,0)</f>
        <v>0</v>
      </c>
      <c r="BF319" s="192">
        <f>IF(N319="snížená",J319,0)</f>
        <v>0</v>
      </c>
      <c r="BG319" s="192">
        <f>IF(N319="zákl. přenesená",J319,0)</f>
        <v>0</v>
      </c>
      <c r="BH319" s="192">
        <f>IF(N319="sníž. přenesená",J319,0)</f>
        <v>0</v>
      </c>
      <c r="BI319" s="192">
        <f>IF(N319="nulová",J319,0)</f>
        <v>0</v>
      </c>
      <c r="BJ319" s="19" t="s">
        <v>80</v>
      </c>
      <c r="BK319" s="192">
        <f>ROUND(I319*H319,2)</f>
        <v>0</v>
      </c>
      <c r="BL319" s="19" t="s">
        <v>158</v>
      </c>
      <c r="BM319" s="191" t="s">
        <v>1587</v>
      </c>
    </row>
    <row r="320" spans="1:65" s="2" customFormat="1" ht="19.5">
      <c r="A320" s="36"/>
      <c r="B320" s="37"/>
      <c r="C320" s="38"/>
      <c r="D320" s="193" t="s">
        <v>160</v>
      </c>
      <c r="E320" s="38"/>
      <c r="F320" s="194" t="s">
        <v>243</v>
      </c>
      <c r="G320" s="38"/>
      <c r="H320" s="38"/>
      <c r="I320" s="195"/>
      <c r="J320" s="38"/>
      <c r="K320" s="38"/>
      <c r="L320" s="41"/>
      <c r="M320" s="196"/>
      <c r="N320" s="197"/>
      <c r="O320" s="66"/>
      <c r="P320" s="66"/>
      <c r="Q320" s="66"/>
      <c r="R320" s="66"/>
      <c r="S320" s="66"/>
      <c r="T320" s="67"/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T320" s="19" t="s">
        <v>160</v>
      </c>
      <c r="AU320" s="19" t="s">
        <v>82</v>
      </c>
    </row>
    <row r="321" spans="1:65" s="2" customFormat="1" ht="11.25">
      <c r="A321" s="36"/>
      <c r="B321" s="37"/>
      <c r="C321" s="38"/>
      <c r="D321" s="198" t="s">
        <v>162</v>
      </c>
      <c r="E321" s="38"/>
      <c r="F321" s="199" t="s">
        <v>244</v>
      </c>
      <c r="G321" s="38"/>
      <c r="H321" s="38"/>
      <c r="I321" s="195"/>
      <c r="J321" s="38"/>
      <c r="K321" s="38"/>
      <c r="L321" s="41"/>
      <c r="M321" s="196"/>
      <c r="N321" s="197"/>
      <c r="O321" s="66"/>
      <c r="P321" s="66"/>
      <c r="Q321" s="66"/>
      <c r="R321" s="66"/>
      <c r="S321" s="66"/>
      <c r="T321" s="67"/>
      <c r="U321" s="36"/>
      <c r="V321" s="36"/>
      <c r="W321" s="36"/>
      <c r="X321" s="36"/>
      <c r="Y321" s="36"/>
      <c r="Z321" s="36"/>
      <c r="AA321" s="36"/>
      <c r="AB321" s="36"/>
      <c r="AC321" s="36"/>
      <c r="AD321" s="36"/>
      <c r="AE321" s="36"/>
      <c r="AT321" s="19" t="s">
        <v>162</v>
      </c>
      <c r="AU321" s="19" t="s">
        <v>82</v>
      </c>
    </row>
    <row r="322" spans="1:65" s="13" customFormat="1" ht="11.25">
      <c r="B322" s="200"/>
      <c r="C322" s="201"/>
      <c r="D322" s="193" t="s">
        <v>164</v>
      </c>
      <c r="E322" s="202" t="s">
        <v>19</v>
      </c>
      <c r="F322" s="203" t="s">
        <v>647</v>
      </c>
      <c r="G322" s="201"/>
      <c r="H322" s="202" t="s">
        <v>19</v>
      </c>
      <c r="I322" s="204"/>
      <c r="J322" s="201"/>
      <c r="K322" s="201"/>
      <c r="L322" s="205"/>
      <c r="M322" s="206"/>
      <c r="N322" s="207"/>
      <c r="O322" s="207"/>
      <c r="P322" s="207"/>
      <c r="Q322" s="207"/>
      <c r="R322" s="207"/>
      <c r="S322" s="207"/>
      <c r="T322" s="208"/>
      <c r="AT322" s="209" t="s">
        <v>164</v>
      </c>
      <c r="AU322" s="209" t="s">
        <v>82</v>
      </c>
      <c r="AV322" s="13" t="s">
        <v>80</v>
      </c>
      <c r="AW322" s="13" t="s">
        <v>35</v>
      </c>
      <c r="AX322" s="13" t="s">
        <v>73</v>
      </c>
      <c r="AY322" s="209" t="s">
        <v>151</v>
      </c>
    </row>
    <row r="323" spans="1:65" s="14" customFormat="1" ht="11.25">
      <c r="B323" s="210"/>
      <c r="C323" s="211"/>
      <c r="D323" s="193" t="s">
        <v>164</v>
      </c>
      <c r="E323" s="212" t="s">
        <v>19</v>
      </c>
      <c r="F323" s="213" t="s">
        <v>648</v>
      </c>
      <c r="G323" s="211"/>
      <c r="H323" s="214">
        <v>235</v>
      </c>
      <c r="I323" s="215"/>
      <c r="J323" s="211"/>
      <c r="K323" s="211"/>
      <c r="L323" s="216"/>
      <c r="M323" s="217"/>
      <c r="N323" s="218"/>
      <c r="O323" s="218"/>
      <c r="P323" s="218"/>
      <c r="Q323" s="218"/>
      <c r="R323" s="218"/>
      <c r="S323" s="218"/>
      <c r="T323" s="219"/>
      <c r="AT323" s="220" t="s">
        <v>164</v>
      </c>
      <c r="AU323" s="220" t="s">
        <v>82</v>
      </c>
      <c r="AV323" s="14" t="s">
        <v>82</v>
      </c>
      <c r="AW323" s="14" t="s">
        <v>35</v>
      </c>
      <c r="AX323" s="14" t="s">
        <v>73</v>
      </c>
      <c r="AY323" s="220" t="s">
        <v>151</v>
      </c>
    </row>
    <row r="324" spans="1:65" s="15" customFormat="1" ht="11.25">
      <c r="B324" s="221"/>
      <c r="C324" s="222"/>
      <c r="D324" s="193" t="s">
        <v>164</v>
      </c>
      <c r="E324" s="223" t="s">
        <v>19</v>
      </c>
      <c r="F324" s="224" t="s">
        <v>167</v>
      </c>
      <c r="G324" s="222"/>
      <c r="H324" s="225">
        <v>235</v>
      </c>
      <c r="I324" s="226"/>
      <c r="J324" s="222"/>
      <c r="K324" s="222"/>
      <c r="L324" s="227"/>
      <c r="M324" s="228"/>
      <c r="N324" s="229"/>
      <c r="O324" s="229"/>
      <c r="P324" s="229"/>
      <c r="Q324" s="229"/>
      <c r="R324" s="229"/>
      <c r="S324" s="229"/>
      <c r="T324" s="230"/>
      <c r="AT324" s="231" t="s">
        <v>164</v>
      </c>
      <c r="AU324" s="231" t="s">
        <v>82</v>
      </c>
      <c r="AV324" s="15" t="s">
        <v>158</v>
      </c>
      <c r="AW324" s="15" t="s">
        <v>35</v>
      </c>
      <c r="AX324" s="15" t="s">
        <v>80</v>
      </c>
      <c r="AY324" s="231" t="s">
        <v>151</v>
      </c>
    </row>
    <row r="325" spans="1:65" s="2" customFormat="1" ht="21.75" customHeight="1">
      <c r="A325" s="36"/>
      <c r="B325" s="37"/>
      <c r="C325" s="180" t="s">
        <v>719</v>
      </c>
      <c r="D325" s="180" t="s">
        <v>153</v>
      </c>
      <c r="E325" s="181" t="s">
        <v>248</v>
      </c>
      <c r="F325" s="182" t="s">
        <v>249</v>
      </c>
      <c r="G325" s="183" t="s">
        <v>178</v>
      </c>
      <c r="H325" s="184">
        <v>235</v>
      </c>
      <c r="I325" s="185"/>
      <c r="J325" s="186">
        <f>ROUND(I325*H325,2)</f>
        <v>0</v>
      </c>
      <c r="K325" s="182" t="s">
        <v>157</v>
      </c>
      <c r="L325" s="41"/>
      <c r="M325" s="187" t="s">
        <v>19</v>
      </c>
      <c r="N325" s="188" t="s">
        <v>44</v>
      </c>
      <c r="O325" s="66"/>
      <c r="P325" s="189">
        <f>O325*H325</f>
        <v>0</v>
      </c>
      <c r="Q325" s="189">
        <v>0</v>
      </c>
      <c r="R325" s="189">
        <f>Q325*H325</f>
        <v>0</v>
      </c>
      <c r="S325" s="189">
        <v>0</v>
      </c>
      <c r="T325" s="190">
        <f>S325*H325</f>
        <v>0</v>
      </c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R325" s="191" t="s">
        <v>158</v>
      </c>
      <c r="AT325" s="191" t="s">
        <v>153</v>
      </c>
      <c r="AU325" s="191" t="s">
        <v>82</v>
      </c>
      <c r="AY325" s="19" t="s">
        <v>151</v>
      </c>
      <c r="BE325" s="192">
        <f>IF(N325="základní",J325,0)</f>
        <v>0</v>
      </c>
      <c r="BF325" s="192">
        <f>IF(N325="snížená",J325,0)</f>
        <v>0</v>
      </c>
      <c r="BG325" s="192">
        <f>IF(N325="zákl. přenesená",J325,0)</f>
        <v>0</v>
      </c>
      <c r="BH325" s="192">
        <f>IF(N325="sníž. přenesená",J325,0)</f>
        <v>0</v>
      </c>
      <c r="BI325" s="192">
        <f>IF(N325="nulová",J325,0)</f>
        <v>0</v>
      </c>
      <c r="BJ325" s="19" t="s">
        <v>80</v>
      </c>
      <c r="BK325" s="192">
        <f>ROUND(I325*H325,2)</f>
        <v>0</v>
      </c>
      <c r="BL325" s="19" t="s">
        <v>158</v>
      </c>
      <c r="BM325" s="191" t="s">
        <v>1588</v>
      </c>
    </row>
    <row r="326" spans="1:65" s="2" customFormat="1" ht="19.5">
      <c r="A326" s="36"/>
      <c r="B326" s="37"/>
      <c r="C326" s="38"/>
      <c r="D326" s="193" t="s">
        <v>160</v>
      </c>
      <c r="E326" s="38"/>
      <c r="F326" s="194" t="s">
        <v>251</v>
      </c>
      <c r="G326" s="38"/>
      <c r="H326" s="38"/>
      <c r="I326" s="195"/>
      <c r="J326" s="38"/>
      <c r="K326" s="38"/>
      <c r="L326" s="41"/>
      <c r="M326" s="196"/>
      <c r="N326" s="197"/>
      <c r="O326" s="66"/>
      <c r="P326" s="66"/>
      <c r="Q326" s="66"/>
      <c r="R326" s="66"/>
      <c r="S326" s="66"/>
      <c r="T326" s="67"/>
      <c r="U326" s="36"/>
      <c r="V326" s="36"/>
      <c r="W326" s="36"/>
      <c r="X326" s="36"/>
      <c r="Y326" s="36"/>
      <c r="Z326" s="36"/>
      <c r="AA326" s="36"/>
      <c r="AB326" s="36"/>
      <c r="AC326" s="36"/>
      <c r="AD326" s="36"/>
      <c r="AE326" s="36"/>
      <c r="AT326" s="19" t="s">
        <v>160</v>
      </c>
      <c r="AU326" s="19" t="s">
        <v>82</v>
      </c>
    </row>
    <row r="327" spans="1:65" s="2" customFormat="1" ht="11.25">
      <c r="A327" s="36"/>
      <c r="B327" s="37"/>
      <c r="C327" s="38"/>
      <c r="D327" s="198" t="s">
        <v>162</v>
      </c>
      <c r="E327" s="38"/>
      <c r="F327" s="199" t="s">
        <v>252</v>
      </c>
      <c r="G327" s="38"/>
      <c r="H327" s="38"/>
      <c r="I327" s="195"/>
      <c r="J327" s="38"/>
      <c r="K327" s="38"/>
      <c r="L327" s="41"/>
      <c r="M327" s="196"/>
      <c r="N327" s="197"/>
      <c r="O327" s="66"/>
      <c r="P327" s="66"/>
      <c r="Q327" s="66"/>
      <c r="R327" s="66"/>
      <c r="S327" s="66"/>
      <c r="T327" s="67"/>
      <c r="U327" s="36"/>
      <c r="V327" s="36"/>
      <c r="W327" s="36"/>
      <c r="X327" s="36"/>
      <c r="Y327" s="36"/>
      <c r="Z327" s="36"/>
      <c r="AA327" s="36"/>
      <c r="AB327" s="36"/>
      <c r="AC327" s="36"/>
      <c r="AD327" s="36"/>
      <c r="AE327" s="36"/>
      <c r="AT327" s="19" t="s">
        <v>162</v>
      </c>
      <c r="AU327" s="19" t="s">
        <v>82</v>
      </c>
    </row>
    <row r="328" spans="1:65" s="2" customFormat="1" ht="16.5" customHeight="1">
      <c r="A328" s="36"/>
      <c r="B328" s="37"/>
      <c r="C328" s="180" t="s">
        <v>721</v>
      </c>
      <c r="D328" s="180" t="s">
        <v>153</v>
      </c>
      <c r="E328" s="181" t="s">
        <v>722</v>
      </c>
      <c r="F328" s="182" t="s">
        <v>723</v>
      </c>
      <c r="G328" s="183" t="s">
        <v>156</v>
      </c>
      <c r="H328" s="184">
        <v>118</v>
      </c>
      <c r="I328" s="185"/>
      <c r="J328" s="186">
        <f>ROUND(I328*H328,2)</f>
        <v>0</v>
      </c>
      <c r="K328" s="182" t="s">
        <v>157</v>
      </c>
      <c r="L328" s="41"/>
      <c r="M328" s="187" t="s">
        <v>19</v>
      </c>
      <c r="N328" s="188" t="s">
        <v>44</v>
      </c>
      <c r="O328" s="66"/>
      <c r="P328" s="189">
        <f>O328*H328</f>
        <v>0</v>
      </c>
      <c r="Q328" s="189">
        <v>0</v>
      </c>
      <c r="R328" s="189">
        <f>Q328*H328</f>
        <v>0</v>
      </c>
      <c r="S328" s="189">
        <v>7.2999999999999995E-2</v>
      </c>
      <c r="T328" s="190">
        <f>S328*H328</f>
        <v>8.613999999999999</v>
      </c>
      <c r="U328" s="36"/>
      <c r="V328" s="36"/>
      <c r="W328" s="36"/>
      <c r="X328" s="36"/>
      <c r="Y328" s="36"/>
      <c r="Z328" s="36"/>
      <c r="AA328" s="36"/>
      <c r="AB328" s="36"/>
      <c r="AC328" s="36"/>
      <c r="AD328" s="36"/>
      <c r="AE328" s="36"/>
      <c r="AR328" s="191" t="s">
        <v>158</v>
      </c>
      <c r="AT328" s="191" t="s">
        <v>153</v>
      </c>
      <c r="AU328" s="191" t="s">
        <v>82</v>
      </c>
      <c r="AY328" s="19" t="s">
        <v>151</v>
      </c>
      <c r="BE328" s="192">
        <f>IF(N328="základní",J328,0)</f>
        <v>0</v>
      </c>
      <c r="BF328" s="192">
        <f>IF(N328="snížená",J328,0)</f>
        <v>0</v>
      </c>
      <c r="BG328" s="192">
        <f>IF(N328="zákl. přenesená",J328,0)</f>
        <v>0</v>
      </c>
      <c r="BH328" s="192">
        <f>IF(N328="sníž. přenesená",J328,0)</f>
        <v>0</v>
      </c>
      <c r="BI328" s="192">
        <f>IF(N328="nulová",J328,0)</f>
        <v>0</v>
      </c>
      <c r="BJ328" s="19" t="s">
        <v>80</v>
      </c>
      <c r="BK328" s="192">
        <f>ROUND(I328*H328,2)</f>
        <v>0</v>
      </c>
      <c r="BL328" s="19" t="s">
        <v>158</v>
      </c>
      <c r="BM328" s="191" t="s">
        <v>1589</v>
      </c>
    </row>
    <row r="329" spans="1:65" s="2" customFormat="1" ht="19.5">
      <c r="A329" s="36"/>
      <c r="B329" s="37"/>
      <c r="C329" s="38"/>
      <c r="D329" s="193" t="s">
        <v>160</v>
      </c>
      <c r="E329" s="38"/>
      <c r="F329" s="194" t="s">
        <v>725</v>
      </c>
      <c r="G329" s="38"/>
      <c r="H329" s="38"/>
      <c r="I329" s="195"/>
      <c r="J329" s="38"/>
      <c r="K329" s="38"/>
      <c r="L329" s="41"/>
      <c r="M329" s="196"/>
      <c r="N329" s="197"/>
      <c r="O329" s="66"/>
      <c r="P329" s="66"/>
      <c r="Q329" s="66"/>
      <c r="R329" s="66"/>
      <c r="S329" s="66"/>
      <c r="T329" s="67"/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T329" s="19" t="s">
        <v>160</v>
      </c>
      <c r="AU329" s="19" t="s">
        <v>82</v>
      </c>
    </row>
    <row r="330" spans="1:65" s="2" customFormat="1" ht="11.25">
      <c r="A330" s="36"/>
      <c r="B330" s="37"/>
      <c r="C330" s="38"/>
      <c r="D330" s="198" t="s">
        <v>162</v>
      </c>
      <c r="E330" s="38"/>
      <c r="F330" s="199" t="s">
        <v>726</v>
      </c>
      <c r="G330" s="38"/>
      <c r="H330" s="38"/>
      <c r="I330" s="195"/>
      <c r="J330" s="38"/>
      <c r="K330" s="38"/>
      <c r="L330" s="41"/>
      <c r="M330" s="196"/>
      <c r="N330" s="197"/>
      <c r="O330" s="66"/>
      <c r="P330" s="66"/>
      <c r="Q330" s="66"/>
      <c r="R330" s="66"/>
      <c r="S330" s="66"/>
      <c r="T330" s="67"/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T330" s="19" t="s">
        <v>162</v>
      </c>
      <c r="AU330" s="19" t="s">
        <v>82</v>
      </c>
    </row>
    <row r="331" spans="1:65" s="13" customFormat="1" ht="11.25">
      <c r="B331" s="200"/>
      <c r="C331" s="201"/>
      <c r="D331" s="193" t="s">
        <v>164</v>
      </c>
      <c r="E331" s="202" t="s">
        <v>19</v>
      </c>
      <c r="F331" s="203" t="s">
        <v>727</v>
      </c>
      <c r="G331" s="201"/>
      <c r="H331" s="202" t="s">
        <v>19</v>
      </c>
      <c r="I331" s="204"/>
      <c r="J331" s="201"/>
      <c r="K331" s="201"/>
      <c r="L331" s="205"/>
      <c r="M331" s="206"/>
      <c r="N331" s="207"/>
      <c r="O331" s="207"/>
      <c r="P331" s="207"/>
      <c r="Q331" s="207"/>
      <c r="R331" s="207"/>
      <c r="S331" s="207"/>
      <c r="T331" s="208"/>
      <c r="AT331" s="209" t="s">
        <v>164</v>
      </c>
      <c r="AU331" s="209" t="s">
        <v>82</v>
      </c>
      <c r="AV331" s="13" t="s">
        <v>80</v>
      </c>
      <c r="AW331" s="13" t="s">
        <v>35</v>
      </c>
      <c r="AX331" s="13" t="s">
        <v>73</v>
      </c>
      <c r="AY331" s="209" t="s">
        <v>151</v>
      </c>
    </row>
    <row r="332" spans="1:65" s="14" customFormat="1" ht="11.25">
      <c r="B332" s="210"/>
      <c r="C332" s="211"/>
      <c r="D332" s="193" t="s">
        <v>164</v>
      </c>
      <c r="E332" s="212" t="s">
        <v>19</v>
      </c>
      <c r="F332" s="213" t="s">
        <v>728</v>
      </c>
      <c r="G332" s="211"/>
      <c r="H332" s="214">
        <v>86</v>
      </c>
      <c r="I332" s="215"/>
      <c r="J332" s="211"/>
      <c r="K332" s="211"/>
      <c r="L332" s="216"/>
      <c r="M332" s="217"/>
      <c r="N332" s="218"/>
      <c r="O332" s="218"/>
      <c r="P332" s="218"/>
      <c r="Q332" s="218"/>
      <c r="R332" s="218"/>
      <c r="S332" s="218"/>
      <c r="T332" s="219"/>
      <c r="AT332" s="220" t="s">
        <v>164</v>
      </c>
      <c r="AU332" s="220" t="s">
        <v>82</v>
      </c>
      <c r="AV332" s="14" t="s">
        <v>82</v>
      </c>
      <c r="AW332" s="14" t="s">
        <v>35</v>
      </c>
      <c r="AX332" s="14" t="s">
        <v>73</v>
      </c>
      <c r="AY332" s="220" t="s">
        <v>151</v>
      </c>
    </row>
    <row r="333" spans="1:65" s="13" customFormat="1" ht="11.25">
      <c r="B333" s="200"/>
      <c r="C333" s="201"/>
      <c r="D333" s="193" t="s">
        <v>164</v>
      </c>
      <c r="E333" s="202" t="s">
        <v>19</v>
      </c>
      <c r="F333" s="203" t="s">
        <v>729</v>
      </c>
      <c r="G333" s="201"/>
      <c r="H333" s="202" t="s">
        <v>19</v>
      </c>
      <c r="I333" s="204"/>
      <c r="J333" s="201"/>
      <c r="K333" s="201"/>
      <c r="L333" s="205"/>
      <c r="M333" s="206"/>
      <c r="N333" s="207"/>
      <c r="O333" s="207"/>
      <c r="P333" s="207"/>
      <c r="Q333" s="207"/>
      <c r="R333" s="207"/>
      <c r="S333" s="207"/>
      <c r="T333" s="208"/>
      <c r="AT333" s="209" t="s">
        <v>164</v>
      </c>
      <c r="AU333" s="209" t="s">
        <v>82</v>
      </c>
      <c r="AV333" s="13" t="s">
        <v>80</v>
      </c>
      <c r="AW333" s="13" t="s">
        <v>35</v>
      </c>
      <c r="AX333" s="13" t="s">
        <v>73</v>
      </c>
      <c r="AY333" s="209" t="s">
        <v>151</v>
      </c>
    </row>
    <row r="334" spans="1:65" s="14" customFormat="1" ht="11.25">
      <c r="B334" s="210"/>
      <c r="C334" s="211"/>
      <c r="D334" s="193" t="s">
        <v>164</v>
      </c>
      <c r="E334" s="212" t="s">
        <v>19</v>
      </c>
      <c r="F334" s="213" t="s">
        <v>730</v>
      </c>
      <c r="G334" s="211"/>
      <c r="H334" s="214">
        <v>12</v>
      </c>
      <c r="I334" s="215"/>
      <c r="J334" s="211"/>
      <c r="K334" s="211"/>
      <c r="L334" s="216"/>
      <c r="M334" s="217"/>
      <c r="N334" s="218"/>
      <c r="O334" s="218"/>
      <c r="P334" s="218"/>
      <c r="Q334" s="218"/>
      <c r="R334" s="218"/>
      <c r="S334" s="218"/>
      <c r="T334" s="219"/>
      <c r="AT334" s="220" t="s">
        <v>164</v>
      </c>
      <c r="AU334" s="220" t="s">
        <v>82</v>
      </c>
      <c r="AV334" s="14" t="s">
        <v>82</v>
      </c>
      <c r="AW334" s="14" t="s">
        <v>35</v>
      </c>
      <c r="AX334" s="14" t="s">
        <v>73</v>
      </c>
      <c r="AY334" s="220" t="s">
        <v>151</v>
      </c>
    </row>
    <row r="335" spans="1:65" s="13" customFormat="1" ht="11.25">
      <c r="B335" s="200"/>
      <c r="C335" s="201"/>
      <c r="D335" s="193" t="s">
        <v>164</v>
      </c>
      <c r="E335" s="202" t="s">
        <v>19</v>
      </c>
      <c r="F335" s="203" t="s">
        <v>731</v>
      </c>
      <c r="G335" s="201"/>
      <c r="H335" s="202" t="s">
        <v>19</v>
      </c>
      <c r="I335" s="204"/>
      <c r="J335" s="201"/>
      <c r="K335" s="201"/>
      <c r="L335" s="205"/>
      <c r="M335" s="206"/>
      <c r="N335" s="207"/>
      <c r="O335" s="207"/>
      <c r="P335" s="207"/>
      <c r="Q335" s="207"/>
      <c r="R335" s="207"/>
      <c r="S335" s="207"/>
      <c r="T335" s="208"/>
      <c r="AT335" s="209" t="s">
        <v>164</v>
      </c>
      <c r="AU335" s="209" t="s">
        <v>82</v>
      </c>
      <c r="AV335" s="13" t="s">
        <v>80</v>
      </c>
      <c r="AW335" s="13" t="s">
        <v>35</v>
      </c>
      <c r="AX335" s="13" t="s">
        <v>73</v>
      </c>
      <c r="AY335" s="209" t="s">
        <v>151</v>
      </c>
    </row>
    <row r="336" spans="1:65" s="14" customFormat="1" ht="11.25">
      <c r="B336" s="210"/>
      <c r="C336" s="211"/>
      <c r="D336" s="193" t="s">
        <v>164</v>
      </c>
      <c r="E336" s="212" t="s">
        <v>19</v>
      </c>
      <c r="F336" s="213" t="s">
        <v>732</v>
      </c>
      <c r="G336" s="211"/>
      <c r="H336" s="214">
        <v>10</v>
      </c>
      <c r="I336" s="215"/>
      <c r="J336" s="211"/>
      <c r="K336" s="211"/>
      <c r="L336" s="216"/>
      <c r="M336" s="217"/>
      <c r="N336" s="218"/>
      <c r="O336" s="218"/>
      <c r="P336" s="218"/>
      <c r="Q336" s="218"/>
      <c r="R336" s="218"/>
      <c r="S336" s="218"/>
      <c r="T336" s="219"/>
      <c r="AT336" s="220" t="s">
        <v>164</v>
      </c>
      <c r="AU336" s="220" t="s">
        <v>82</v>
      </c>
      <c r="AV336" s="14" t="s">
        <v>82</v>
      </c>
      <c r="AW336" s="14" t="s">
        <v>35</v>
      </c>
      <c r="AX336" s="14" t="s">
        <v>73</v>
      </c>
      <c r="AY336" s="220" t="s">
        <v>151</v>
      </c>
    </row>
    <row r="337" spans="1:65" s="13" customFormat="1" ht="11.25">
      <c r="B337" s="200"/>
      <c r="C337" s="201"/>
      <c r="D337" s="193" t="s">
        <v>164</v>
      </c>
      <c r="E337" s="202" t="s">
        <v>19</v>
      </c>
      <c r="F337" s="203" t="s">
        <v>733</v>
      </c>
      <c r="G337" s="201"/>
      <c r="H337" s="202" t="s">
        <v>19</v>
      </c>
      <c r="I337" s="204"/>
      <c r="J337" s="201"/>
      <c r="K337" s="201"/>
      <c r="L337" s="205"/>
      <c r="M337" s="206"/>
      <c r="N337" s="207"/>
      <c r="O337" s="207"/>
      <c r="P337" s="207"/>
      <c r="Q337" s="207"/>
      <c r="R337" s="207"/>
      <c r="S337" s="207"/>
      <c r="T337" s="208"/>
      <c r="AT337" s="209" t="s">
        <v>164</v>
      </c>
      <c r="AU337" s="209" t="s">
        <v>82</v>
      </c>
      <c r="AV337" s="13" t="s">
        <v>80</v>
      </c>
      <c r="AW337" s="13" t="s">
        <v>35</v>
      </c>
      <c r="AX337" s="13" t="s">
        <v>73</v>
      </c>
      <c r="AY337" s="209" t="s">
        <v>151</v>
      </c>
    </row>
    <row r="338" spans="1:65" s="14" customFormat="1" ht="11.25">
      <c r="B338" s="210"/>
      <c r="C338" s="211"/>
      <c r="D338" s="193" t="s">
        <v>164</v>
      </c>
      <c r="E338" s="212" t="s">
        <v>19</v>
      </c>
      <c r="F338" s="213" t="s">
        <v>732</v>
      </c>
      <c r="G338" s="211"/>
      <c r="H338" s="214">
        <v>10</v>
      </c>
      <c r="I338" s="215"/>
      <c r="J338" s="211"/>
      <c r="K338" s="211"/>
      <c r="L338" s="216"/>
      <c r="M338" s="217"/>
      <c r="N338" s="218"/>
      <c r="O338" s="218"/>
      <c r="P338" s="218"/>
      <c r="Q338" s="218"/>
      <c r="R338" s="218"/>
      <c r="S338" s="218"/>
      <c r="T338" s="219"/>
      <c r="AT338" s="220" t="s">
        <v>164</v>
      </c>
      <c r="AU338" s="220" t="s">
        <v>82</v>
      </c>
      <c r="AV338" s="14" t="s">
        <v>82</v>
      </c>
      <c r="AW338" s="14" t="s">
        <v>35</v>
      </c>
      <c r="AX338" s="14" t="s">
        <v>73</v>
      </c>
      <c r="AY338" s="220" t="s">
        <v>151</v>
      </c>
    </row>
    <row r="339" spans="1:65" s="15" customFormat="1" ht="11.25">
      <c r="B339" s="221"/>
      <c r="C339" s="222"/>
      <c r="D339" s="193" t="s">
        <v>164</v>
      </c>
      <c r="E339" s="223" t="s">
        <v>19</v>
      </c>
      <c r="F339" s="224" t="s">
        <v>167</v>
      </c>
      <c r="G339" s="222"/>
      <c r="H339" s="225">
        <v>118</v>
      </c>
      <c r="I339" s="226"/>
      <c r="J339" s="222"/>
      <c r="K339" s="222"/>
      <c r="L339" s="227"/>
      <c r="M339" s="228"/>
      <c r="N339" s="229"/>
      <c r="O339" s="229"/>
      <c r="P339" s="229"/>
      <c r="Q339" s="229"/>
      <c r="R339" s="229"/>
      <c r="S339" s="229"/>
      <c r="T339" s="230"/>
      <c r="AT339" s="231" t="s">
        <v>164</v>
      </c>
      <c r="AU339" s="231" t="s">
        <v>82</v>
      </c>
      <c r="AV339" s="15" t="s">
        <v>158</v>
      </c>
      <c r="AW339" s="15" t="s">
        <v>35</v>
      </c>
      <c r="AX339" s="15" t="s">
        <v>80</v>
      </c>
      <c r="AY339" s="231" t="s">
        <v>151</v>
      </c>
    </row>
    <row r="340" spans="1:65" s="2" customFormat="1" ht="24.2" customHeight="1">
      <c r="A340" s="36"/>
      <c r="B340" s="37"/>
      <c r="C340" s="180" t="s">
        <v>734</v>
      </c>
      <c r="D340" s="180" t="s">
        <v>153</v>
      </c>
      <c r="E340" s="181" t="s">
        <v>735</v>
      </c>
      <c r="F340" s="182" t="s">
        <v>736</v>
      </c>
      <c r="G340" s="183" t="s">
        <v>551</v>
      </c>
      <c r="H340" s="184">
        <v>321.69200000000001</v>
      </c>
      <c r="I340" s="185"/>
      <c r="J340" s="186">
        <f>ROUND(I340*H340,2)</f>
        <v>0</v>
      </c>
      <c r="K340" s="182" t="s">
        <v>157</v>
      </c>
      <c r="L340" s="41"/>
      <c r="M340" s="187" t="s">
        <v>19</v>
      </c>
      <c r="N340" s="188" t="s">
        <v>44</v>
      </c>
      <c r="O340" s="66"/>
      <c r="P340" s="189">
        <f>O340*H340</f>
        <v>0</v>
      </c>
      <c r="Q340" s="189">
        <v>0</v>
      </c>
      <c r="R340" s="189">
        <f>Q340*H340</f>
        <v>0</v>
      </c>
      <c r="S340" s="189">
        <v>1E-3</v>
      </c>
      <c r="T340" s="190">
        <f>S340*H340</f>
        <v>0.32169200000000003</v>
      </c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R340" s="191" t="s">
        <v>158</v>
      </c>
      <c r="AT340" s="191" t="s">
        <v>153</v>
      </c>
      <c r="AU340" s="191" t="s">
        <v>82</v>
      </c>
      <c r="AY340" s="19" t="s">
        <v>151</v>
      </c>
      <c r="BE340" s="192">
        <f>IF(N340="základní",J340,0)</f>
        <v>0</v>
      </c>
      <c r="BF340" s="192">
        <f>IF(N340="snížená",J340,0)</f>
        <v>0</v>
      </c>
      <c r="BG340" s="192">
        <f>IF(N340="zákl. přenesená",J340,0)</f>
        <v>0</v>
      </c>
      <c r="BH340" s="192">
        <f>IF(N340="sníž. přenesená",J340,0)</f>
        <v>0</v>
      </c>
      <c r="BI340" s="192">
        <f>IF(N340="nulová",J340,0)</f>
        <v>0</v>
      </c>
      <c r="BJ340" s="19" t="s">
        <v>80</v>
      </c>
      <c r="BK340" s="192">
        <f>ROUND(I340*H340,2)</f>
        <v>0</v>
      </c>
      <c r="BL340" s="19" t="s">
        <v>158</v>
      </c>
      <c r="BM340" s="191" t="s">
        <v>1590</v>
      </c>
    </row>
    <row r="341" spans="1:65" s="2" customFormat="1" ht="48.75">
      <c r="A341" s="36"/>
      <c r="B341" s="37"/>
      <c r="C341" s="38"/>
      <c r="D341" s="193" t="s">
        <v>160</v>
      </c>
      <c r="E341" s="38"/>
      <c r="F341" s="194" t="s">
        <v>738</v>
      </c>
      <c r="G341" s="38"/>
      <c r="H341" s="38"/>
      <c r="I341" s="195"/>
      <c r="J341" s="38"/>
      <c r="K341" s="38"/>
      <c r="L341" s="41"/>
      <c r="M341" s="196"/>
      <c r="N341" s="197"/>
      <c r="O341" s="66"/>
      <c r="P341" s="66"/>
      <c r="Q341" s="66"/>
      <c r="R341" s="66"/>
      <c r="S341" s="66"/>
      <c r="T341" s="67"/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T341" s="19" t="s">
        <v>160</v>
      </c>
      <c r="AU341" s="19" t="s">
        <v>82</v>
      </c>
    </row>
    <row r="342" spans="1:65" s="2" customFormat="1" ht="11.25">
      <c r="A342" s="36"/>
      <c r="B342" s="37"/>
      <c r="C342" s="38"/>
      <c r="D342" s="198" t="s">
        <v>162</v>
      </c>
      <c r="E342" s="38"/>
      <c r="F342" s="199" t="s">
        <v>739</v>
      </c>
      <c r="G342" s="38"/>
      <c r="H342" s="38"/>
      <c r="I342" s="195"/>
      <c r="J342" s="38"/>
      <c r="K342" s="38"/>
      <c r="L342" s="41"/>
      <c r="M342" s="196"/>
      <c r="N342" s="197"/>
      <c r="O342" s="66"/>
      <c r="P342" s="66"/>
      <c r="Q342" s="66"/>
      <c r="R342" s="66"/>
      <c r="S342" s="66"/>
      <c r="T342" s="67"/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T342" s="19" t="s">
        <v>162</v>
      </c>
      <c r="AU342" s="19" t="s">
        <v>82</v>
      </c>
    </row>
    <row r="343" spans="1:65" s="13" customFormat="1" ht="22.5">
      <c r="B343" s="200"/>
      <c r="C343" s="201"/>
      <c r="D343" s="193" t="s">
        <v>164</v>
      </c>
      <c r="E343" s="202" t="s">
        <v>19</v>
      </c>
      <c r="F343" s="203" t="s">
        <v>740</v>
      </c>
      <c r="G343" s="201"/>
      <c r="H343" s="202" t="s">
        <v>19</v>
      </c>
      <c r="I343" s="204"/>
      <c r="J343" s="201"/>
      <c r="K343" s="201"/>
      <c r="L343" s="205"/>
      <c r="M343" s="206"/>
      <c r="N343" s="207"/>
      <c r="O343" s="207"/>
      <c r="P343" s="207"/>
      <c r="Q343" s="207"/>
      <c r="R343" s="207"/>
      <c r="S343" s="207"/>
      <c r="T343" s="208"/>
      <c r="AT343" s="209" t="s">
        <v>164</v>
      </c>
      <c r="AU343" s="209" t="s">
        <v>82</v>
      </c>
      <c r="AV343" s="13" t="s">
        <v>80</v>
      </c>
      <c r="AW343" s="13" t="s">
        <v>35</v>
      </c>
      <c r="AX343" s="13" t="s">
        <v>73</v>
      </c>
      <c r="AY343" s="209" t="s">
        <v>151</v>
      </c>
    </row>
    <row r="344" spans="1:65" s="14" customFormat="1" ht="11.25">
      <c r="B344" s="210"/>
      <c r="C344" s="211"/>
      <c r="D344" s="193" t="s">
        <v>164</v>
      </c>
      <c r="E344" s="212" t="s">
        <v>19</v>
      </c>
      <c r="F344" s="213" t="s">
        <v>741</v>
      </c>
      <c r="G344" s="211"/>
      <c r="H344" s="214">
        <v>84.28</v>
      </c>
      <c r="I344" s="215"/>
      <c r="J344" s="211"/>
      <c r="K344" s="211"/>
      <c r="L344" s="216"/>
      <c r="M344" s="217"/>
      <c r="N344" s="218"/>
      <c r="O344" s="218"/>
      <c r="P344" s="218"/>
      <c r="Q344" s="218"/>
      <c r="R344" s="218"/>
      <c r="S344" s="218"/>
      <c r="T344" s="219"/>
      <c r="AT344" s="220" t="s">
        <v>164</v>
      </c>
      <c r="AU344" s="220" t="s">
        <v>82</v>
      </c>
      <c r="AV344" s="14" t="s">
        <v>82</v>
      </c>
      <c r="AW344" s="14" t="s">
        <v>35</v>
      </c>
      <c r="AX344" s="14" t="s">
        <v>73</v>
      </c>
      <c r="AY344" s="220" t="s">
        <v>151</v>
      </c>
    </row>
    <row r="345" spans="1:65" s="13" customFormat="1" ht="33.75">
      <c r="B345" s="200"/>
      <c r="C345" s="201"/>
      <c r="D345" s="193" t="s">
        <v>164</v>
      </c>
      <c r="E345" s="202" t="s">
        <v>19</v>
      </c>
      <c r="F345" s="203" t="s">
        <v>1591</v>
      </c>
      <c r="G345" s="201"/>
      <c r="H345" s="202" t="s">
        <v>19</v>
      </c>
      <c r="I345" s="204"/>
      <c r="J345" s="201"/>
      <c r="K345" s="201"/>
      <c r="L345" s="205"/>
      <c r="M345" s="206"/>
      <c r="N345" s="207"/>
      <c r="O345" s="207"/>
      <c r="P345" s="207"/>
      <c r="Q345" s="207"/>
      <c r="R345" s="207"/>
      <c r="S345" s="207"/>
      <c r="T345" s="208"/>
      <c r="AT345" s="209" t="s">
        <v>164</v>
      </c>
      <c r="AU345" s="209" t="s">
        <v>82</v>
      </c>
      <c r="AV345" s="13" t="s">
        <v>80</v>
      </c>
      <c r="AW345" s="13" t="s">
        <v>35</v>
      </c>
      <c r="AX345" s="13" t="s">
        <v>73</v>
      </c>
      <c r="AY345" s="209" t="s">
        <v>151</v>
      </c>
    </row>
    <row r="346" spans="1:65" s="14" customFormat="1" ht="11.25">
      <c r="B346" s="210"/>
      <c r="C346" s="211"/>
      <c r="D346" s="193" t="s">
        <v>164</v>
      </c>
      <c r="E346" s="212" t="s">
        <v>19</v>
      </c>
      <c r="F346" s="213" t="s">
        <v>743</v>
      </c>
      <c r="G346" s="211"/>
      <c r="H346" s="214">
        <v>57.584000000000003</v>
      </c>
      <c r="I346" s="215"/>
      <c r="J346" s="211"/>
      <c r="K346" s="211"/>
      <c r="L346" s="216"/>
      <c r="M346" s="217"/>
      <c r="N346" s="218"/>
      <c r="O346" s="218"/>
      <c r="P346" s="218"/>
      <c r="Q346" s="218"/>
      <c r="R346" s="218"/>
      <c r="S346" s="218"/>
      <c r="T346" s="219"/>
      <c r="AT346" s="220" t="s">
        <v>164</v>
      </c>
      <c r="AU346" s="220" t="s">
        <v>82</v>
      </c>
      <c r="AV346" s="14" t="s">
        <v>82</v>
      </c>
      <c r="AW346" s="14" t="s">
        <v>35</v>
      </c>
      <c r="AX346" s="14" t="s">
        <v>73</v>
      </c>
      <c r="AY346" s="220" t="s">
        <v>151</v>
      </c>
    </row>
    <row r="347" spans="1:65" s="13" customFormat="1" ht="22.5">
      <c r="B347" s="200"/>
      <c r="C347" s="201"/>
      <c r="D347" s="193" t="s">
        <v>164</v>
      </c>
      <c r="E347" s="202" t="s">
        <v>19</v>
      </c>
      <c r="F347" s="203" t="s">
        <v>1592</v>
      </c>
      <c r="G347" s="201"/>
      <c r="H347" s="202" t="s">
        <v>19</v>
      </c>
      <c r="I347" s="204"/>
      <c r="J347" s="201"/>
      <c r="K347" s="201"/>
      <c r="L347" s="205"/>
      <c r="M347" s="206"/>
      <c r="N347" s="207"/>
      <c r="O347" s="207"/>
      <c r="P347" s="207"/>
      <c r="Q347" s="207"/>
      <c r="R347" s="207"/>
      <c r="S347" s="207"/>
      <c r="T347" s="208"/>
      <c r="AT347" s="209" t="s">
        <v>164</v>
      </c>
      <c r="AU347" s="209" t="s">
        <v>82</v>
      </c>
      <c r="AV347" s="13" t="s">
        <v>80</v>
      </c>
      <c r="AW347" s="13" t="s">
        <v>35</v>
      </c>
      <c r="AX347" s="13" t="s">
        <v>73</v>
      </c>
      <c r="AY347" s="209" t="s">
        <v>151</v>
      </c>
    </row>
    <row r="348" spans="1:65" s="14" customFormat="1" ht="11.25">
      <c r="B348" s="210"/>
      <c r="C348" s="211"/>
      <c r="D348" s="193" t="s">
        <v>164</v>
      </c>
      <c r="E348" s="212" t="s">
        <v>19</v>
      </c>
      <c r="F348" s="213" t="s">
        <v>745</v>
      </c>
      <c r="G348" s="211"/>
      <c r="H348" s="214">
        <v>124.25</v>
      </c>
      <c r="I348" s="215"/>
      <c r="J348" s="211"/>
      <c r="K348" s="211"/>
      <c r="L348" s="216"/>
      <c r="M348" s="217"/>
      <c r="N348" s="218"/>
      <c r="O348" s="218"/>
      <c r="P348" s="218"/>
      <c r="Q348" s="218"/>
      <c r="R348" s="218"/>
      <c r="S348" s="218"/>
      <c r="T348" s="219"/>
      <c r="AT348" s="220" t="s">
        <v>164</v>
      </c>
      <c r="AU348" s="220" t="s">
        <v>82</v>
      </c>
      <c r="AV348" s="14" t="s">
        <v>82</v>
      </c>
      <c r="AW348" s="14" t="s">
        <v>35</v>
      </c>
      <c r="AX348" s="14" t="s">
        <v>73</v>
      </c>
      <c r="AY348" s="220" t="s">
        <v>151</v>
      </c>
    </row>
    <row r="349" spans="1:65" s="13" customFormat="1" ht="22.5">
      <c r="B349" s="200"/>
      <c r="C349" s="201"/>
      <c r="D349" s="193" t="s">
        <v>164</v>
      </c>
      <c r="E349" s="202" t="s">
        <v>19</v>
      </c>
      <c r="F349" s="203" t="s">
        <v>746</v>
      </c>
      <c r="G349" s="201"/>
      <c r="H349" s="202" t="s">
        <v>19</v>
      </c>
      <c r="I349" s="204"/>
      <c r="J349" s="201"/>
      <c r="K349" s="201"/>
      <c r="L349" s="205"/>
      <c r="M349" s="206"/>
      <c r="N349" s="207"/>
      <c r="O349" s="207"/>
      <c r="P349" s="207"/>
      <c r="Q349" s="207"/>
      <c r="R349" s="207"/>
      <c r="S349" s="207"/>
      <c r="T349" s="208"/>
      <c r="AT349" s="209" t="s">
        <v>164</v>
      </c>
      <c r="AU349" s="209" t="s">
        <v>82</v>
      </c>
      <c r="AV349" s="13" t="s">
        <v>80</v>
      </c>
      <c r="AW349" s="13" t="s">
        <v>35</v>
      </c>
      <c r="AX349" s="13" t="s">
        <v>73</v>
      </c>
      <c r="AY349" s="209" t="s">
        <v>151</v>
      </c>
    </row>
    <row r="350" spans="1:65" s="14" customFormat="1" ht="11.25">
      <c r="B350" s="210"/>
      <c r="C350" s="211"/>
      <c r="D350" s="193" t="s">
        <v>164</v>
      </c>
      <c r="E350" s="212" t="s">
        <v>19</v>
      </c>
      <c r="F350" s="213" t="s">
        <v>747</v>
      </c>
      <c r="G350" s="211"/>
      <c r="H350" s="214">
        <v>55.578000000000003</v>
      </c>
      <c r="I350" s="215"/>
      <c r="J350" s="211"/>
      <c r="K350" s="211"/>
      <c r="L350" s="216"/>
      <c r="M350" s="217"/>
      <c r="N350" s="218"/>
      <c r="O350" s="218"/>
      <c r="P350" s="218"/>
      <c r="Q350" s="218"/>
      <c r="R350" s="218"/>
      <c r="S350" s="218"/>
      <c r="T350" s="219"/>
      <c r="AT350" s="220" t="s">
        <v>164</v>
      </c>
      <c r="AU350" s="220" t="s">
        <v>82</v>
      </c>
      <c r="AV350" s="14" t="s">
        <v>82</v>
      </c>
      <c r="AW350" s="14" t="s">
        <v>35</v>
      </c>
      <c r="AX350" s="14" t="s">
        <v>73</v>
      </c>
      <c r="AY350" s="220" t="s">
        <v>151</v>
      </c>
    </row>
    <row r="351" spans="1:65" s="15" customFormat="1" ht="11.25">
      <c r="B351" s="221"/>
      <c r="C351" s="222"/>
      <c r="D351" s="193" t="s">
        <v>164</v>
      </c>
      <c r="E351" s="223" t="s">
        <v>19</v>
      </c>
      <c r="F351" s="224" t="s">
        <v>167</v>
      </c>
      <c r="G351" s="222"/>
      <c r="H351" s="225">
        <v>321.69200000000001</v>
      </c>
      <c r="I351" s="226"/>
      <c r="J351" s="222"/>
      <c r="K351" s="222"/>
      <c r="L351" s="227"/>
      <c r="M351" s="228"/>
      <c r="N351" s="229"/>
      <c r="O351" s="229"/>
      <c r="P351" s="229"/>
      <c r="Q351" s="229"/>
      <c r="R351" s="229"/>
      <c r="S351" s="229"/>
      <c r="T351" s="230"/>
      <c r="AT351" s="231" t="s">
        <v>164</v>
      </c>
      <c r="AU351" s="231" t="s">
        <v>82</v>
      </c>
      <c r="AV351" s="15" t="s">
        <v>158</v>
      </c>
      <c r="AW351" s="15" t="s">
        <v>35</v>
      </c>
      <c r="AX351" s="15" t="s">
        <v>80</v>
      </c>
      <c r="AY351" s="231" t="s">
        <v>151</v>
      </c>
    </row>
    <row r="352" spans="1:65" s="2" customFormat="1" ht="16.5" customHeight="1">
      <c r="A352" s="36"/>
      <c r="B352" s="37"/>
      <c r="C352" s="180" t="s">
        <v>327</v>
      </c>
      <c r="D352" s="180" t="s">
        <v>153</v>
      </c>
      <c r="E352" s="181" t="s">
        <v>748</v>
      </c>
      <c r="F352" s="182" t="s">
        <v>749</v>
      </c>
      <c r="G352" s="183" t="s">
        <v>156</v>
      </c>
      <c r="H352" s="184">
        <v>15.7</v>
      </c>
      <c r="I352" s="185"/>
      <c r="J352" s="186">
        <f>ROUND(I352*H352,2)</f>
        <v>0</v>
      </c>
      <c r="K352" s="182" t="s">
        <v>157</v>
      </c>
      <c r="L352" s="41"/>
      <c r="M352" s="187" t="s">
        <v>19</v>
      </c>
      <c r="N352" s="188" t="s">
        <v>44</v>
      </c>
      <c r="O352" s="66"/>
      <c r="P352" s="189">
        <f>O352*H352</f>
        <v>0</v>
      </c>
      <c r="Q352" s="189">
        <v>8.0000000000000007E-5</v>
      </c>
      <c r="R352" s="189">
        <f>Q352*H352</f>
        <v>1.256E-3</v>
      </c>
      <c r="S352" s="189">
        <v>1.7999999999999999E-2</v>
      </c>
      <c r="T352" s="190">
        <f>S352*H352</f>
        <v>0.28259999999999996</v>
      </c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R352" s="191" t="s">
        <v>158</v>
      </c>
      <c r="AT352" s="191" t="s">
        <v>153</v>
      </c>
      <c r="AU352" s="191" t="s">
        <v>82</v>
      </c>
      <c r="AY352" s="19" t="s">
        <v>151</v>
      </c>
      <c r="BE352" s="192">
        <f>IF(N352="základní",J352,0)</f>
        <v>0</v>
      </c>
      <c r="BF352" s="192">
        <f>IF(N352="snížená",J352,0)</f>
        <v>0</v>
      </c>
      <c r="BG352" s="192">
        <f>IF(N352="zákl. přenesená",J352,0)</f>
        <v>0</v>
      </c>
      <c r="BH352" s="192">
        <f>IF(N352="sníž. přenesená",J352,0)</f>
        <v>0</v>
      </c>
      <c r="BI352" s="192">
        <f>IF(N352="nulová",J352,0)</f>
        <v>0</v>
      </c>
      <c r="BJ352" s="19" t="s">
        <v>80</v>
      </c>
      <c r="BK352" s="192">
        <f>ROUND(I352*H352,2)</f>
        <v>0</v>
      </c>
      <c r="BL352" s="19" t="s">
        <v>158</v>
      </c>
      <c r="BM352" s="191" t="s">
        <v>1593</v>
      </c>
    </row>
    <row r="353" spans="1:65" s="2" customFormat="1" ht="19.5">
      <c r="A353" s="36"/>
      <c r="B353" s="37"/>
      <c r="C353" s="38"/>
      <c r="D353" s="193" t="s">
        <v>160</v>
      </c>
      <c r="E353" s="38"/>
      <c r="F353" s="194" t="s">
        <v>751</v>
      </c>
      <c r="G353" s="38"/>
      <c r="H353" s="38"/>
      <c r="I353" s="195"/>
      <c r="J353" s="38"/>
      <c r="K353" s="38"/>
      <c r="L353" s="41"/>
      <c r="M353" s="196"/>
      <c r="N353" s="197"/>
      <c r="O353" s="66"/>
      <c r="P353" s="66"/>
      <c r="Q353" s="66"/>
      <c r="R353" s="66"/>
      <c r="S353" s="66"/>
      <c r="T353" s="67"/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T353" s="19" t="s">
        <v>160</v>
      </c>
      <c r="AU353" s="19" t="s">
        <v>82</v>
      </c>
    </row>
    <row r="354" spans="1:65" s="2" customFormat="1" ht="11.25">
      <c r="A354" s="36"/>
      <c r="B354" s="37"/>
      <c r="C354" s="38"/>
      <c r="D354" s="198" t="s">
        <v>162</v>
      </c>
      <c r="E354" s="38"/>
      <c r="F354" s="199" t="s">
        <v>752</v>
      </c>
      <c r="G354" s="38"/>
      <c r="H354" s="38"/>
      <c r="I354" s="195"/>
      <c r="J354" s="38"/>
      <c r="K354" s="38"/>
      <c r="L354" s="41"/>
      <c r="M354" s="196"/>
      <c r="N354" s="197"/>
      <c r="O354" s="66"/>
      <c r="P354" s="66"/>
      <c r="Q354" s="66"/>
      <c r="R354" s="66"/>
      <c r="S354" s="66"/>
      <c r="T354" s="67"/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T354" s="19" t="s">
        <v>162</v>
      </c>
      <c r="AU354" s="19" t="s">
        <v>82</v>
      </c>
    </row>
    <row r="355" spans="1:65" s="13" customFormat="1" ht="22.5">
      <c r="B355" s="200"/>
      <c r="C355" s="201"/>
      <c r="D355" s="193" t="s">
        <v>164</v>
      </c>
      <c r="E355" s="202" t="s">
        <v>19</v>
      </c>
      <c r="F355" s="203" t="s">
        <v>1594</v>
      </c>
      <c r="G355" s="201"/>
      <c r="H355" s="202" t="s">
        <v>19</v>
      </c>
      <c r="I355" s="204"/>
      <c r="J355" s="201"/>
      <c r="K355" s="201"/>
      <c r="L355" s="205"/>
      <c r="M355" s="206"/>
      <c r="N355" s="207"/>
      <c r="O355" s="207"/>
      <c r="P355" s="207"/>
      <c r="Q355" s="207"/>
      <c r="R355" s="207"/>
      <c r="S355" s="207"/>
      <c r="T355" s="208"/>
      <c r="AT355" s="209" t="s">
        <v>164</v>
      </c>
      <c r="AU355" s="209" t="s">
        <v>82</v>
      </c>
      <c r="AV355" s="13" t="s">
        <v>80</v>
      </c>
      <c r="AW355" s="13" t="s">
        <v>35</v>
      </c>
      <c r="AX355" s="13" t="s">
        <v>73</v>
      </c>
      <c r="AY355" s="209" t="s">
        <v>151</v>
      </c>
    </row>
    <row r="356" spans="1:65" s="14" customFormat="1" ht="11.25">
      <c r="B356" s="210"/>
      <c r="C356" s="211"/>
      <c r="D356" s="193" t="s">
        <v>164</v>
      </c>
      <c r="E356" s="212" t="s">
        <v>19</v>
      </c>
      <c r="F356" s="213" t="s">
        <v>754</v>
      </c>
      <c r="G356" s="211"/>
      <c r="H356" s="214">
        <v>15.7</v>
      </c>
      <c r="I356" s="215"/>
      <c r="J356" s="211"/>
      <c r="K356" s="211"/>
      <c r="L356" s="216"/>
      <c r="M356" s="217"/>
      <c r="N356" s="218"/>
      <c r="O356" s="218"/>
      <c r="P356" s="218"/>
      <c r="Q356" s="218"/>
      <c r="R356" s="218"/>
      <c r="S356" s="218"/>
      <c r="T356" s="219"/>
      <c r="AT356" s="220" t="s">
        <v>164</v>
      </c>
      <c r="AU356" s="220" t="s">
        <v>82</v>
      </c>
      <c r="AV356" s="14" t="s">
        <v>82</v>
      </c>
      <c r="AW356" s="14" t="s">
        <v>35</v>
      </c>
      <c r="AX356" s="14" t="s">
        <v>73</v>
      </c>
      <c r="AY356" s="220" t="s">
        <v>151</v>
      </c>
    </row>
    <row r="357" spans="1:65" s="15" customFormat="1" ht="11.25">
      <c r="B357" s="221"/>
      <c r="C357" s="222"/>
      <c r="D357" s="193" t="s">
        <v>164</v>
      </c>
      <c r="E357" s="223" t="s">
        <v>19</v>
      </c>
      <c r="F357" s="224" t="s">
        <v>167</v>
      </c>
      <c r="G357" s="222"/>
      <c r="H357" s="225">
        <v>15.7</v>
      </c>
      <c r="I357" s="226"/>
      <c r="J357" s="222"/>
      <c r="K357" s="222"/>
      <c r="L357" s="227"/>
      <c r="M357" s="228"/>
      <c r="N357" s="229"/>
      <c r="O357" s="229"/>
      <c r="P357" s="229"/>
      <c r="Q357" s="229"/>
      <c r="R357" s="229"/>
      <c r="S357" s="229"/>
      <c r="T357" s="230"/>
      <c r="AT357" s="231" t="s">
        <v>164</v>
      </c>
      <c r="AU357" s="231" t="s">
        <v>82</v>
      </c>
      <c r="AV357" s="15" t="s">
        <v>158</v>
      </c>
      <c r="AW357" s="15" t="s">
        <v>35</v>
      </c>
      <c r="AX357" s="15" t="s">
        <v>80</v>
      </c>
      <c r="AY357" s="231" t="s">
        <v>151</v>
      </c>
    </row>
    <row r="358" spans="1:65" s="12" customFormat="1" ht="22.9" customHeight="1">
      <c r="B358" s="164"/>
      <c r="C358" s="165"/>
      <c r="D358" s="166" t="s">
        <v>72</v>
      </c>
      <c r="E358" s="178" t="s">
        <v>274</v>
      </c>
      <c r="F358" s="178" t="s">
        <v>275</v>
      </c>
      <c r="G358" s="165"/>
      <c r="H358" s="165"/>
      <c r="I358" s="168"/>
      <c r="J358" s="179">
        <f>BK358</f>
        <v>0</v>
      </c>
      <c r="K358" s="165"/>
      <c r="L358" s="170"/>
      <c r="M358" s="171"/>
      <c r="N358" s="172"/>
      <c r="O358" s="172"/>
      <c r="P358" s="173">
        <f>SUM(P359:P406)</f>
        <v>0</v>
      </c>
      <c r="Q358" s="172"/>
      <c r="R358" s="173">
        <f>SUM(R359:R406)</f>
        <v>0</v>
      </c>
      <c r="S358" s="172"/>
      <c r="T358" s="174">
        <f>SUM(T359:T406)</f>
        <v>0</v>
      </c>
      <c r="AR358" s="175" t="s">
        <v>80</v>
      </c>
      <c r="AT358" s="176" t="s">
        <v>72</v>
      </c>
      <c r="AU358" s="176" t="s">
        <v>80</v>
      </c>
      <c r="AY358" s="175" t="s">
        <v>151</v>
      </c>
      <c r="BK358" s="177">
        <f>SUM(BK359:BK406)</f>
        <v>0</v>
      </c>
    </row>
    <row r="359" spans="1:65" s="2" customFormat="1" ht="24.2" customHeight="1">
      <c r="A359" s="36"/>
      <c r="B359" s="37"/>
      <c r="C359" s="180" t="s">
        <v>755</v>
      </c>
      <c r="D359" s="180" t="s">
        <v>153</v>
      </c>
      <c r="E359" s="181" t="s">
        <v>756</v>
      </c>
      <c r="F359" s="182" t="s">
        <v>757</v>
      </c>
      <c r="G359" s="183" t="s">
        <v>279</v>
      </c>
      <c r="H359" s="184">
        <v>13.096</v>
      </c>
      <c r="I359" s="185"/>
      <c r="J359" s="186">
        <f>ROUND(I359*H359,2)</f>
        <v>0</v>
      </c>
      <c r="K359" s="182" t="s">
        <v>157</v>
      </c>
      <c r="L359" s="41"/>
      <c r="M359" s="187" t="s">
        <v>19</v>
      </c>
      <c r="N359" s="188" t="s">
        <v>44</v>
      </c>
      <c r="O359" s="66"/>
      <c r="P359" s="189">
        <f>O359*H359</f>
        <v>0</v>
      </c>
      <c r="Q359" s="189">
        <v>0</v>
      </c>
      <c r="R359" s="189">
        <f>Q359*H359</f>
        <v>0</v>
      </c>
      <c r="S359" s="189">
        <v>0</v>
      </c>
      <c r="T359" s="190">
        <f>S359*H359</f>
        <v>0</v>
      </c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R359" s="191" t="s">
        <v>158</v>
      </c>
      <c r="AT359" s="191" t="s">
        <v>153</v>
      </c>
      <c r="AU359" s="191" t="s">
        <v>82</v>
      </c>
      <c r="AY359" s="19" t="s">
        <v>151</v>
      </c>
      <c r="BE359" s="192">
        <f>IF(N359="základní",J359,0)</f>
        <v>0</v>
      </c>
      <c r="BF359" s="192">
        <f>IF(N359="snížená",J359,0)</f>
        <v>0</v>
      </c>
      <c r="BG359" s="192">
        <f>IF(N359="zákl. přenesená",J359,0)</f>
        <v>0</v>
      </c>
      <c r="BH359" s="192">
        <f>IF(N359="sníž. přenesená",J359,0)</f>
        <v>0</v>
      </c>
      <c r="BI359" s="192">
        <f>IF(N359="nulová",J359,0)</f>
        <v>0</v>
      </c>
      <c r="BJ359" s="19" t="s">
        <v>80</v>
      </c>
      <c r="BK359" s="192">
        <f>ROUND(I359*H359,2)</f>
        <v>0</v>
      </c>
      <c r="BL359" s="19" t="s">
        <v>158</v>
      </c>
      <c r="BM359" s="191" t="s">
        <v>1595</v>
      </c>
    </row>
    <row r="360" spans="1:65" s="2" customFormat="1" ht="19.5">
      <c r="A360" s="36"/>
      <c r="B360" s="37"/>
      <c r="C360" s="38"/>
      <c r="D360" s="193" t="s">
        <v>160</v>
      </c>
      <c r="E360" s="38"/>
      <c r="F360" s="194" t="s">
        <v>759</v>
      </c>
      <c r="G360" s="38"/>
      <c r="H360" s="38"/>
      <c r="I360" s="195"/>
      <c r="J360" s="38"/>
      <c r="K360" s="38"/>
      <c r="L360" s="41"/>
      <c r="M360" s="196"/>
      <c r="N360" s="197"/>
      <c r="O360" s="66"/>
      <c r="P360" s="66"/>
      <c r="Q360" s="66"/>
      <c r="R360" s="66"/>
      <c r="S360" s="66"/>
      <c r="T360" s="67"/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T360" s="19" t="s">
        <v>160</v>
      </c>
      <c r="AU360" s="19" t="s">
        <v>82</v>
      </c>
    </row>
    <row r="361" spans="1:65" s="2" customFormat="1" ht="11.25">
      <c r="A361" s="36"/>
      <c r="B361" s="37"/>
      <c r="C361" s="38"/>
      <c r="D361" s="198" t="s">
        <v>162</v>
      </c>
      <c r="E361" s="38"/>
      <c r="F361" s="199" t="s">
        <v>760</v>
      </c>
      <c r="G361" s="38"/>
      <c r="H361" s="38"/>
      <c r="I361" s="195"/>
      <c r="J361" s="38"/>
      <c r="K361" s="38"/>
      <c r="L361" s="41"/>
      <c r="M361" s="196"/>
      <c r="N361" s="197"/>
      <c r="O361" s="66"/>
      <c r="P361" s="66"/>
      <c r="Q361" s="66"/>
      <c r="R361" s="66"/>
      <c r="S361" s="66"/>
      <c r="T361" s="67"/>
      <c r="U361" s="36"/>
      <c r="V361" s="36"/>
      <c r="W361" s="36"/>
      <c r="X361" s="36"/>
      <c r="Y361" s="36"/>
      <c r="Z361" s="36"/>
      <c r="AA361" s="36"/>
      <c r="AB361" s="36"/>
      <c r="AC361" s="36"/>
      <c r="AD361" s="36"/>
      <c r="AE361" s="36"/>
      <c r="AT361" s="19" t="s">
        <v>162</v>
      </c>
      <c r="AU361" s="19" t="s">
        <v>82</v>
      </c>
    </row>
    <row r="362" spans="1:65" s="2" customFormat="1" ht="33" customHeight="1">
      <c r="A362" s="36"/>
      <c r="B362" s="37"/>
      <c r="C362" s="180" t="s">
        <v>761</v>
      </c>
      <c r="D362" s="180" t="s">
        <v>153</v>
      </c>
      <c r="E362" s="181" t="s">
        <v>762</v>
      </c>
      <c r="F362" s="182" t="s">
        <v>763</v>
      </c>
      <c r="G362" s="183" t="s">
        <v>279</v>
      </c>
      <c r="H362" s="184">
        <v>65.48</v>
      </c>
      <c r="I362" s="185"/>
      <c r="J362" s="186">
        <f>ROUND(I362*H362,2)</f>
        <v>0</v>
      </c>
      <c r="K362" s="182" t="s">
        <v>157</v>
      </c>
      <c r="L362" s="41"/>
      <c r="M362" s="187" t="s">
        <v>19</v>
      </c>
      <c r="N362" s="188" t="s">
        <v>44</v>
      </c>
      <c r="O362" s="66"/>
      <c r="P362" s="189">
        <f>O362*H362</f>
        <v>0</v>
      </c>
      <c r="Q362" s="189">
        <v>0</v>
      </c>
      <c r="R362" s="189">
        <f>Q362*H362</f>
        <v>0</v>
      </c>
      <c r="S362" s="189">
        <v>0</v>
      </c>
      <c r="T362" s="190">
        <f>S362*H362</f>
        <v>0</v>
      </c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R362" s="191" t="s">
        <v>158</v>
      </c>
      <c r="AT362" s="191" t="s">
        <v>153</v>
      </c>
      <c r="AU362" s="191" t="s">
        <v>82</v>
      </c>
      <c r="AY362" s="19" t="s">
        <v>151</v>
      </c>
      <c r="BE362" s="192">
        <f>IF(N362="základní",J362,0)</f>
        <v>0</v>
      </c>
      <c r="BF362" s="192">
        <f>IF(N362="snížená",J362,0)</f>
        <v>0</v>
      </c>
      <c r="BG362" s="192">
        <f>IF(N362="zákl. přenesená",J362,0)</f>
        <v>0</v>
      </c>
      <c r="BH362" s="192">
        <f>IF(N362="sníž. přenesená",J362,0)</f>
        <v>0</v>
      </c>
      <c r="BI362" s="192">
        <f>IF(N362="nulová",J362,0)</f>
        <v>0</v>
      </c>
      <c r="BJ362" s="19" t="s">
        <v>80</v>
      </c>
      <c r="BK362" s="192">
        <f>ROUND(I362*H362,2)</f>
        <v>0</v>
      </c>
      <c r="BL362" s="19" t="s">
        <v>158</v>
      </c>
      <c r="BM362" s="191" t="s">
        <v>1596</v>
      </c>
    </row>
    <row r="363" spans="1:65" s="2" customFormat="1" ht="39">
      <c r="A363" s="36"/>
      <c r="B363" s="37"/>
      <c r="C363" s="38"/>
      <c r="D363" s="193" t="s">
        <v>160</v>
      </c>
      <c r="E363" s="38"/>
      <c r="F363" s="194" t="s">
        <v>765</v>
      </c>
      <c r="G363" s="38"/>
      <c r="H363" s="38"/>
      <c r="I363" s="195"/>
      <c r="J363" s="38"/>
      <c r="K363" s="38"/>
      <c r="L363" s="41"/>
      <c r="M363" s="196"/>
      <c r="N363" s="197"/>
      <c r="O363" s="66"/>
      <c r="P363" s="66"/>
      <c r="Q363" s="66"/>
      <c r="R363" s="66"/>
      <c r="S363" s="66"/>
      <c r="T363" s="67"/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T363" s="19" t="s">
        <v>160</v>
      </c>
      <c r="AU363" s="19" t="s">
        <v>82</v>
      </c>
    </row>
    <row r="364" spans="1:65" s="2" customFormat="1" ht="11.25">
      <c r="A364" s="36"/>
      <c r="B364" s="37"/>
      <c r="C364" s="38"/>
      <c r="D364" s="198" t="s">
        <v>162</v>
      </c>
      <c r="E364" s="38"/>
      <c r="F364" s="199" t="s">
        <v>766</v>
      </c>
      <c r="G364" s="38"/>
      <c r="H364" s="38"/>
      <c r="I364" s="195"/>
      <c r="J364" s="38"/>
      <c r="K364" s="38"/>
      <c r="L364" s="41"/>
      <c r="M364" s="196"/>
      <c r="N364" s="197"/>
      <c r="O364" s="66"/>
      <c r="P364" s="66"/>
      <c r="Q364" s="66"/>
      <c r="R364" s="66"/>
      <c r="S364" s="66"/>
      <c r="T364" s="67"/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T364" s="19" t="s">
        <v>162</v>
      </c>
      <c r="AU364" s="19" t="s">
        <v>82</v>
      </c>
    </row>
    <row r="365" spans="1:65" s="14" customFormat="1" ht="11.25">
      <c r="B365" s="210"/>
      <c r="C365" s="211"/>
      <c r="D365" s="193" t="s">
        <v>164</v>
      </c>
      <c r="E365" s="211"/>
      <c r="F365" s="213" t="s">
        <v>767</v>
      </c>
      <c r="G365" s="211"/>
      <c r="H365" s="214">
        <v>65.48</v>
      </c>
      <c r="I365" s="215"/>
      <c r="J365" s="211"/>
      <c r="K365" s="211"/>
      <c r="L365" s="216"/>
      <c r="M365" s="217"/>
      <c r="N365" s="218"/>
      <c r="O365" s="218"/>
      <c r="P365" s="218"/>
      <c r="Q365" s="218"/>
      <c r="R365" s="218"/>
      <c r="S365" s="218"/>
      <c r="T365" s="219"/>
      <c r="AT365" s="220" t="s">
        <v>164</v>
      </c>
      <c r="AU365" s="220" t="s">
        <v>82</v>
      </c>
      <c r="AV365" s="14" t="s">
        <v>82</v>
      </c>
      <c r="AW365" s="14" t="s">
        <v>4</v>
      </c>
      <c r="AX365" s="14" t="s">
        <v>80</v>
      </c>
      <c r="AY365" s="220" t="s">
        <v>151</v>
      </c>
    </row>
    <row r="366" spans="1:65" s="2" customFormat="1" ht="37.9" customHeight="1">
      <c r="A366" s="36"/>
      <c r="B366" s="37"/>
      <c r="C366" s="180" t="s">
        <v>768</v>
      </c>
      <c r="D366" s="180" t="s">
        <v>153</v>
      </c>
      <c r="E366" s="181" t="s">
        <v>769</v>
      </c>
      <c r="F366" s="182" t="s">
        <v>770</v>
      </c>
      <c r="G366" s="183" t="s">
        <v>279</v>
      </c>
      <c r="H366" s="184">
        <v>8.6140000000000008</v>
      </c>
      <c r="I366" s="185"/>
      <c r="J366" s="186">
        <f>ROUND(I366*H366,2)</f>
        <v>0</v>
      </c>
      <c r="K366" s="182" t="s">
        <v>157</v>
      </c>
      <c r="L366" s="41"/>
      <c r="M366" s="187" t="s">
        <v>19</v>
      </c>
      <c r="N366" s="188" t="s">
        <v>44</v>
      </c>
      <c r="O366" s="66"/>
      <c r="P366" s="189">
        <f>O366*H366</f>
        <v>0</v>
      </c>
      <c r="Q366" s="189">
        <v>0</v>
      </c>
      <c r="R366" s="189">
        <f>Q366*H366</f>
        <v>0</v>
      </c>
      <c r="S366" s="189">
        <v>0</v>
      </c>
      <c r="T366" s="190">
        <f>S366*H366</f>
        <v>0</v>
      </c>
      <c r="U366" s="36"/>
      <c r="V366" s="36"/>
      <c r="W366" s="36"/>
      <c r="X366" s="36"/>
      <c r="Y366" s="36"/>
      <c r="Z366" s="36"/>
      <c r="AA366" s="36"/>
      <c r="AB366" s="36"/>
      <c r="AC366" s="36"/>
      <c r="AD366" s="36"/>
      <c r="AE366" s="36"/>
      <c r="AR366" s="191" t="s">
        <v>158</v>
      </c>
      <c r="AT366" s="191" t="s">
        <v>153</v>
      </c>
      <c r="AU366" s="191" t="s">
        <v>82</v>
      </c>
      <c r="AY366" s="19" t="s">
        <v>151</v>
      </c>
      <c r="BE366" s="192">
        <f>IF(N366="základní",J366,0)</f>
        <v>0</v>
      </c>
      <c r="BF366" s="192">
        <f>IF(N366="snížená",J366,0)</f>
        <v>0</v>
      </c>
      <c r="BG366" s="192">
        <f>IF(N366="zákl. přenesená",J366,0)</f>
        <v>0</v>
      </c>
      <c r="BH366" s="192">
        <f>IF(N366="sníž. přenesená",J366,0)</f>
        <v>0</v>
      </c>
      <c r="BI366" s="192">
        <f>IF(N366="nulová",J366,0)</f>
        <v>0</v>
      </c>
      <c r="BJ366" s="19" t="s">
        <v>80</v>
      </c>
      <c r="BK366" s="192">
        <f>ROUND(I366*H366,2)</f>
        <v>0</v>
      </c>
      <c r="BL366" s="19" t="s">
        <v>158</v>
      </c>
      <c r="BM366" s="191" t="s">
        <v>1597</v>
      </c>
    </row>
    <row r="367" spans="1:65" s="2" customFormat="1" ht="29.25">
      <c r="A367" s="36"/>
      <c r="B367" s="37"/>
      <c r="C367" s="38"/>
      <c r="D367" s="193" t="s">
        <v>160</v>
      </c>
      <c r="E367" s="38"/>
      <c r="F367" s="194" t="s">
        <v>772</v>
      </c>
      <c r="G367" s="38"/>
      <c r="H367" s="38"/>
      <c r="I367" s="195"/>
      <c r="J367" s="38"/>
      <c r="K367" s="38"/>
      <c r="L367" s="41"/>
      <c r="M367" s="196"/>
      <c r="N367" s="197"/>
      <c r="O367" s="66"/>
      <c r="P367" s="66"/>
      <c r="Q367" s="66"/>
      <c r="R367" s="66"/>
      <c r="S367" s="66"/>
      <c r="T367" s="67"/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T367" s="19" t="s">
        <v>160</v>
      </c>
      <c r="AU367" s="19" t="s">
        <v>82</v>
      </c>
    </row>
    <row r="368" spans="1:65" s="2" customFormat="1" ht="11.25">
      <c r="A368" s="36"/>
      <c r="B368" s="37"/>
      <c r="C368" s="38"/>
      <c r="D368" s="198" t="s">
        <v>162</v>
      </c>
      <c r="E368" s="38"/>
      <c r="F368" s="199" t="s">
        <v>773</v>
      </c>
      <c r="G368" s="38"/>
      <c r="H368" s="38"/>
      <c r="I368" s="195"/>
      <c r="J368" s="38"/>
      <c r="K368" s="38"/>
      <c r="L368" s="41"/>
      <c r="M368" s="196"/>
      <c r="N368" s="197"/>
      <c r="O368" s="66"/>
      <c r="P368" s="66"/>
      <c r="Q368" s="66"/>
      <c r="R368" s="66"/>
      <c r="S368" s="66"/>
      <c r="T368" s="67"/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  <c r="AT368" s="19" t="s">
        <v>162</v>
      </c>
      <c r="AU368" s="19" t="s">
        <v>82</v>
      </c>
    </row>
    <row r="369" spans="1:65" s="2" customFormat="1" ht="33" customHeight="1">
      <c r="A369" s="36"/>
      <c r="B369" s="37"/>
      <c r="C369" s="180" t="s">
        <v>774</v>
      </c>
      <c r="D369" s="180" t="s">
        <v>153</v>
      </c>
      <c r="E369" s="181" t="s">
        <v>775</v>
      </c>
      <c r="F369" s="182" t="s">
        <v>776</v>
      </c>
      <c r="G369" s="183" t="s">
        <v>279</v>
      </c>
      <c r="H369" s="184">
        <v>0.86499999999999999</v>
      </c>
      <c r="I369" s="185"/>
      <c r="J369" s="186">
        <f>ROUND(I369*H369,2)</f>
        <v>0</v>
      </c>
      <c r="K369" s="182" t="s">
        <v>157</v>
      </c>
      <c r="L369" s="41"/>
      <c r="M369" s="187" t="s">
        <v>19</v>
      </c>
      <c r="N369" s="188" t="s">
        <v>44</v>
      </c>
      <c r="O369" s="66"/>
      <c r="P369" s="189">
        <f>O369*H369</f>
        <v>0</v>
      </c>
      <c r="Q369" s="189">
        <v>0</v>
      </c>
      <c r="R369" s="189">
        <f>Q369*H369</f>
        <v>0</v>
      </c>
      <c r="S369" s="189">
        <v>0</v>
      </c>
      <c r="T369" s="190">
        <f>S369*H369</f>
        <v>0</v>
      </c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R369" s="191" t="s">
        <v>158</v>
      </c>
      <c r="AT369" s="191" t="s">
        <v>153</v>
      </c>
      <c r="AU369" s="191" t="s">
        <v>82</v>
      </c>
      <c r="AY369" s="19" t="s">
        <v>151</v>
      </c>
      <c r="BE369" s="192">
        <f>IF(N369="základní",J369,0)</f>
        <v>0</v>
      </c>
      <c r="BF369" s="192">
        <f>IF(N369="snížená",J369,0)</f>
        <v>0</v>
      </c>
      <c r="BG369" s="192">
        <f>IF(N369="zákl. přenesená",J369,0)</f>
        <v>0</v>
      </c>
      <c r="BH369" s="192">
        <f>IF(N369="sníž. přenesená",J369,0)</f>
        <v>0</v>
      </c>
      <c r="BI369" s="192">
        <f>IF(N369="nulová",J369,0)</f>
        <v>0</v>
      </c>
      <c r="BJ369" s="19" t="s">
        <v>80</v>
      </c>
      <c r="BK369" s="192">
        <f>ROUND(I369*H369,2)</f>
        <v>0</v>
      </c>
      <c r="BL369" s="19" t="s">
        <v>158</v>
      </c>
      <c r="BM369" s="191" t="s">
        <v>1598</v>
      </c>
    </row>
    <row r="370" spans="1:65" s="2" customFormat="1" ht="19.5">
      <c r="A370" s="36"/>
      <c r="B370" s="37"/>
      <c r="C370" s="38"/>
      <c r="D370" s="193" t="s">
        <v>160</v>
      </c>
      <c r="E370" s="38"/>
      <c r="F370" s="194" t="s">
        <v>778</v>
      </c>
      <c r="G370" s="38"/>
      <c r="H370" s="38"/>
      <c r="I370" s="195"/>
      <c r="J370" s="38"/>
      <c r="K370" s="38"/>
      <c r="L370" s="41"/>
      <c r="M370" s="196"/>
      <c r="N370" s="197"/>
      <c r="O370" s="66"/>
      <c r="P370" s="66"/>
      <c r="Q370" s="66"/>
      <c r="R370" s="66"/>
      <c r="S370" s="66"/>
      <c r="T370" s="67"/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T370" s="19" t="s">
        <v>160</v>
      </c>
      <c r="AU370" s="19" t="s">
        <v>82</v>
      </c>
    </row>
    <row r="371" spans="1:65" s="2" customFormat="1" ht="11.25">
      <c r="A371" s="36"/>
      <c r="B371" s="37"/>
      <c r="C371" s="38"/>
      <c r="D371" s="198" t="s">
        <v>162</v>
      </c>
      <c r="E371" s="38"/>
      <c r="F371" s="199" t="s">
        <v>779</v>
      </c>
      <c r="G371" s="38"/>
      <c r="H371" s="38"/>
      <c r="I371" s="195"/>
      <c r="J371" s="38"/>
      <c r="K371" s="38"/>
      <c r="L371" s="41"/>
      <c r="M371" s="196"/>
      <c r="N371" s="197"/>
      <c r="O371" s="66"/>
      <c r="P371" s="66"/>
      <c r="Q371" s="66"/>
      <c r="R371" s="66"/>
      <c r="S371" s="66"/>
      <c r="T371" s="67"/>
      <c r="U371" s="36"/>
      <c r="V371" s="36"/>
      <c r="W371" s="36"/>
      <c r="X371" s="36"/>
      <c r="Y371" s="36"/>
      <c r="Z371" s="36"/>
      <c r="AA371" s="36"/>
      <c r="AB371" s="36"/>
      <c r="AC371" s="36"/>
      <c r="AD371" s="36"/>
      <c r="AE371" s="36"/>
      <c r="AT371" s="19" t="s">
        <v>162</v>
      </c>
      <c r="AU371" s="19" t="s">
        <v>82</v>
      </c>
    </row>
    <row r="372" spans="1:65" s="13" customFormat="1" ht="11.25">
      <c r="B372" s="200"/>
      <c r="C372" s="201"/>
      <c r="D372" s="193" t="s">
        <v>164</v>
      </c>
      <c r="E372" s="202" t="s">
        <v>19</v>
      </c>
      <c r="F372" s="203" t="s">
        <v>1599</v>
      </c>
      <c r="G372" s="201"/>
      <c r="H372" s="202" t="s">
        <v>19</v>
      </c>
      <c r="I372" s="204"/>
      <c r="J372" s="201"/>
      <c r="K372" s="201"/>
      <c r="L372" s="205"/>
      <c r="M372" s="206"/>
      <c r="N372" s="207"/>
      <c r="O372" s="207"/>
      <c r="P372" s="207"/>
      <c r="Q372" s="207"/>
      <c r="R372" s="207"/>
      <c r="S372" s="207"/>
      <c r="T372" s="208"/>
      <c r="AT372" s="209" t="s">
        <v>164</v>
      </c>
      <c r="AU372" s="209" t="s">
        <v>82</v>
      </c>
      <c r="AV372" s="13" t="s">
        <v>80</v>
      </c>
      <c r="AW372" s="13" t="s">
        <v>35</v>
      </c>
      <c r="AX372" s="13" t="s">
        <v>73</v>
      </c>
      <c r="AY372" s="209" t="s">
        <v>151</v>
      </c>
    </row>
    <row r="373" spans="1:65" s="14" customFormat="1" ht="11.25">
      <c r="B373" s="210"/>
      <c r="C373" s="211"/>
      <c r="D373" s="193" t="s">
        <v>164</v>
      </c>
      <c r="E373" s="212" t="s">
        <v>19</v>
      </c>
      <c r="F373" s="213" t="s">
        <v>781</v>
      </c>
      <c r="G373" s="211"/>
      <c r="H373" s="214">
        <v>0.435</v>
      </c>
      <c r="I373" s="215"/>
      <c r="J373" s="211"/>
      <c r="K373" s="211"/>
      <c r="L373" s="216"/>
      <c r="M373" s="217"/>
      <c r="N373" s="218"/>
      <c r="O373" s="218"/>
      <c r="P373" s="218"/>
      <c r="Q373" s="218"/>
      <c r="R373" s="218"/>
      <c r="S373" s="218"/>
      <c r="T373" s="219"/>
      <c r="AT373" s="220" t="s">
        <v>164</v>
      </c>
      <c r="AU373" s="220" t="s">
        <v>82</v>
      </c>
      <c r="AV373" s="14" t="s">
        <v>82</v>
      </c>
      <c r="AW373" s="14" t="s">
        <v>35</v>
      </c>
      <c r="AX373" s="14" t="s">
        <v>73</v>
      </c>
      <c r="AY373" s="220" t="s">
        <v>151</v>
      </c>
    </row>
    <row r="374" spans="1:65" s="13" customFormat="1" ht="11.25">
      <c r="B374" s="200"/>
      <c r="C374" s="201"/>
      <c r="D374" s="193" t="s">
        <v>164</v>
      </c>
      <c r="E374" s="202" t="s">
        <v>19</v>
      </c>
      <c r="F374" s="203" t="s">
        <v>1600</v>
      </c>
      <c r="G374" s="201"/>
      <c r="H374" s="202" t="s">
        <v>19</v>
      </c>
      <c r="I374" s="204"/>
      <c r="J374" s="201"/>
      <c r="K374" s="201"/>
      <c r="L374" s="205"/>
      <c r="M374" s="206"/>
      <c r="N374" s="207"/>
      <c r="O374" s="207"/>
      <c r="P374" s="207"/>
      <c r="Q374" s="207"/>
      <c r="R374" s="207"/>
      <c r="S374" s="207"/>
      <c r="T374" s="208"/>
      <c r="AT374" s="209" t="s">
        <v>164</v>
      </c>
      <c r="AU374" s="209" t="s">
        <v>82</v>
      </c>
      <c r="AV374" s="13" t="s">
        <v>80</v>
      </c>
      <c r="AW374" s="13" t="s">
        <v>35</v>
      </c>
      <c r="AX374" s="13" t="s">
        <v>73</v>
      </c>
      <c r="AY374" s="209" t="s">
        <v>151</v>
      </c>
    </row>
    <row r="375" spans="1:65" s="14" customFormat="1" ht="11.25">
      <c r="B375" s="210"/>
      <c r="C375" s="211"/>
      <c r="D375" s="193" t="s">
        <v>164</v>
      </c>
      <c r="E375" s="212" t="s">
        <v>19</v>
      </c>
      <c r="F375" s="213" t="s">
        <v>783</v>
      </c>
      <c r="G375" s="211"/>
      <c r="H375" s="214">
        <v>0.43</v>
      </c>
      <c r="I375" s="215"/>
      <c r="J375" s="211"/>
      <c r="K375" s="211"/>
      <c r="L375" s="216"/>
      <c r="M375" s="217"/>
      <c r="N375" s="218"/>
      <c r="O375" s="218"/>
      <c r="P375" s="218"/>
      <c r="Q375" s="218"/>
      <c r="R375" s="218"/>
      <c r="S375" s="218"/>
      <c r="T375" s="219"/>
      <c r="AT375" s="220" t="s">
        <v>164</v>
      </c>
      <c r="AU375" s="220" t="s">
        <v>82</v>
      </c>
      <c r="AV375" s="14" t="s">
        <v>82</v>
      </c>
      <c r="AW375" s="14" t="s">
        <v>35</v>
      </c>
      <c r="AX375" s="14" t="s">
        <v>73</v>
      </c>
      <c r="AY375" s="220" t="s">
        <v>151</v>
      </c>
    </row>
    <row r="376" spans="1:65" s="15" customFormat="1" ht="11.25">
      <c r="B376" s="221"/>
      <c r="C376" s="222"/>
      <c r="D376" s="193" t="s">
        <v>164</v>
      </c>
      <c r="E376" s="223" t="s">
        <v>19</v>
      </c>
      <c r="F376" s="224" t="s">
        <v>167</v>
      </c>
      <c r="G376" s="222"/>
      <c r="H376" s="225">
        <v>0.86499999999999999</v>
      </c>
      <c r="I376" s="226"/>
      <c r="J376" s="222"/>
      <c r="K376" s="222"/>
      <c r="L376" s="227"/>
      <c r="M376" s="228"/>
      <c r="N376" s="229"/>
      <c r="O376" s="229"/>
      <c r="P376" s="229"/>
      <c r="Q376" s="229"/>
      <c r="R376" s="229"/>
      <c r="S376" s="229"/>
      <c r="T376" s="230"/>
      <c r="AT376" s="231" t="s">
        <v>164</v>
      </c>
      <c r="AU376" s="231" t="s">
        <v>82</v>
      </c>
      <c r="AV376" s="15" t="s">
        <v>158</v>
      </c>
      <c r="AW376" s="15" t="s">
        <v>35</v>
      </c>
      <c r="AX376" s="15" t="s">
        <v>80</v>
      </c>
      <c r="AY376" s="231" t="s">
        <v>151</v>
      </c>
    </row>
    <row r="377" spans="1:65" s="2" customFormat="1" ht="37.9" customHeight="1">
      <c r="A377" s="36"/>
      <c r="B377" s="37"/>
      <c r="C377" s="180" t="s">
        <v>784</v>
      </c>
      <c r="D377" s="180" t="s">
        <v>153</v>
      </c>
      <c r="E377" s="181" t="s">
        <v>785</v>
      </c>
      <c r="F377" s="182" t="s">
        <v>786</v>
      </c>
      <c r="G377" s="183" t="s">
        <v>279</v>
      </c>
      <c r="H377" s="184">
        <v>0.6</v>
      </c>
      <c r="I377" s="185"/>
      <c r="J377" s="186">
        <f>ROUND(I377*H377,2)</f>
        <v>0</v>
      </c>
      <c r="K377" s="182" t="s">
        <v>157</v>
      </c>
      <c r="L377" s="41"/>
      <c r="M377" s="187" t="s">
        <v>19</v>
      </c>
      <c r="N377" s="188" t="s">
        <v>44</v>
      </c>
      <c r="O377" s="66"/>
      <c r="P377" s="189">
        <f>O377*H377</f>
        <v>0</v>
      </c>
      <c r="Q377" s="189">
        <v>0</v>
      </c>
      <c r="R377" s="189">
        <f>Q377*H377</f>
        <v>0</v>
      </c>
      <c r="S377" s="189">
        <v>0</v>
      </c>
      <c r="T377" s="190">
        <f>S377*H377</f>
        <v>0</v>
      </c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R377" s="191" t="s">
        <v>158</v>
      </c>
      <c r="AT377" s="191" t="s">
        <v>153</v>
      </c>
      <c r="AU377" s="191" t="s">
        <v>82</v>
      </c>
      <c r="AY377" s="19" t="s">
        <v>151</v>
      </c>
      <c r="BE377" s="192">
        <f>IF(N377="základní",J377,0)</f>
        <v>0</v>
      </c>
      <c r="BF377" s="192">
        <f>IF(N377="snížená",J377,0)</f>
        <v>0</v>
      </c>
      <c r="BG377" s="192">
        <f>IF(N377="zákl. přenesená",J377,0)</f>
        <v>0</v>
      </c>
      <c r="BH377" s="192">
        <f>IF(N377="sníž. přenesená",J377,0)</f>
        <v>0</v>
      </c>
      <c r="BI377" s="192">
        <f>IF(N377="nulová",J377,0)</f>
        <v>0</v>
      </c>
      <c r="BJ377" s="19" t="s">
        <v>80</v>
      </c>
      <c r="BK377" s="192">
        <f>ROUND(I377*H377,2)</f>
        <v>0</v>
      </c>
      <c r="BL377" s="19" t="s">
        <v>158</v>
      </c>
      <c r="BM377" s="191" t="s">
        <v>1601</v>
      </c>
    </row>
    <row r="378" spans="1:65" s="2" customFormat="1" ht="29.25">
      <c r="A378" s="36"/>
      <c r="B378" s="37"/>
      <c r="C378" s="38"/>
      <c r="D378" s="193" t="s">
        <v>160</v>
      </c>
      <c r="E378" s="38"/>
      <c r="F378" s="194" t="s">
        <v>788</v>
      </c>
      <c r="G378" s="38"/>
      <c r="H378" s="38"/>
      <c r="I378" s="195"/>
      <c r="J378" s="38"/>
      <c r="K378" s="38"/>
      <c r="L378" s="41"/>
      <c r="M378" s="196"/>
      <c r="N378" s="197"/>
      <c r="O378" s="66"/>
      <c r="P378" s="66"/>
      <c r="Q378" s="66"/>
      <c r="R378" s="66"/>
      <c r="S378" s="66"/>
      <c r="T378" s="67"/>
      <c r="U378" s="36"/>
      <c r="V378" s="36"/>
      <c r="W378" s="36"/>
      <c r="X378" s="36"/>
      <c r="Y378" s="36"/>
      <c r="Z378" s="36"/>
      <c r="AA378" s="36"/>
      <c r="AB378" s="36"/>
      <c r="AC378" s="36"/>
      <c r="AD378" s="36"/>
      <c r="AE378" s="36"/>
      <c r="AT378" s="19" t="s">
        <v>160</v>
      </c>
      <c r="AU378" s="19" t="s">
        <v>82</v>
      </c>
    </row>
    <row r="379" spans="1:65" s="2" customFormat="1" ht="11.25">
      <c r="A379" s="36"/>
      <c r="B379" s="37"/>
      <c r="C379" s="38"/>
      <c r="D379" s="198" t="s">
        <v>162</v>
      </c>
      <c r="E379" s="38"/>
      <c r="F379" s="199" t="s">
        <v>789</v>
      </c>
      <c r="G379" s="38"/>
      <c r="H379" s="38"/>
      <c r="I379" s="195"/>
      <c r="J379" s="38"/>
      <c r="K379" s="38"/>
      <c r="L379" s="41"/>
      <c r="M379" s="196"/>
      <c r="N379" s="197"/>
      <c r="O379" s="66"/>
      <c r="P379" s="66"/>
      <c r="Q379" s="66"/>
      <c r="R379" s="66"/>
      <c r="S379" s="66"/>
      <c r="T379" s="67"/>
      <c r="U379" s="36"/>
      <c r="V379" s="36"/>
      <c r="W379" s="36"/>
      <c r="X379" s="36"/>
      <c r="Y379" s="36"/>
      <c r="Z379" s="36"/>
      <c r="AA379" s="36"/>
      <c r="AB379" s="36"/>
      <c r="AC379" s="36"/>
      <c r="AD379" s="36"/>
      <c r="AE379" s="36"/>
      <c r="AT379" s="19" t="s">
        <v>162</v>
      </c>
      <c r="AU379" s="19" t="s">
        <v>82</v>
      </c>
    </row>
    <row r="380" spans="1:65" s="13" customFormat="1" ht="11.25">
      <c r="B380" s="200"/>
      <c r="C380" s="201"/>
      <c r="D380" s="193" t="s">
        <v>164</v>
      </c>
      <c r="E380" s="202" t="s">
        <v>19</v>
      </c>
      <c r="F380" s="203" t="s">
        <v>790</v>
      </c>
      <c r="G380" s="201"/>
      <c r="H380" s="202" t="s">
        <v>19</v>
      </c>
      <c r="I380" s="204"/>
      <c r="J380" s="201"/>
      <c r="K380" s="201"/>
      <c r="L380" s="205"/>
      <c r="M380" s="206"/>
      <c r="N380" s="207"/>
      <c r="O380" s="207"/>
      <c r="P380" s="207"/>
      <c r="Q380" s="207"/>
      <c r="R380" s="207"/>
      <c r="S380" s="207"/>
      <c r="T380" s="208"/>
      <c r="AT380" s="209" t="s">
        <v>164</v>
      </c>
      <c r="AU380" s="209" t="s">
        <v>82</v>
      </c>
      <c r="AV380" s="13" t="s">
        <v>80</v>
      </c>
      <c r="AW380" s="13" t="s">
        <v>35</v>
      </c>
      <c r="AX380" s="13" t="s">
        <v>73</v>
      </c>
      <c r="AY380" s="209" t="s">
        <v>151</v>
      </c>
    </row>
    <row r="381" spans="1:65" s="14" customFormat="1" ht="11.25">
      <c r="B381" s="210"/>
      <c r="C381" s="211"/>
      <c r="D381" s="193" t="s">
        <v>164</v>
      </c>
      <c r="E381" s="212" t="s">
        <v>19</v>
      </c>
      <c r="F381" s="213" t="s">
        <v>791</v>
      </c>
      <c r="G381" s="211"/>
      <c r="H381" s="214">
        <v>0.6</v>
      </c>
      <c r="I381" s="215"/>
      <c r="J381" s="211"/>
      <c r="K381" s="211"/>
      <c r="L381" s="216"/>
      <c r="M381" s="217"/>
      <c r="N381" s="218"/>
      <c r="O381" s="218"/>
      <c r="P381" s="218"/>
      <c r="Q381" s="218"/>
      <c r="R381" s="218"/>
      <c r="S381" s="218"/>
      <c r="T381" s="219"/>
      <c r="AT381" s="220" t="s">
        <v>164</v>
      </c>
      <c r="AU381" s="220" t="s">
        <v>82</v>
      </c>
      <c r="AV381" s="14" t="s">
        <v>82</v>
      </c>
      <c r="AW381" s="14" t="s">
        <v>35</v>
      </c>
      <c r="AX381" s="14" t="s">
        <v>73</v>
      </c>
      <c r="AY381" s="220" t="s">
        <v>151</v>
      </c>
    </row>
    <row r="382" spans="1:65" s="15" customFormat="1" ht="11.25">
      <c r="B382" s="221"/>
      <c r="C382" s="222"/>
      <c r="D382" s="193" t="s">
        <v>164</v>
      </c>
      <c r="E382" s="223" t="s">
        <v>19</v>
      </c>
      <c r="F382" s="224" t="s">
        <v>167</v>
      </c>
      <c r="G382" s="222"/>
      <c r="H382" s="225">
        <v>0.6</v>
      </c>
      <c r="I382" s="226"/>
      <c r="J382" s="222"/>
      <c r="K382" s="222"/>
      <c r="L382" s="227"/>
      <c r="M382" s="228"/>
      <c r="N382" s="229"/>
      <c r="O382" s="229"/>
      <c r="P382" s="229"/>
      <c r="Q382" s="229"/>
      <c r="R382" s="229"/>
      <c r="S382" s="229"/>
      <c r="T382" s="230"/>
      <c r="AT382" s="231" t="s">
        <v>164</v>
      </c>
      <c r="AU382" s="231" t="s">
        <v>82</v>
      </c>
      <c r="AV382" s="15" t="s">
        <v>158</v>
      </c>
      <c r="AW382" s="15" t="s">
        <v>35</v>
      </c>
      <c r="AX382" s="15" t="s">
        <v>80</v>
      </c>
      <c r="AY382" s="231" t="s">
        <v>151</v>
      </c>
    </row>
    <row r="383" spans="1:65" s="2" customFormat="1" ht="16.5" customHeight="1">
      <c r="A383" s="36"/>
      <c r="B383" s="37"/>
      <c r="C383" s="180" t="s">
        <v>792</v>
      </c>
      <c r="D383" s="180" t="s">
        <v>153</v>
      </c>
      <c r="E383" s="181" t="s">
        <v>793</v>
      </c>
      <c r="F383" s="182" t="s">
        <v>794</v>
      </c>
      <c r="G383" s="183" t="s">
        <v>279</v>
      </c>
      <c r="H383" s="184">
        <v>16.541</v>
      </c>
      <c r="I383" s="185"/>
      <c r="J383" s="186">
        <f>ROUND(I383*H383,2)</f>
        <v>0</v>
      </c>
      <c r="K383" s="182" t="s">
        <v>157</v>
      </c>
      <c r="L383" s="41"/>
      <c r="M383" s="187" t="s">
        <v>19</v>
      </c>
      <c r="N383" s="188" t="s">
        <v>44</v>
      </c>
      <c r="O383" s="66"/>
      <c r="P383" s="189">
        <f>O383*H383</f>
        <v>0</v>
      </c>
      <c r="Q383" s="189">
        <v>0</v>
      </c>
      <c r="R383" s="189">
        <f>Q383*H383</f>
        <v>0</v>
      </c>
      <c r="S383" s="189">
        <v>0</v>
      </c>
      <c r="T383" s="190">
        <f>S383*H383</f>
        <v>0</v>
      </c>
      <c r="U383" s="36"/>
      <c r="V383" s="36"/>
      <c r="W383" s="36"/>
      <c r="X383" s="36"/>
      <c r="Y383" s="36"/>
      <c r="Z383" s="36"/>
      <c r="AA383" s="36"/>
      <c r="AB383" s="36"/>
      <c r="AC383" s="36"/>
      <c r="AD383" s="36"/>
      <c r="AE383" s="36"/>
      <c r="AR383" s="191" t="s">
        <v>158</v>
      </c>
      <c r="AT383" s="191" t="s">
        <v>153</v>
      </c>
      <c r="AU383" s="191" t="s">
        <v>82</v>
      </c>
      <c r="AY383" s="19" t="s">
        <v>151</v>
      </c>
      <c r="BE383" s="192">
        <f>IF(N383="základní",J383,0)</f>
        <v>0</v>
      </c>
      <c r="BF383" s="192">
        <f>IF(N383="snížená",J383,0)</f>
        <v>0</v>
      </c>
      <c r="BG383" s="192">
        <f>IF(N383="zákl. přenesená",J383,0)</f>
        <v>0</v>
      </c>
      <c r="BH383" s="192">
        <f>IF(N383="sníž. přenesená",J383,0)</f>
        <v>0</v>
      </c>
      <c r="BI383" s="192">
        <f>IF(N383="nulová",J383,0)</f>
        <v>0</v>
      </c>
      <c r="BJ383" s="19" t="s">
        <v>80</v>
      </c>
      <c r="BK383" s="192">
        <f>ROUND(I383*H383,2)</f>
        <v>0</v>
      </c>
      <c r="BL383" s="19" t="s">
        <v>158</v>
      </c>
      <c r="BM383" s="191" t="s">
        <v>1602</v>
      </c>
    </row>
    <row r="384" spans="1:65" s="2" customFormat="1" ht="39">
      <c r="A384" s="36"/>
      <c r="B384" s="37"/>
      <c r="C384" s="38"/>
      <c r="D384" s="193" t="s">
        <v>160</v>
      </c>
      <c r="E384" s="38"/>
      <c r="F384" s="194" t="s">
        <v>796</v>
      </c>
      <c r="G384" s="38"/>
      <c r="H384" s="38"/>
      <c r="I384" s="195"/>
      <c r="J384" s="38"/>
      <c r="K384" s="38"/>
      <c r="L384" s="41"/>
      <c r="M384" s="196"/>
      <c r="N384" s="197"/>
      <c r="O384" s="66"/>
      <c r="P384" s="66"/>
      <c r="Q384" s="66"/>
      <c r="R384" s="66"/>
      <c r="S384" s="66"/>
      <c r="T384" s="67"/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T384" s="19" t="s">
        <v>160</v>
      </c>
      <c r="AU384" s="19" t="s">
        <v>82</v>
      </c>
    </row>
    <row r="385" spans="1:65" s="2" customFormat="1" ht="11.25">
      <c r="A385" s="36"/>
      <c r="B385" s="37"/>
      <c r="C385" s="38"/>
      <c r="D385" s="198" t="s">
        <v>162</v>
      </c>
      <c r="E385" s="38"/>
      <c r="F385" s="199" t="s">
        <v>797</v>
      </c>
      <c r="G385" s="38"/>
      <c r="H385" s="38"/>
      <c r="I385" s="195"/>
      <c r="J385" s="38"/>
      <c r="K385" s="38"/>
      <c r="L385" s="41"/>
      <c r="M385" s="196"/>
      <c r="N385" s="197"/>
      <c r="O385" s="66"/>
      <c r="P385" s="66"/>
      <c r="Q385" s="66"/>
      <c r="R385" s="66"/>
      <c r="S385" s="66"/>
      <c r="T385" s="67"/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T385" s="19" t="s">
        <v>162</v>
      </c>
      <c r="AU385" s="19" t="s">
        <v>82</v>
      </c>
    </row>
    <row r="386" spans="1:65" s="2" customFormat="1" ht="24.2" customHeight="1">
      <c r="A386" s="36"/>
      <c r="B386" s="37"/>
      <c r="C386" s="180" t="s">
        <v>798</v>
      </c>
      <c r="D386" s="180" t="s">
        <v>153</v>
      </c>
      <c r="E386" s="181" t="s">
        <v>799</v>
      </c>
      <c r="F386" s="182" t="s">
        <v>800</v>
      </c>
      <c r="G386" s="183" t="s">
        <v>279</v>
      </c>
      <c r="H386" s="184">
        <v>16.541</v>
      </c>
      <c r="I386" s="185"/>
      <c r="J386" s="186">
        <f>ROUND(I386*H386,2)</f>
        <v>0</v>
      </c>
      <c r="K386" s="182" t="s">
        <v>157</v>
      </c>
      <c r="L386" s="41"/>
      <c r="M386" s="187" t="s">
        <v>19</v>
      </c>
      <c r="N386" s="188" t="s">
        <v>44</v>
      </c>
      <c r="O386" s="66"/>
      <c r="P386" s="189">
        <f>O386*H386</f>
        <v>0</v>
      </c>
      <c r="Q386" s="189">
        <v>0</v>
      </c>
      <c r="R386" s="189">
        <f>Q386*H386</f>
        <v>0</v>
      </c>
      <c r="S386" s="189">
        <v>0</v>
      </c>
      <c r="T386" s="190">
        <f>S386*H386</f>
        <v>0</v>
      </c>
      <c r="U386" s="36"/>
      <c r="V386" s="36"/>
      <c r="W386" s="36"/>
      <c r="X386" s="36"/>
      <c r="Y386" s="36"/>
      <c r="Z386" s="36"/>
      <c r="AA386" s="36"/>
      <c r="AB386" s="36"/>
      <c r="AC386" s="36"/>
      <c r="AD386" s="36"/>
      <c r="AE386" s="36"/>
      <c r="AR386" s="191" t="s">
        <v>158</v>
      </c>
      <c r="AT386" s="191" t="s">
        <v>153</v>
      </c>
      <c r="AU386" s="191" t="s">
        <v>82</v>
      </c>
      <c r="AY386" s="19" t="s">
        <v>151</v>
      </c>
      <c r="BE386" s="192">
        <f>IF(N386="základní",J386,0)</f>
        <v>0</v>
      </c>
      <c r="BF386" s="192">
        <f>IF(N386="snížená",J386,0)</f>
        <v>0</v>
      </c>
      <c r="BG386" s="192">
        <f>IF(N386="zákl. přenesená",J386,0)</f>
        <v>0</v>
      </c>
      <c r="BH386" s="192">
        <f>IF(N386="sníž. přenesená",J386,0)</f>
        <v>0</v>
      </c>
      <c r="BI386" s="192">
        <f>IF(N386="nulová",J386,0)</f>
        <v>0</v>
      </c>
      <c r="BJ386" s="19" t="s">
        <v>80</v>
      </c>
      <c r="BK386" s="192">
        <f>ROUND(I386*H386,2)</f>
        <v>0</v>
      </c>
      <c r="BL386" s="19" t="s">
        <v>158</v>
      </c>
      <c r="BM386" s="191" t="s">
        <v>1603</v>
      </c>
    </row>
    <row r="387" spans="1:65" s="2" customFormat="1" ht="48.75">
      <c r="A387" s="36"/>
      <c r="B387" s="37"/>
      <c r="C387" s="38"/>
      <c r="D387" s="193" t="s">
        <v>160</v>
      </c>
      <c r="E387" s="38"/>
      <c r="F387" s="194" t="s">
        <v>802</v>
      </c>
      <c r="G387" s="38"/>
      <c r="H387" s="38"/>
      <c r="I387" s="195"/>
      <c r="J387" s="38"/>
      <c r="K387" s="38"/>
      <c r="L387" s="41"/>
      <c r="M387" s="196"/>
      <c r="N387" s="197"/>
      <c r="O387" s="66"/>
      <c r="P387" s="66"/>
      <c r="Q387" s="66"/>
      <c r="R387" s="66"/>
      <c r="S387" s="66"/>
      <c r="T387" s="67"/>
      <c r="U387" s="36"/>
      <c r="V387" s="36"/>
      <c r="W387" s="36"/>
      <c r="X387" s="36"/>
      <c r="Y387" s="36"/>
      <c r="Z387" s="36"/>
      <c r="AA387" s="36"/>
      <c r="AB387" s="36"/>
      <c r="AC387" s="36"/>
      <c r="AD387" s="36"/>
      <c r="AE387" s="36"/>
      <c r="AT387" s="19" t="s">
        <v>160</v>
      </c>
      <c r="AU387" s="19" t="s">
        <v>82</v>
      </c>
    </row>
    <row r="388" spans="1:65" s="2" customFormat="1" ht="11.25">
      <c r="A388" s="36"/>
      <c r="B388" s="37"/>
      <c r="C388" s="38"/>
      <c r="D388" s="198" t="s">
        <v>162</v>
      </c>
      <c r="E388" s="38"/>
      <c r="F388" s="199" t="s">
        <v>803</v>
      </c>
      <c r="G388" s="38"/>
      <c r="H388" s="38"/>
      <c r="I388" s="195"/>
      <c r="J388" s="38"/>
      <c r="K388" s="38"/>
      <c r="L388" s="41"/>
      <c r="M388" s="196"/>
      <c r="N388" s="197"/>
      <c r="O388" s="66"/>
      <c r="P388" s="66"/>
      <c r="Q388" s="66"/>
      <c r="R388" s="66"/>
      <c r="S388" s="66"/>
      <c r="T388" s="67"/>
      <c r="U388" s="36"/>
      <c r="V388" s="36"/>
      <c r="W388" s="36"/>
      <c r="X388" s="36"/>
      <c r="Y388" s="36"/>
      <c r="Z388" s="36"/>
      <c r="AA388" s="36"/>
      <c r="AB388" s="36"/>
      <c r="AC388" s="36"/>
      <c r="AD388" s="36"/>
      <c r="AE388" s="36"/>
      <c r="AT388" s="19" t="s">
        <v>162</v>
      </c>
      <c r="AU388" s="19" t="s">
        <v>82</v>
      </c>
    </row>
    <row r="389" spans="1:65" s="2" customFormat="1" ht="24.2" customHeight="1">
      <c r="A389" s="36"/>
      <c r="B389" s="37"/>
      <c r="C389" s="180" t="s">
        <v>804</v>
      </c>
      <c r="D389" s="180" t="s">
        <v>153</v>
      </c>
      <c r="E389" s="181" t="s">
        <v>805</v>
      </c>
      <c r="F389" s="182" t="s">
        <v>806</v>
      </c>
      <c r="G389" s="183" t="s">
        <v>279</v>
      </c>
      <c r="H389" s="184">
        <v>10.079000000000001</v>
      </c>
      <c r="I389" s="185"/>
      <c r="J389" s="186">
        <f>ROUND(I389*H389,2)</f>
        <v>0</v>
      </c>
      <c r="K389" s="182" t="s">
        <v>157</v>
      </c>
      <c r="L389" s="41"/>
      <c r="M389" s="187" t="s">
        <v>19</v>
      </c>
      <c r="N389" s="188" t="s">
        <v>44</v>
      </c>
      <c r="O389" s="66"/>
      <c r="P389" s="189">
        <f>O389*H389</f>
        <v>0</v>
      </c>
      <c r="Q389" s="189">
        <v>0</v>
      </c>
      <c r="R389" s="189">
        <f>Q389*H389</f>
        <v>0</v>
      </c>
      <c r="S389" s="189">
        <v>0</v>
      </c>
      <c r="T389" s="190">
        <f>S389*H389</f>
        <v>0</v>
      </c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R389" s="191" t="s">
        <v>158</v>
      </c>
      <c r="AT389" s="191" t="s">
        <v>153</v>
      </c>
      <c r="AU389" s="191" t="s">
        <v>82</v>
      </c>
      <c r="AY389" s="19" t="s">
        <v>151</v>
      </c>
      <c r="BE389" s="192">
        <f>IF(N389="základní",J389,0)</f>
        <v>0</v>
      </c>
      <c r="BF389" s="192">
        <f>IF(N389="snížená",J389,0)</f>
        <v>0</v>
      </c>
      <c r="BG389" s="192">
        <f>IF(N389="zákl. přenesená",J389,0)</f>
        <v>0</v>
      </c>
      <c r="BH389" s="192">
        <f>IF(N389="sníž. přenesená",J389,0)</f>
        <v>0</v>
      </c>
      <c r="BI389" s="192">
        <f>IF(N389="nulová",J389,0)</f>
        <v>0</v>
      </c>
      <c r="BJ389" s="19" t="s">
        <v>80</v>
      </c>
      <c r="BK389" s="192">
        <f>ROUND(I389*H389,2)</f>
        <v>0</v>
      </c>
      <c r="BL389" s="19" t="s">
        <v>158</v>
      </c>
      <c r="BM389" s="191" t="s">
        <v>1604</v>
      </c>
    </row>
    <row r="390" spans="1:65" s="2" customFormat="1" ht="29.25">
      <c r="A390" s="36"/>
      <c r="B390" s="37"/>
      <c r="C390" s="38"/>
      <c r="D390" s="193" t="s">
        <v>160</v>
      </c>
      <c r="E390" s="38"/>
      <c r="F390" s="194" t="s">
        <v>808</v>
      </c>
      <c r="G390" s="38"/>
      <c r="H390" s="38"/>
      <c r="I390" s="195"/>
      <c r="J390" s="38"/>
      <c r="K390" s="38"/>
      <c r="L390" s="41"/>
      <c r="M390" s="196"/>
      <c r="N390" s="197"/>
      <c r="O390" s="66"/>
      <c r="P390" s="66"/>
      <c r="Q390" s="66"/>
      <c r="R390" s="66"/>
      <c r="S390" s="66"/>
      <c r="T390" s="67"/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T390" s="19" t="s">
        <v>160</v>
      </c>
      <c r="AU390" s="19" t="s">
        <v>82</v>
      </c>
    </row>
    <row r="391" spans="1:65" s="2" customFormat="1" ht="11.25">
      <c r="A391" s="36"/>
      <c r="B391" s="37"/>
      <c r="C391" s="38"/>
      <c r="D391" s="198" t="s">
        <v>162</v>
      </c>
      <c r="E391" s="38"/>
      <c r="F391" s="199" t="s">
        <v>809</v>
      </c>
      <c r="G391" s="38"/>
      <c r="H391" s="38"/>
      <c r="I391" s="195"/>
      <c r="J391" s="38"/>
      <c r="K391" s="38"/>
      <c r="L391" s="41"/>
      <c r="M391" s="196"/>
      <c r="N391" s="197"/>
      <c r="O391" s="66"/>
      <c r="P391" s="66"/>
      <c r="Q391" s="66"/>
      <c r="R391" s="66"/>
      <c r="S391" s="66"/>
      <c r="T391" s="67"/>
      <c r="U391" s="36"/>
      <c r="V391" s="36"/>
      <c r="W391" s="36"/>
      <c r="X391" s="36"/>
      <c r="Y391" s="36"/>
      <c r="Z391" s="36"/>
      <c r="AA391" s="36"/>
      <c r="AB391" s="36"/>
      <c r="AC391" s="36"/>
      <c r="AD391" s="36"/>
      <c r="AE391" s="36"/>
      <c r="AT391" s="19" t="s">
        <v>162</v>
      </c>
      <c r="AU391" s="19" t="s">
        <v>82</v>
      </c>
    </row>
    <row r="392" spans="1:65" s="13" customFormat="1" ht="11.25">
      <c r="B392" s="200"/>
      <c r="C392" s="201"/>
      <c r="D392" s="193" t="s">
        <v>164</v>
      </c>
      <c r="E392" s="202" t="s">
        <v>19</v>
      </c>
      <c r="F392" s="203" t="s">
        <v>1605</v>
      </c>
      <c r="G392" s="201"/>
      <c r="H392" s="202" t="s">
        <v>19</v>
      </c>
      <c r="I392" s="204"/>
      <c r="J392" s="201"/>
      <c r="K392" s="201"/>
      <c r="L392" s="205"/>
      <c r="M392" s="206"/>
      <c r="N392" s="207"/>
      <c r="O392" s="207"/>
      <c r="P392" s="207"/>
      <c r="Q392" s="207"/>
      <c r="R392" s="207"/>
      <c r="S392" s="207"/>
      <c r="T392" s="208"/>
      <c r="AT392" s="209" t="s">
        <v>164</v>
      </c>
      <c r="AU392" s="209" t="s">
        <v>82</v>
      </c>
      <c r="AV392" s="13" t="s">
        <v>80</v>
      </c>
      <c r="AW392" s="13" t="s">
        <v>35</v>
      </c>
      <c r="AX392" s="13" t="s">
        <v>73</v>
      </c>
      <c r="AY392" s="209" t="s">
        <v>151</v>
      </c>
    </row>
    <row r="393" spans="1:65" s="14" customFormat="1" ht="11.25">
      <c r="B393" s="210"/>
      <c r="C393" s="211"/>
      <c r="D393" s="193" t="s">
        <v>164</v>
      </c>
      <c r="E393" s="212" t="s">
        <v>19</v>
      </c>
      <c r="F393" s="213" t="s">
        <v>811</v>
      </c>
      <c r="G393" s="211"/>
      <c r="H393" s="214">
        <v>10.079000000000001</v>
      </c>
      <c r="I393" s="215"/>
      <c r="J393" s="211"/>
      <c r="K393" s="211"/>
      <c r="L393" s="216"/>
      <c r="M393" s="217"/>
      <c r="N393" s="218"/>
      <c r="O393" s="218"/>
      <c r="P393" s="218"/>
      <c r="Q393" s="218"/>
      <c r="R393" s="218"/>
      <c r="S393" s="218"/>
      <c r="T393" s="219"/>
      <c r="AT393" s="220" t="s">
        <v>164</v>
      </c>
      <c r="AU393" s="220" t="s">
        <v>82</v>
      </c>
      <c r="AV393" s="14" t="s">
        <v>82</v>
      </c>
      <c r="AW393" s="14" t="s">
        <v>35</v>
      </c>
      <c r="AX393" s="14" t="s">
        <v>73</v>
      </c>
      <c r="AY393" s="220" t="s">
        <v>151</v>
      </c>
    </row>
    <row r="394" spans="1:65" s="15" customFormat="1" ht="11.25">
      <c r="B394" s="221"/>
      <c r="C394" s="222"/>
      <c r="D394" s="193" t="s">
        <v>164</v>
      </c>
      <c r="E394" s="223" t="s">
        <v>19</v>
      </c>
      <c r="F394" s="224" t="s">
        <v>167</v>
      </c>
      <c r="G394" s="222"/>
      <c r="H394" s="225">
        <v>10.079000000000001</v>
      </c>
      <c r="I394" s="226"/>
      <c r="J394" s="222"/>
      <c r="K394" s="222"/>
      <c r="L394" s="227"/>
      <c r="M394" s="228"/>
      <c r="N394" s="229"/>
      <c r="O394" s="229"/>
      <c r="P394" s="229"/>
      <c r="Q394" s="229"/>
      <c r="R394" s="229"/>
      <c r="S394" s="229"/>
      <c r="T394" s="230"/>
      <c r="AT394" s="231" t="s">
        <v>164</v>
      </c>
      <c r="AU394" s="231" t="s">
        <v>82</v>
      </c>
      <c r="AV394" s="15" t="s">
        <v>158</v>
      </c>
      <c r="AW394" s="15" t="s">
        <v>35</v>
      </c>
      <c r="AX394" s="15" t="s">
        <v>80</v>
      </c>
      <c r="AY394" s="231" t="s">
        <v>151</v>
      </c>
    </row>
    <row r="395" spans="1:65" s="2" customFormat="1" ht="24.2" customHeight="1">
      <c r="A395" s="36"/>
      <c r="B395" s="37"/>
      <c r="C395" s="180" t="s">
        <v>812</v>
      </c>
      <c r="D395" s="180" t="s">
        <v>153</v>
      </c>
      <c r="E395" s="181" t="s">
        <v>813</v>
      </c>
      <c r="F395" s="182" t="s">
        <v>814</v>
      </c>
      <c r="G395" s="183" t="s">
        <v>279</v>
      </c>
      <c r="H395" s="184">
        <v>5039.5</v>
      </c>
      <c r="I395" s="185"/>
      <c r="J395" s="186">
        <f>ROUND(I395*H395,2)</f>
        <v>0</v>
      </c>
      <c r="K395" s="182" t="s">
        <v>157</v>
      </c>
      <c r="L395" s="41"/>
      <c r="M395" s="187" t="s">
        <v>19</v>
      </c>
      <c r="N395" s="188" t="s">
        <v>44</v>
      </c>
      <c r="O395" s="66"/>
      <c r="P395" s="189">
        <f>O395*H395</f>
        <v>0</v>
      </c>
      <c r="Q395" s="189">
        <v>0</v>
      </c>
      <c r="R395" s="189">
        <f>Q395*H395</f>
        <v>0</v>
      </c>
      <c r="S395" s="189">
        <v>0</v>
      </c>
      <c r="T395" s="190">
        <f>S395*H395</f>
        <v>0</v>
      </c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R395" s="191" t="s">
        <v>158</v>
      </c>
      <c r="AT395" s="191" t="s">
        <v>153</v>
      </c>
      <c r="AU395" s="191" t="s">
        <v>82</v>
      </c>
      <c r="AY395" s="19" t="s">
        <v>151</v>
      </c>
      <c r="BE395" s="192">
        <f>IF(N395="základní",J395,0)</f>
        <v>0</v>
      </c>
      <c r="BF395" s="192">
        <f>IF(N395="snížená",J395,0)</f>
        <v>0</v>
      </c>
      <c r="BG395" s="192">
        <f>IF(N395="zákl. přenesená",J395,0)</f>
        <v>0</v>
      </c>
      <c r="BH395" s="192">
        <f>IF(N395="sníž. přenesená",J395,0)</f>
        <v>0</v>
      </c>
      <c r="BI395" s="192">
        <f>IF(N395="nulová",J395,0)</f>
        <v>0</v>
      </c>
      <c r="BJ395" s="19" t="s">
        <v>80</v>
      </c>
      <c r="BK395" s="192">
        <f>ROUND(I395*H395,2)</f>
        <v>0</v>
      </c>
      <c r="BL395" s="19" t="s">
        <v>158</v>
      </c>
      <c r="BM395" s="191" t="s">
        <v>1606</v>
      </c>
    </row>
    <row r="396" spans="1:65" s="2" customFormat="1" ht="39">
      <c r="A396" s="36"/>
      <c r="B396" s="37"/>
      <c r="C396" s="38"/>
      <c r="D396" s="193" t="s">
        <v>160</v>
      </c>
      <c r="E396" s="38"/>
      <c r="F396" s="194" t="s">
        <v>816</v>
      </c>
      <c r="G396" s="38"/>
      <c r="H396" s="38"/>
      <c r="I396" s="195"/>
      <c r="J396" s="38"/>
      <c r="K396" s="38"/>
      <c r="L396" s="41"/>
      <c r="M396" s="196"/>
      <c r="N396" s="197"/>
      <c r="O396" s="66"/>
      <c r="P396" s="66"/>
      <c r="Q396" s="66"/>
      <c r="R396" s="66"/>
      <c r="S396" s="66"/>
      <c r="T396" s="67"/>
      <c r="U396" s="36"/>
      <c r="V396" s="36"/>
      <c r="W396" s="36"/>
      <c r="X396" s="36"/>
      <c r="Y396" s="36"/>
      <c r="Z396" s="36"/>
      <c r="AA396" s="36"/>
      <c r="AB396" s="36"/>
      <c r="AC396" s="36"/>
      <c r="AD396" s="36"/>
      <c r="AE396" s="36"/>
      <c r="AT396" s="19" t="s">
        <v>160</v>
      </c>
      <c r="AU396" s="19" t="s">
        <v>82</v>
      </c>
    </row>
    <row r="397" spans="1:65" s="2" customFormat="1" ht="11.25">
      <c r="A397" s="36"/>
      <c r="B397" s="37"/>
      <c r="C397" s="38"/>
      <c r="D397" s="198" t="s">
        <v>162</v>
      </c>
      <c r="E397" s="38"/>
      <c r="F397" s="199" t="s">
        <v>817</v>
      </c>
      <c r="G397" s="38"/>
      <c r="H397" s="38"/>
      <c r="I397" s="195"/>
      <c r="J397" s="38"/>
      <c r="K397" s="38"/>
      <c r="L397" s="41"/>
      <c r="M397" s="196"/>
      <c r="N397" s="197"/>
      <c r="O397" s="66"/>
      <c r="P397" s="66"/>
      <c r="Q397" s="66"/>
      <c r="R397" s="66"/>
      <c r="S397" s="66"/>
      <c r="T397" s="67"/>
      <c r="U397" s="36"/>
      <c r="V397" s="36"/>
      <c r="W397" s="36"/>
      <c r="X397" s="36"/>
      <c r="Y397" s="36"/>
      <c r="Z397" s="36"/>
      <c r="AA397" s="36"/>
      <c r="AB397" s="36"/>
      <c r="AC397" s="36"/>
      <c r="AD397" s="36"/>
      <c r="AE397" s="36"/>
      <c r="AT397" s="19" t="s">
        <v>162</v>
      </c>
      <c r="AU397" s="19" t="s">
        <v>82</v>
      </c>
    </row>
    <row r="398" spans="1:65" s="13" customFormat="1" ht="11.25">
      <c r="B398" s="200"/>
      <c r="C398" s="201"/>
      <c r="D398" s="193" t="s">
        <v>164</v>
      </c>
      <c r="E398" s="202" t="s">
        <v>19</v>
      </c>
      <c r="F398" s="203" t="s">
        <v>433</v>
      </c>
      <c r="G398" s="201"/>
      <c r="H398" s="202" t="s">
        <v>19</v>
      </c>
      <c r="I398" s="204"/>
      <c r="J398" s="201"/>
      <c r="K398" s="201"/>
      <c r="L398" s="205"/>
      <c r="M398" s="206"/>
      <c r="N398" s="207"/>
      <c r="O398" s="207"/>
      <c r="P398" s="207"/>
      <c r="Q398" s="207"/>
      <c r="R398" s="207"/>
      <c r="S398" s="207"/>
      <c r="T398" s="208"/>
      <c r="AT398" s="209" t="s">
        <v>164</v>
      </c>
      <c r="AU398" s="209" t="s">
        <v>82</v>
      </c>
      <c r="AV398" s="13" t="s">
        <v>80</v>
      </c>
      <c r="AW398" s="13" t="s">
        <v>35</v>
      </c>
      <c r="AX398" s="13" t="s">
        <v>73</v>
      </c>
      <c r="AY398" s="209" t="s">
        <v>151</v>
      </c>
    </row>
    <row r="399" spans="1:65" s="14" customFormat="1" ht="11.25">
      <c r="B399" s="210"/>
      <c r="C399" s="211"/>
      <c r="D399" s="193" t="s">
        <v>164</v>
      </c>
      <c r="E399" s="212" t="s">
        <v>19</v>
      </c>
      <c r="F399" s="213" t="s">
        <v>818</v>
      </c>
      <c r="G399" s="211"/>
      <c r="H399" s="214">
        <v>201.58</v>
      </c>
      <c r="I399" s="215"/>
      <c r="J399" s="211"/>
      <c r="K399" s="211"/>
      <c r="L399" s="216"/>
      <c r="M399" s="217"/>
      <c r="N399" s="218"/>
      <c r="O399" s="218"/>
      <c r="P399" s="218"/>
      <c r="Q399" s="218"/>
      <c r="R399" s="218"/>
      <c r="S399" s="218"/>
      <c r="T399" s="219"/>
      <c r="AT399" s="220" t="s">
        <v>164</v>
      </c>
      <c r="AU399" s="220" t="s">
        <v>82</v>
      </c>
      <c r="AV399" s="14" t="s">
        <v>82</v>
      </c>
      <c r="AW399" s="14" t="s">
        <v>35</v>
      </c>
      <c r="AX399" s="14" t="s">
        <v>73</v>
      </c>
      <c r="AY399" s="220" t="s">
        <v>151</v>
      </c>
    </row>
    <row r="400" spans="1:65" s="15" customFormat="1" ht="11.25">
      <c r="B400" s="221"/>
      <c r="C400" s="222"/>
      <c r="D400" s="193" t="s">
        <v>164</v>
      </c>
      <c r="E400" s="223" t="s">
        <v>19</v>
      </c>
      <c r="F400" s="224" t="s">
        <v>167</v>
      </c>
      <c r="G400" s="222"/>
      <c r="H400" s="225">
        <v>201.58</v>
      </c>
      <c r="I400" s="226"/>
      <c r="J400" s="222"/>
      <c r="K400" s="222"/>
      <c r="L400" s="227"/>
      <c r="M400" s="228"/>
      <c r="N400" s="229"/>
      <c r="O400" s="229"/>
      <c r="P400" s="229"/>
      <c r="Q400" s="229"/>
      <c r="R400" s="229"/>
      <c r="S400" s="229"/>
      <c r="T400" s="230"/>
      <c r="AT400" s="231" t="s">
        <v>164</v>
      </c>
      <c r="AU400" s="231" t="s">
        <v>82</v>
      </c>
      <c r="AV400" s="15" t="s">
        <v>158</v>
      </c>
      <c r="AW400" s="15" t="s">
        <v>35</v>
      </c>
      <c r="AX400" s="15" t="s">
        <v>80</v>
      </c>
      <c r="AY400" s="231" t="s">
        <v>151</v>
      </c>
    </row>
    <row r="401" spans="1:65" s="14" customFormat="1" ht="11.25">
      <c r="B401" s="210"/>
      <c r="C401" s="211"/>
      <c r="D401" s="193" t="s">
        <v>164</v>
      </c>
      <c r="E401" s="211"/>
      <c r="F401" s="213" t="s">
        <v>819</v>
      </c>
      <c r="G401" s="211"/>
      <c r="H401" s="214">
        <v>5039.5</v>
      </c>
      <c r="I401" s="215"/>
      <c r="J401" s="211"/>
      <c r="K401" s="211"/>
      <c r="L401" s="216"/>
      <c r="M401" s="217"/>
      <c r="N401" s="218"/>
      <c r="O401" s="218"/>
      <c r="P401" s="218"/>
      <c r="Q401" s="218"/>
      <c r="R401" s="218"/>
      <c r="S401" s="218"/>
      <c r="T401" s="219"/>
      <c r="AT401" s="220" t="s">
        <v>164</v>
      </c>
      <c r="AU401" s="220" t="s">
        <v>82</v>
      </c>
      <c r="AV401" s="14" t="s">
        <v>82</v>
      </c>
      <c r="AW401" s="14" t="s">
        <v>4</v>
      </c>
      <c r="AX401" s="14" t="s">
        <v>80</v>
      </c>
      <c r="AY401" s="220" t="s">
        <v>151</v>
      </c>
    </row>
    <row r="402" spans="1:65" s="2" customFormat="1" ht="24.2" customHeight="1">
      <c r="A402" s="36"/>
      <c r="B402" s="37"/>
      <c r="C402" s="180" t="s">
        <v>820</v>
      </c>
      <c r="D402" s="180" t="s">
        <v>153</v>
      </c>
      <c r="E402" s="181" t="s">
        <v>821</v>
      </c>
      <c r="F402" s="182" t="s">
        <v>822</v>
      </c>
      <c r="G402" s="183" t="s">
        <v>279</v>
      </c>
      <c r="H402" s="184">
        <v>10.079000000000001</v>
      </c>
      <c r="I402" s="185"/>
      <c r="J402" s="186">
        <f>ROUND(I402*H402,2)</f>
        <v>0</v>
      </c>
      <c r="K402" s="182" t="s">
        <v>157</v>
      </c>
      <c r="L402" s="41"/>
      <c r="M402" s="187" t="s">
        <v>19</v>
      </c>
      <c r="N402" s="188" t="s">
        <v>44</v>
      </c>
      <c r="O402" s="66"/>
      <c r="P402" s="189">
        <f>O402*H402</f>
        <v>0</v>
      </c>
      <c r="Q402" s="189">
        <v>0</v>
      </c>
      <c r="R402" s="189">
        <f>Q402*H402</f>
        <v>0</v>
      </c>
      <c r="S402" s="189">
        <v>0</v>
      </c>
      <c r="T402" s="190">
        <f>S402*H402</f>
        <v>0</v>
      </c>
      <c r="U402" s="36"/>
      <c r="V402" s="36"/>
      <c r="W402" s="36"/>
      <c r="X402" s="36"/>
      <c r="Y402" s="36"/>
      <c r="Z402" s="36"/>
      <c r="AA402" s="36"/>
      <c r="AB402" s="36"/>
      <c r="AC402" s="36"/>
      <c r="AD402" s="36"/>
      <c r="AE402" s="36"/>
      <c r="AR402" s="191" t="s">
        <v>158</v>
      </c>
      <c r="AT402" s="191" t="s">
        <v>153</v>
      </c>
      <c r="AU402" s="191" t="s">
        <v>82</v>
      </c>
      <c r="AY402" s="19" t="s">
        <v>151</v>
      </c>
      <c r="BE402" s="192">
        <f>IF(N402="základní",J402,0)</f>
        <v>0</v>
      </c>
      <c r="BF402" s="192">
        <f>IF(N402="snížená",J402,0)</f>
        <v>0</v>
      </c>
      <c r="BG402" s="192">
        <f>IF(N402="zákl. přenesená",J402,0)</f>
        <v>0</v>
      </c>
      <c r="BH402" s="192">
        <f>IF(N402="sníž. přenesená",J402,0)</f>
        <v>0</v>
      </c>
      <c r="BI402" s="192">
        <f>IF(N402="nulová",J402,0)</f>
        <v>0</v>
      </c>
      <c r="BJ402" s="19" t="s">
        <v>80</v>
      </c>
      <c r="BK402" s="192">
        <f>ROUND(I402*H402,2)</f>
        <v>0</v>
      </c>
      <c r="BL402" s="19" t="s">
        <v>158</v>
      </c>
      <c r="BM402" s="191" t="s">
        <v>1607</v>
      </c>
    </row>
    <row r="403" spans="1:65" s="2" customFormat="1" ht="19.5">
      <c r="A403" s="36"/>
      <c r="B403" s="37"/>
      <c r="C403" s="38"/>
      <c r="D403" s="193" t="s">
        <v>160</v>
      </c>
      <c r="E403" s="38"/>
      <c r="F403" s="194" t="s">
        <v>824</v>
      </c>
      <c r="G403" s="38"/>
      <c r="H403" s="38"/>
      <c r="I403" s="195"/>
      <c r="J403" s="38"/>
      <c r="K403" s="38"/>
      <c r="L403" s="41"/>
      <c r="M403" s="196"/>
      <c r="N403" s="197"/>
      <c r="O403" s="66"/>
      <c r="P403" s="66"/>
      <c r="Q403" s="66"/>
      <c r="R403" s="66"/>
      <c r="S403" s="66"/>
      <c r="T403" s="67"/>
      <c r="U403" s="36"/>
      <c r="V403" s="36"/>
      <c r="W403" s="36"/>
      <c r="X403" s="36"/>
      <c r="Y403" s="36"/>
      <c r="Z403" s="36"/>
      <c r="AA403" s="36"/>
      <c r="AB403" s="36"/>
      <c r="AC403" s="36"/>
      <c r="AD403" s="36"/>
      <c r="AE403" s="36"/>
      <c r="AT403" s="19" t="s">
        <v>160</v>
      </c>
      <c r="AU403" s="19" t="s">
        <v>82</v>
      </c>
    </row>
    <row r="404" spans="1:65" s="2" customFormat="1" ht="11.25">
      <c r="A404" s="36"/>
      <c r="B404" s="37"/>
      <c r="C404" s="38"/>
      <c r="D404" s="198" t="s">
        <v>162</v>
      </c>
      <c r="E404" s="38"/>
      <c r="F404" s="199" t="s">
        <v>825</v>
      </c>
      <c r="G404" s="38"/>
      <c r="H404" s="38"/>
      <c r="I404" s="195"/>
      <c r="J404" s="38"/>
      <c r="K404" s="38"/>
      <c r="L404" s="41"/>
      <c r="M404" s="196"/>
      <c r="N404" s="197"/>
      <c r="O404" s="66"/>
      <c r="P404" s="66"/>
      <c r="Q404" s="66"/>
      <c r="R404" s="66"/>
      <c r="S404" s="66"/>
      <c r="T404" s="67"/>
      <c r="U404" s="36"/>
      <c r="V404" s="36"/>
      <c r="W404" s="36"/>
      <c r="X404" s="36"/>
      <c r="Y404" s="36"/>
      <c r="Z404" s="36"/>
      <c r="AA404" s="36"/>
      <c r="AB404" s="36"/>
      <c r="AC404" s="36"/>
      <c r="AD404" s="36"/>
      <c r="AE404" s="36"/>
      <c r="AT404" s="19" t="s">
        <v>162</v>
      </c>
      <c r="AU404" s="19" t="s">
        <v>82</v>
      </c>
    </row>
    <row r="405" spans="1:65" s="14" customFormat="1" ht="11.25">
      <c r="B405" s="210"/>
      <c r="C405" s="211"/>
      <c r="D405" s="193" t="s">
        <v>164</v>
      </c>
      <c r="E405" s="212" t="s">
        <v>19</v>
      </c>
      <c r="F405" s="213" t="s">
        <v>826</v>
      </c>
      <c r="G405" s="211"/>
      <c r="H405" s="214">
        <v>10.079000000000001</v>
      </c>
      <c r="I405" s="215"/>
      <c r="J405" s="211"/>
      <c r="K405" s="211"/>
      <c r="L405" s="216"/>
      <c r="M405" s="217"/>
      <c r="N405" s="218"/>
      <c r="O405" s="218"/>
      <c r="P405" s="218"/>
      <c r="Q405" s="218"/>
      <c r="R405" s="218"/>
      <c r="S405" s="218"/>
      <c r="T405" s="219"/>
      <c r="AT405" s="220" t="s">
        <v>164</v>
      </c>
      <c r="AU405" s="220" t="s">
        <v>82</v>
      </c>
      <c r="AV405" s="14" t="s">
        <v>82</v>
      </c>
      <c r="AW405" s="14" t="s">
        <v>35</v>
      </c>
      <c r="AX405" s="14" t="s">
        <v>73</v>
      </c>
      <c r="AY405" s="220" t="s">
        <v>151</v>
      </c>
    </row>
    <row r="406" spans="1:65" s="15" customFormat="1" ht="11.25">
      <c r="B406" s="221"/>
      <c r="C406" s="222"/>
      <c r="D406" s="193" t="s">
        <v>164</v>
      </c>
      <c r="E406" s="223" t="s">
        <v>19</v>
      </c>
      <c r="F406" s="224" t="s">
        <v>167</v>
      </c>
      <c r="G406" s="222"/>
      <c r="H406" s="225">
        <v>10.079000000000001</v>
      </c>
      <c r="I406" s="226"/>
      <c r="J406" s="222"/>
      <c r="K406" s="222"/>
      <c r="L406" s="227"/>
      <c r="M406" s="228"/>
      <c r="N406" s="229"/>
      <c r="O406" s="229"/>
      <c r="P406" s="229"/>
      <c r="Q406" s="229"/>
      <c r="R406" s="229"/>
      <c r="S406" s="229"/>
      <c r="T406" s="230"/>
      <c r="AT406" s="231" t="s">
        <v>164</v>
      </c>
      <c r="AU406" s="231" t="s">
        <v>82</v>
      </c>
      <c r="AV406" s="15" t="s">
        <v>158</v>
      </c>
      <c r="AW406" s="15" t="s">
        <v>35</v>
      </c>
      <c r="AX406" s="15" t="s">
        <v>80</v>
      </c>
      <c r="AY406" s="231" t="s">
        <v>151</v>
      </c>
    </row>
    <row r="407" spans="1:65" s="12" customFormat="1" ht="22.9" customHeight="1">
      <c r="B407" s="164"/>
      <c r="C407" s="165"/>
      <c r="D407" s="166" t="s">
        <v>72</v>
      </c>
      <c r="E407" s="178" t="s">
        <v>290</v>
      </c>
      <c r="F407" s="178" t="s">
        <v>291</v>
      </c>
      <c r="G407" s="165"/>
      <c r="H407" s="165"/>
      <c r="I407" s="168"/>
      <c r="J407" s="179">
        <f>BK407</f>
        <v>0</v>
      </c>
      <c r="K407" s="165"/>
      <c r="L407" s="170"/>
      <c r="M407" s="171"/>
      <c r="N407" s="172"/>
      <c r="O407" s="172"/>
      <c r="P407" s="173">
        <f>SUM(P408:P413)</f>
        <v>0</v>
      </c>
      <c r="Q407" s="172"/>
      <c r="R407" s="173">
        <f>SUM(R408:R413)</f>
        <v>0</v>
      </c>
      <c r="S407" s="172"/>
      <c r="T407" s="174">
        <f>SUM(T408:T413)</f>
        <v>0</v>
      </c>
      <c r="AR407" s="175" t="s">
        <v>80</v>
      </c>
      <c r="AT407" s="176" t="s">
        <v>72</v>
      </c>
      <c r="AU407" s="176" t="s">
        <v>80</v>
      </c>
      <c r="AY407" s="175" t="s">
        <v>151</v>
      </c>
      <c r="BK407" s="177">
        <f>SUM(BK408:BK413)</f>
        <v>0</v>
      </c>
    </row>
    <row r="408" spans="1:65" s="2" customFormat="1" ht="24.2" customHeight="1">
      <c r="A408" s="36"/>
      <c r="B408" s="37"/>
      <c r="C408" s="180" t="s">
        <v>827</v>
      </c>
      <c r="D408" s="180" t="s">
        <v>153</v>
      </c>
      <c r="E408" s="181" t="s">
        <v>828</v>
      </c>
      <c r="F408" s="182" t="s">
        <v>829</v>
      </c>
      <c r="G408" s="183" t="s">
        <v>279</v>
      </c>
      <c r="H408" s="184">
        <v>9.2579999999999991</v>
      </c>
      <c r="I408" s="185"/>
      <c r="J408" s="186">
        <f>ROUND(I408*H408,2)</f>
        <v>0</v>
      </c>
      <c r="K408" s="182" t="s">
        <v>157</v>
      </c>
      <c r="L408" s="41"/>
      <c r="M408" s="187" t="s">
        <v>19</v>
      </c>
      <c r="N408" s="188" t="s">
        <v>44</v>
      </c>
      <c r="O408" s="66"/>
      <c r="P408" s="189">
        <f>O408*H408</f>
        <v>0</v>
      </c>
      <c r="Q408" s="189">
        <v>0</v>
      </c>
      <c r="R408" s="189">
        <f>Q408*H408</f>
        <v>0</v>
      </c>
      <c r="S408" s="189">
        <v>0</v>
      </c>
      <c r="T408" s="190">
        <f>S408*H408</f>
        <v>0</v>
      </c>
      <c r="U408" s="36"/>
      <c r="V408" s="36"/>
      <c r="W408" s="36"/>
      <c r="X408" s="36"/>
      <c r="Y408" s="36"/>
      <c r="Z408" s="36"/>
      <c r="AA408" s="36"/>
      <c r="AB408" s="36"/>
      <c r="AC408" s="36"/>
      <c r="AD408" s="36"/>
      <c r="AE408" s="36"/>
      <c r="AR408" s="191" t="s">
        <v>158</v>
      </c>
      <c r="AT408" s="191" t="s">
        <v>153</v>
      </c>
      <c r="AU408" s="191" t="s">
        <v>82</v>
      </c>
      <c r="AY408" s="19" t="s">
        <v>151</v>
      </c>
      <c r="BE408" s="192">
        <f>IF(N408="základní",J408,0)</f>
        <v>0</v>
      </c>
      <c r="BF408" s="192">
        <f>IF(N408="snížená",J408,0)</f>
        <v>0</v>
      </c>
      <c r="BG408" s="192">
        <f>IF(N408="zákl. přenesená",J408,0)</f>
        <v>0</v>
      </c>
      <c r="BH408" s="192">
        <f>IF(N408="sníž. přenesená",J408,0)</f>
        <v>0</v>
      </c>
      <c r="BI408" s="192">
        <f>IF(N408="nulová",J408,0)</f>
        <v>0</v>
      </c>
      <c r="BJ408" s="19" t="s">
        <v>80</v>
      </c>
      <c r="BK408" s="192">
        <f>ROUND(I408*H408,2)</f>
        <v>0</v>
      </c>
      <c r="BL408" s="19" t="s">
        <v>158</v>
      </c>
      <c r="BM408" s="191" t="s">
        <v>1608</v>
      </c>
    </row>
    <row r="409" spans="1:65" s="2" customFormat="1" ht="29.25">
      <c r="A409" s="36"/>
      <c r="B409" s="37"/>
      <c r="C409" s="38"/>
      <c r="D409" s="193" t="s">
        <v>160</v>
      </c>
      <c r="E409" s="38"/>
      <c r="F409" s="194" t="s">
        <v>831</v>
      </c>
      <c r="G409" s="38"/>
      <c r="H409" s="38"/>
      <c r="I409" s="195"/>
      <c r="J409" s="38"/>
      <c r="K409" s="38"/>
      <c r="L409" s="41"/>
      <c r="M409" s="196"/>
      <c r="N409" s="197"/>
      <c r="O409" s="66"/>
      <c r="P409" s="66"/>
      <c r="Q409" s="66"/>
      <c r="R409" s="66"/>
      <c r="S409" s="66"/>
      <c r="T409" s="67"/>
      <c r="U409" s="36"/>
      <c r="V409" s="36"/>
      <c r="W409" s="36"/>
      <c r="X409" s="36"/>
      <c r="Y409" s="36"/>
      <c r="Z409" s="36"/>
      <c r="AA409" s="36"/>
      <c r="AB409" s="36"/>
      <c r="AC409" s="36"/>
      <c r="AD409" s="36"/>
      <c r="AE409" s="36"/>
      <c r="AT409" s="19" t="s">
        <v>160</v>
      </c>
      <c r="AU409" s="19" t="s">
        <v>82</v>
      </c>
    </row>
    <row r="410" spans="1:65" s="2" customFormat="1" ht="11.25">
      <c r="A410" s="36"/>
      <c r="B410" s="37"/>
      <c r="C410" s="38"/>
      <c r="D410" s="198" t="s">
        <v>162</v>
      </c>
      <c r="E410" s="38"/>
      <c r="F410" s="199" t="s">
        <v>832</v>
      </c>
      <c r="G410" s="38"/>
      <c r="H410" s="38"/>
      <c r="I410" s="195"/>
      <c r="J410" s="38"/>
      <c r="K410" s="38"/>
      <c r="L410" s="41"/>
      <c r="M410" s="196"/>
      <c r="N410" s="197"/>
      <c r="O410" s="66"/>
      <c r="P410" s="66"/>
      <c r="Q410" s="66"/>
      <c r="R410" s="66"/>
      <c r="S410" s="66"/>
      <c r="T410" s="67"/>
      <c r="U410" s="36"/>
      <c r="V410" s="36"/>
      <c r="W410" s="36"/>
      <c r="X410" s="36"/>
      <c r="Y410" s="36"/>
      <c r="Z410" s="36"/>
      <c r="AA410" s="36"/>
      <c r="AB410" s="36"/>
      <c r="AC410" s="36"/>
      <c r="AD410" s="36"/>
      <c r="AE410" s="36"/>
      <c r="AT410" s="19" t="s">
        <v>162</v>
      </c>
      <c r="AU410" s="19" t="s">
        <v>82</v>
      </c>
    </row>
    <row r="411" spans="1:65" s="2" customFormat="1" ht="33" customHeight="1">
      <c r="A411" s="36"/>
      <c r="B411" s="37"/>
      <c r="C411" s="180" t="s">
        <v>833</v>
      </c>
      <c r="D411" s="180" t="s">
        <v>153</v>
      </c>
      <c r="E411" s="181" t="s">
        <v>834</v>
      </c>
      <c r="F411" s="182" t="s">
        <v>835</v>
      </c>
      <c r="G411" s="183" t="s">
        <v>279</v>
      </c>
      <c r="H411" s="184">
        <v>9.2579999999999991</v>
      </c>
      <c r="I411" s="185"/>
      <c r="J411" s="186">
        <f>ROUND(I411*H411,2)</f>
        <v>0</v>
      </c>
      <c r="K411" s="182" t="s">
        <v>157</v>
      </c>
      <c r="L411" s="41"/>
      <c r="M411" s="187" t="s">
        <v>19</v>
      </c>
      <c r="N411" s="188" t="s">
        <v>44</v>
      </c>
      <c r="O411" s="66"/>
      <c r="P411" s="189">
        <f>O411*H411</f>
        <v>0</v>
      </c>
      <c r="Q411" s="189">
        <v>0</v>
      </c>
      <c r="R411" s="189">
        <f>Q411*H411</f>
        <v>0</v>
      </c>
      <c r="S411" s="189">
        <v>0</v>
      </c>
      <c r="T411" s="190">
        <f>S411*H411</f>
        <v>0</v>
      </c>
      <c r="U411" s="36"/>
      <c r="V411" s="36"/>
      <c r="W411" s="36"/>
      <c r="X411" s="36"/>
      <c r="Y411" s="36"/>
      <c r="Z411" s="36"/>
      <c r="AA411" s="36"/>
      <c r="AB411" s="36"/>
      <c r="AC411" s="36"/>
      <c r="AD411" s="36"/>
      <c r="AE411" s="36"/>
      <c r="AR411" s="191" t="s">
        <v>158</v>
      </c>
      <c r="AT411" s="191" t="s">
        <v>153</v>
      </c>
      <c r="AU411" s="191" t="s">
        <v>82</v>
      </c>
      <c r="AY411" s="19" t="s">
        <v>151</v>
      </c>
      <c r="BE411" s="192">
        <f>IF(N411="základní",J411,0)</f>
        <v>0</v>
      </c>
      <c r="BF411" s="192">
        <f>IF(N411="snížená",J411,0)</f>
        <v>0</v>
      </c>
      <c r="BG411" s="192">
        <f>IF(N411="zákl. přenesená",J411,0)</f>
        <v>0</v>
      </c>
      <c r="BH411" s="192">
        <f>IF(N411="sníž. přenesená",J411,0)</f>
        <v>0</v>
      </c>
      <c r="BI411" s="192">
        <f>IF(N411="nulová",J411,0)</f>
        <v>0</v>
      </c>
      <c r="BJ411" s="19" t="s">
        <v>80</v>
      </c>
      <c r="BK411" s="192">
        <f>ROUND(I411*H411,2)</f>
        <v>0</v>
      </c>
      <c r="BL411" s="19" t="s">
        <v>158</v>
      </c>
      <c r="BM411" s="191" t="s">
        <v>1609</v>
      </c>
    </row>
    <row r="412" spans="1:65" s="2" customFormat="1" ht="29.25">
      <c r="A412" s="36"/>
      <c r="B412" s="37"/>
      <c r="C412" s="38"/>
      <c r="D412" s="193" t="s">
        <v>160</v>
      </c>
      <c r="E412" s="38"/>
      <c r="F412" s="194" t="s">
        <v>837</v>
      </c>
      <c r="G412" s="38"/>
      <c r="H412" s="38"/>
      <c r="I412" s="195"/>
      <c r="J412" s="38"/>
      <c r="K412" s="38"/>
      <c r="L412" s="41"/>
      <c r="M412" s="196"/>
      <c r="N412" s="197"/>
      <c r="O412" s="66"/>
      <c r="P412" s="66"/>
      <c r="Q412" s="66"/>
      <c r="R412" s="66"/>
      <c r="S412" s="66"/>
      <c r="T412" s="67"/>
      <c r="U412" s="36"/>
      <c r="V412" s="36"/>
      <c r="W412" s="36"/>
      <c r="X412" s="36"/>
      <c r="Y412" s="36"/>
      <c r="Z412" s="36"/>
      <c r="AA412" s="36"/>
      <c r="AB412" s="36"/>
      <c r="AC412" s="36"/>
      <c r="AD412" s="36"/>
      <c r="AE412" s="36"/>
      <c r="AT412" s="19" t="s">
        <v>160</v>
      </c>
      <c r="AU412" s="19" t="s">
        <v>82</v>
      </c>
    </row>
    <row r="413" spans="1:65" s="2" customFormat="1" ht="11.25">
      <c r="A413" s="36"/>
      <c r="B413" s="37"/>
      <c r="C413" s="38"/>
      <c r="D413" s="198" t="s">
        <v>162</v>
      </c>
      <c r="E413" s="38"/>
      <c r="F413" s="199" t="s">
        <v>838</v>
      </c>
      <c r="G413" s="38"/>
      <c r="H413" s="38"/>
      <c r="I413" s="195"/>
      <c r="J413" s="38"/>
      <c r="K413" s="38"/>
      <c r="L413" s="41"/>
      <c r="M413" s="196"/>
      <c r="N413" s="197"/>
      <c r="O413" s="66"/>
      <c r="P413" s="66"/>
      <c r="Q413" s="66"/>
      <c r="R413" s="66"/>
      <c r="S413" s="66"/>
      <c r="T413" s="67"/>
      <c r="U413" s="36"/>
      <c r="V413" s="36"/>
      <c r="W413" s="36"/>
      <c r="X413" s="36"/>
      <c r="Y413" s="36"/>
      <c r="Z413" s="36"/>
      <c r="AA413" s="36"/>
      <c r="AB413" s="36"/>
      <c r="AC413" s="36"/>
      <c r="AD413" s="36"/>
      <c r="AE413" s="36"/>
      <c r="AT413" s="19" t="s">
        <v>162</v>
      </c>
      <c r="AU413" s="19" t="s">
        <v>82</v>
      </c>
    </row>
    <row r="414" spans="1:65" s="12" customFormat="1" ht="25.9" customHeight="1">
      <c r="B414" s="164"/>
      <c r="C414" s="165"/>
      <c r="D414" s="166" t="s">
        <v>72</v>
      </c>
      <c r="E414" s="167" t="s">
        <v>305</v>
      </c>
      <c r="F414" s="167" t="s">
        <v>306</v>
      </c>
      <c r="G414" s="165"/>
      <c r="H414" s="165"/>
      <c r="I414" s="168"/>
      <c r="J414" s="169">
        <f>BK414</f>
        <v>0</v>
      </c>
      <c r="K414" s="165"/>
      <c r="L414" s="170"/>
      <c r="M414" s="171"/>
      <c r="N414" s="172"/>
      <c r="O414" s="172"/>
      <c r="P414" s="173">
        <f>P415+P451+P457+P566+P588+P609+P673</f>
        <v>0</v>
      </c>
      <c r="Q414" s="172"/>
      <c r="R414" s="173">
        <f>R415+R451+R457+R566+R588+R609+R673</f>
        <v>5.3927457499999996</v>
      </c>
      <c r="S414" s="172"/>
      <c r="T414" s="174">
        <f>T415+T451+T457+T566+T588+T609+T673</f>
        <v>3.8775060000000003</v>
      </c>
      <c r="AR414" s="175" t="s">
        <v>82</v>
      </c>
      <c r="AT414" s="176" t="s">
        <v>72</v>
      </c>
      <c r="AU414" s="176" t="s">
        <v>73</v>
      </c>
      <c r="AY414" s="175" t="s">
        <v>151</v>
      </c>
      <c r="BK414" s="177">
        <f>BK415+BK451+BK457+BK566+BK588+BK609+BK673</f>
        <v>0</v>
      </c>
    </row>
    <row r="415" spans="1:65" s="12" customFormat="1" ht="22.9" customHeight="1">
      <c r="B415" s="164"/>
      <c r="C415" s="165"/>
      <c r="D415" s="166" t="s">
        <v>72</v>
      </c>
      <c r="E415" s="178" t="s">
        <v>839</v>
      </c>
      <c r="F415" s="178" t="s">
        <v>840</v>
      </c>
      <c r="G415" s="165"/>
      <c r="H415" s="165"/>
      <c r="I415" s="168"/>
      <c r="J415" s="179">
        <f>BK415</f>
        <v>0</v>
      </c>
      <c r="K415" s="165"/>
      <c r="L415" s="170"/>
      <c r="M415" s="171"/>
      <c r="N415" s="172"/>
      <c r="O415" s="172"/>
      <c r="P415" s="173">
        <f>SUM(P416:P450)</f>
        <v>0</v>
      </c>
      <c r="Q415" s="172"/>
      <c r="R415" s="173">
        <f>SUM(R416:R450)</f>
        <v>0.66467599999999993</v>
      </c>
      <c r="S415" s="172"/>
      <c r="T415" s="174">
        <f>SUM(T416:T450)</f>
        <v>8.072600000000002E-2</v>
      </c>
      <c r="AR415" s="175" t="s">
        <v>82</v>
      </c>
      <c r="AT415" s="176" t="s">
        <v>72</v>
      </c>
      <c r="AU415" s="176" t="s">
        <v>80</v>
      </c>
      <c r="AY415" s="175" t="s">
        <v>151</v>
      </c>
      <c r="BK415" s="177">
        <f>SUM(BK416:BK450)</f>
        <v>0</v>
      </c>
    </row>
    <row r="416" spans="1:65" s="2" customFormat="1" ht="21.75" customHeight="1">
      <c r="A416" s="36"/>
      <c r="B416" s="37"/>
      <c r="C416" s="180" t="s">
        <v>841</v>
      </c>
      <c r="D416" s="180" t="s">
        <v>153</v>
      </c>
      <c r="E416" s="181" t="s">
        <v>842</v>
      </c>
      <c r="F416" s="182" t="s">
        <v>843</v>
      </c>
      <c r="G416" s="183" t="s">
        <v>156</v>
      </c>
      <c r="H416" s="184">
        <v>36.200000000000003</v>
      </c>
      <c r="I416" s="185"/>
      <c r="J416" s="186">
        <f>ROUND(I416*H416,2)</f>
        <v>0</v>
      </c>
      <c r="K416" s="182" t="s">
        <v>157</v>
      </c>
      <c r="L416" s="41"/>
      <c r="M416" s="187" t="s">
        <v>19</v>
      </c>
      <c r="N416" s="188" t="s">
        <v>44</v>
      </c>
      <c r="O416" s="66"/>
      <c r="P416" s="189">
        <f>O416*H416</f>
        <v>0</v>
      </c>
      <c r="Q416" s="189">
        <v>0</v>
      </c>
      <c r="R416" s="189">
        <f>Q416*H416</f>
        <v>0</v>
      </c>
      <c r="S416" s="189">
        <v>2.2300000000000002E-3</v>
      </c>
      <c r="T416" s="190">
        <f>S416*H416</f>
        <v>8.072600000000002E-2</v>
      </c>
      <c r="U416" s="36"/>
      <c r="V416" s="36"/>
      <c r="W416" s="36"/>
      <c r="X416" s="36"/>
      <c r="Y416" s="36"/>
      <c r="Z416" s="36"/>
      <c r="AA416" s="36"/>
      <c r="AB416" s="36"/>
      <c r="AC416" s="36"/>
      <c r="AD416" s="36"/>
      <c r="AE416" s="36"/>
      <c r="AR416" s="191" t="s">
        <v>276</v>
      </c>
      <c r="AT416" s="191" t="s">
        <v>153</v>
      </c>
      <c r="AU416" s="191" t="s">
        <v>82</v>
      </c>
      <c r="AY416" s="19" t="s">
        <v>151</v>
      </c>
      <c r="BE416" s="192">
        <f>IF(N416="základní",J416,0)</f>
        <v>0</v>
      </c>
      <c r="BF416" s="192">
        <f>IF(N416="snížená",J416,0)</f>
        <v>0</v>
      </c>
      <c r="BG416" s="192">
        <f>IF(N416="zákl. přenesená",J416,0)</f>
        <v>0</v>
      </c>
      <c r="BH416" s="192">
        <f>IF(N416="sníž. přenesená",J416,0)</f>
        <v>0</v>
      </c>
      <c r="BI416" s="192">
        <f>IF(N416="nulová",J416,0)</f>
        <v>0</v>
      </c>
      <c r="BJ416" s="19" t="s">
        <v>80</v>
      </c>
      <c r="BK416" s="192">
        <f>ROUND(I416*H416,2)</f>
        <v>0</v>
      </c>
      <c r="BL416" s="19" t="s">
        <v>276</v>
      </c>
      <c r="BM416" s="191" t="s">
        <v>1610</v>
      </c>
    </row>
    <row r="417" spans="1:65" s="2" customFormat="1" ht="11.25">
      <c r="A417" s="36"/>
      <c r="B417" s="37"/>
      <c r="C417" s="38"/>
      <c r="D417" s="193" t="s">
        <v>160</v>
      </c>
      <c r="E417" s="38"/>
      <c r="F417" s="194" t="s">
        <v>845</v>
      </c>
      <c r="G417" s="38"/>
      <c r="H417" s="38"/>
      <c r="I417" s="195"/>
      <c r="J417" s="38"/>
      <c r="K417" s="38"/>
      <c r="L417" s="41"/>
      <c r="M417" s="196"/>
      <c r="N417" s="197"/>
      <c r="O417" s="66"/>
      <c r="P417" s="66"/>
      <c r="Q417" s="66"/>
      <c r="R417" s="66"/>
      <c r="S417" s="66"/>
      <c r="T417" s="67"/>
      <c r="U417" s="36"/>
      <c r="V417" s="36"/>
      <c r="W417" s="36"/>
      <c r="X417" s="36"/>
      <c r="Y417" s="36"/>
      <c r="Z417" s="36"/>
      <c r="AA417" s="36"/>
      <c r="AB417" s="36"/>
      <c r="AC417" s="36"/>
      <c r="AD417" s="36"/>
      <c r="AE417" s="36"/>
      <c r="AT417" s="19" t="s">
        <v>160</v>
      </c>
      <c r="AU417" s="19" t="s">
        <v>82</v>
      </c>
    </row>
    <row r="418" spans="1:65" s="2" customFormat="1" ht="11.25">
      <c r="A418" s="36"/>
      <c r="B418" s="37"/>
      <c r="C418" s="38"/>
      <c r="D418" s="198" t="s">
        <v>162</v>
      </c>
      <c r="E418" s="38"/>
      <c r="F418" s="199" t="s">
        <v>846</v>
      </c>
      <c r="G418" s="38"/>
      <c r="H418" s="38"/>
      <c r="I418" s="195"/>
      <c r="J418" s="38"/>
      <c r="K418" s="38"/>
      <c r="L418" s="41"/>
      <c r="M418" s="196"/>
      <c r="N418" s="197"/>
      <c r="O418" s="66"/>
      <c r="P418" s="66"/>
      <c r="Q418" s="66"/>
      <c r="R418" s="66"/>
      <c r="S418" s="66"/>
      <c r="T418" s="67"/>
      <c r="U418" s="36"/>
      <c r="V418" s="36"/>
      <c r="W418" s="36"/>
      <c r="X418" s="36"/>
      <c r="Y418" s="36"/>
      <c r="Z418" s="36"/>
      <c r="AA418" s="36"/>
      <c r="AB418" s="36"/>
      <c r="AC418" s="36"/>
      <c r="AD418" s="36"/>
      <c r="AE418" s="36"/>
      <c r="AT418" s="19" t="s">
        <v>162</v>
      </c>
      <c r="AU418" s="19" t="s">
        <v>82</v>
      </c>
    </row>
    <row r="419" spans="1:65" s="13" customFormat="1" ht="22.5">
      <c r="B419" s="200"/>
      <c r="C419" s="201"/>
      <c r="D419" s="193" t="s">
        <v>164</v>
      </c>
      <c r="E419" s="202" t="s">
        <v>19</v>
      </c>
      <c r="F419" s="203" t="s">
        <v>847</v>
      </c>
      <c r="G419" s="201"/>
      <c r="H419" s="202" t="s">
        <v>19</v>
      </c>
      <c r="I419" s="204"/>
      <c r="J419" s="201"/>
      <c r="K419" s="201"/>
      <c r="L419" s="205"/>
      <c r="M419" s="206"/>
      <c r="N419" s="207"/>
      <c r="O419" s="207"/>
      <c r="P419" s="207"/>
      <c r="Q419" s="207"/>
      <c r="R419" s="207"/>
      <c r="S419" s="207"/>
      <c r="T419" s="208"/>
      <c r="AT419" s="209" t="s">
        <v>164</v>
      </c>
      <c r="AU419" s="209" t="s">
        <v>82</v>
      </c>
      <c r="AV419" s="13" t="s">
        <v>80</v>
      </c>
      <c r="AW419" s="13" t="s">
        <v>35</v>
      </c>
      <c r="AX419" s="13" t="s">
        <v>73</v>
      </c>
      <c r="AY419" s="209" t="s">
        <v>151</v>
      </c>
    </row>
    <row r="420" spans="1:65" s="14" customFormat="1" ht="11.25">
      <c r="B420" s="210"/>
      <c r="C420" s="211"/>
      <c r="D420" s="193" t="s">
        <v>164</v>
      </c>
      <c r="E420" s="212" t="s">
        <v>19</v>
      </c>
      <c r="F420" s="213" t="s">
        <v>848</v>
      </c>
      <c r="G420" s="211"/>
      <c r="H420" s="214">
        <v>36.200000000000003</v>
      </c>
      <c r="I420" s="215"/>
      <c r="J420" s="211"/>
      <c r="K420" s="211"/>
      <c r="L420" s="216"/>
      <c r="M420" s="217"/>
      <c r="N420" s="218"/>
      <c r="O420" s="218"/>
      <c r="P420" s="218"/>
      <c r="Q420" s="218"/>
      <c r="R420" s="218"/>
      <c r="S420" s="218"/>
      <c r="T420" s="219"/>
      <c r="AT420" s="220" t="s">
        <v>164</v>
      </c>
      <c r="AU420" s="220" t="s">
        <v>82</v>
      </c>
      <c r="AV420" s="14" t="s">
        <v>82</v>
      </c>
      <c r="AW420" s="14" t="s">
        <v>35</v>
      </c>
      <c r="AX420" s="14" t="s">
        <v>73</v>
      </c>
      <c r="AY420" s="220" t="s">
        <v>151</v>
      </c>
    </row>
    <row r="421" spans="1:65" s="15" customFormat="1" ht="11.25">
      <c r="B421" s="221"/>
      <c r="C421" s="222"/>
      <c r="D421" s="193" t="s">
        <v>164</v>
      </c>
      <c r="E421" s="223" t="s">
        <v>19</v>
      </c>
      <c r="F421" s="224" t="s">
        <v>167</v>
      </c>
      <c r="G421" s="222"/>
      <c r="H421" s="225">
        <v>36.200000000000003</v>
      </c>
      <c r="I421" s="226"/>
      <c r="J421" s="222"/>
      <c r="K421" s="222"/>
      <c r="L421" s="227"/>
      <c r="M421" s="228"/>
      <c r="N421" s="229"/>
      <c r="O421" s="229"/>
      <c r="P421" s="229"/>
      <c r="Q421" s="229"/>
      <c r="R421" s="229"/>
      <c r="S421" s="229"/>
      <c r="T421" s="230"/>
      <c r="AT421" s="231" t="s">
        <v>164</v>
      </c>
      <c r="AU421" s="231" t="s">
        <v>82</v>
      </c>
      <c r="AV421" s="15" t="s">
        <v>158</v>
      </c>
      <c r="AW421" s="15" t="s">
        <v>35</v>
      </c>
      <c r="AX421" s="15" t="s">
        <v>80</v>
      </c>
      <c r="AY421" s="231" t="s">
        <v>151</v>
      </c>
    </row>
    <row r="422" spans="1:65" s="2" customFormat="1" ht="21.75" customHeight="1">
      <c r="A422" s="36"/>
      <c r="B422" s="37"/>
      <c r="C422" s="180" t="s">
        <v>849</v>
      </c>
      <c r="D422" s="180" t="s">
        <v>153</v>
      </c>
      <c r="E422" s="181" t="s">
        <v>850</v>
      </c>
      <c r="F422" s="182" t="s">
        <v>851</v>
      </c>
      <c r="G422" s="183" t="s">
        <v>156</v>
      </c>
      <c r="H422" s="184">
        <v>35.4</v>
      </c>
      <c r="I422" s="185"/>
      <c r="J422" s="186">
        <f>ROUND(I422*H422,2)</f>
        <v>0</v>
      </c>
      <c r="K422" s="182" t="s">
        <v>157</v>
      </c>
      <c r="L422" s="41"/>
      <c r="M422" s="187" t="s">
        <v>19</v>
      </c>
      <c r="N422" s="188" t="s">
        <v>44</v>
      </c>
      <c r="O422" s="66"/>
      <c r="P422" s="189">
        <f>O422*H422</f>
        <v>0</v>
      </c>
      <c r="Q422" s="189">
        <v>4.0000000000000003E-5</v>
      </c>
      <c r="R422" s="189">
        <f>Q422*H422</f>
        <v>1.4160000000000002E-3</v>
      </c>
      <c r="S422" s="189">
        <v>0</v>
      </c>
      <c r="T422" s="190">
        <f>S422*H422</f>
        <v>0</v>
      </c>
      <c r="U422" s="36"/>
      <c r="V422" s="36"/>
      <c r="W422" s="36"/>
      <c r="X422" s="36"/>
      <c r="Y422" s="36"/>
      <c r="Z422" s="36"/>
      <c r="AA422" s="36"/>
      <c r="AB422" s="36"/>
      <c r="AC422" s="36"/>
      <c r="AD422" s="36"/>
      <c r="AE422" s="36"/>
      <c r="AR422" s="191" t="s">
        <v>276</v>
      </c>
      <c r="AT422" s="191" t="s">
        <v>153</v>
      </c>
      <c r="AU422" s="191" t="s">
        <v>82</v>
      </c>
      <c r="AY422" s="19" t="s">
        <v>151</v>
      </c>
      <c r="BE422" s="192">
        <f>IF(N422="základní",J422,0)</f>
        <v>0</v>
      </c>
      <c r="BF422" s="192">
        <f>IF(N422="snížená",J422,0)</f>
        <v>0</v>
      </c>
      <c r="BG422" s="192">
        <f>IF(N422="zákl. přenesená",J422,0)</f>
        <v>0</v>
      </c>
      <c r="BH422" s="192">
        <f>IF(N422="sníž. přenesená",J422,0)</f>
        <v>0</v>
      </c>
      <c r="BI422" s="192">
        <f>IF(N422="nulová",J422,0)</f>
        <v>0</v>
      </c>
      <c r="BJ422" s="19" t="s">
        <v>80</v>
      </c>
      <c r="BK422" s="192">
        <f>ROUND(I422*H422,2)</f>
        <v>0</v>
      </c>
      <c r="BL422" s="19" t="s">
        <v>276</v>
      </c>
      <c r="BM422" s="191" t="s">
        <v>1611</v>
      </c>
    </row>
    <row r="423" spans="1:65" s="2" customFormat="1" ht="19.5">
      <c r="A423" s="36"/>
      <c r="B423" s="37"/>
      <c r="C423" s="38"/>
      <c r="D423" s="193" t="s">
        <v>160</v>
      </c>
      <c r="E423" s="38"/>
      <c r="F423" s="194" t="s">
        <v>853</v>
      </c>
      <c r="G423" s="38"/>
      <c r="H423" s="38"/>
      <c r="I423" s="195"/>
      <c r="J423" s="38"/>
      <c r="K423" s="38"/>
      <c r="L423" s="41"/>
      <c r="M423" s="196"/>
      <c r="N423" s="197"/>
      <c r="O423" s="66"/>
      <c r="P423" s="66"/>
      <c r="Q423" s="66"/>
      <c r="R423" s="66"/>
      <c r="S423" s="66"/>
      <c r="T423" s="67"/>
      <c r="U423" s="36"/>
      <c r="V423" s="36"/>
      <c r="W423" s="36"/>
      <c r="X423" s="36"/>
      <c r="Y423" s="36"/>
      <c r="Z423" s="36"/>
      <c r="AA423" s="36"/>
      <c r="AB423" s="36"/>
      <c r="AC423" s="36"/>
      <c r="AD423" s="36"/>
      <c r="AE423" s="36"/>
      <c r="AT423" s="19" t="s">
        <v>160</v>
      </c>
      <c r="AU423" s="19" t="s">
        <v>82</v>
      </c>
    </row>
    <row r="424" spans="1:65" s="2" customFormat="1" ht="11.25">
      <c r="A424" s="36"/>
      <c r="B424" s="37"/>
      <c r="C424" s="38"/>
      <c r="D424" s="198" t="s">
        <v>162</v>
      </c>
      <c r="E424" s="38"/>
      <c r="F424" s="199" t="s">
        <v>854</v>
      </c>
      <c r="G424" s="38"/>
      <c r="H424" s="38"/>
      <c r="I424" s="195"/>
      <c r="J424" s="38"/>
      <c r="K424" s="38"/>
      <c r="L424" s="41"/>
      <c r="M424" s="196"/>
      <c r="N424" s="197"/>
      <c r="O424" s="66"/>
      <c r="P424" s="66"/>
      <c r="Q424" s="66"/>
      <c r="R424" s="66"/>
      <c r="S424" s="66"/>
      <c r="T424" s="67"/>
      <c r="U424" s="36"/>
      <c r="V424" s="36"/>
      <c r="W424" s="36"/>
      <c r="X424" s="36"/>
      <c r="Y424" s="36"/>
      <c r="Z424" s="36"/>
      <c r="AA424" s="36"/>
      <c r="AB424" s="36"/>
      <c r="AC424" s="36"/>
      <c r="AD424" s="36"/>
      <c r="AE424" s="36"/>
      <c r="AT424" s="19" t="s">
        <v>162</v>
      </c>
      <c r="AU424" s="19" t="s">
        <v>82</v>
      </c>
    </row>
    <row r="425" spans="1:65" s="13" customFormat="1" ht="22.5">
      <c r="B425" s="200"/>
      <c r="C425" s="201"/>
      <c r="D425" s="193" t="s">
        <v>164</v>
      </c>
      <c r="E425" s="202" t="s">
        <v>19</v>
      </c>
      <c r="F425" s="203" t="s">
        <v>855</v>
      </c>
      <c r="G425" s="201"/>
      <c r="H425" s="202" t="s">
        <v>19</v>
      </c>
      <c r="I425" s="204"/>
      <c r="J425" s="201"/>
      <c r="K425" s="201"/>
      <c r="L425" s="205"/>
      <c r="M425" s="206"/>
      <c r="N425" s="207"/>
      <c r="O425" s="207"/>
      <c r="P425" s="207"/>
      <c r="Q425" s="207"/>
      <c r="R425" s="207"/>
      <c r="S425" s="207"/>
      <c r="T425" s="208"/>
      <c r="AT425" s="209" t="s">
        <v>164</v>
      </c>
      <c r="AU425" s="209" t="s">
        <v>82</v>
      </c>
      <c r="AV425" s="13" t="s">
        <v>80</v>
      </c>
      <c r="AW425" s="13" t="s">
        <v>35</v>
      </c>
      <c r="AX425" s="13" t="s">
        <v>73</v>
      </c>
      <c r="AY425" s="209" t="s">
        <v>151</v>
      </c>
    </row>
    <row r="426" spans="1:65" s="14" customFormat="1" ht="11.25">
      <c r="B426" s="210"/>
      <c r="C426" s="211"/>
      <c r="D426" s="193" t="s">
        <v>164</v>
      </c>
      <c r="E426" s="212" t="s">
        <v>19</v>
      </c>
      <c r="F426" s="213" t="s">
        <v>856</v>
      </c>
      <c r="G426" s="211"/>
      <c r="H426" s="214">
        <v>35.4</v>
      </c>
      <c r="I426" s="215"/>
      <c r="J426" s="211"/>
      <c r="K426" s="211"/>
      <c r="L426" s="216"/>
      <c r="M426" s="217"/>
      <c r="N426" s="218"/>
      <c r="O426" s="218"/>
      <c r="P426" s="218"/>
      <c r="Q426" s="218"/>
      <c r="R426" s="218"/>
      <c r="S426" s="218"/>
      <c r="T426" s="219"/>
      <c r="AT426" s="220" t="s">
        <v>164</v>
      </c>
      <c r="AU426" s="220" t="s">
        <v>82</v>
      </c>
      <c r="AV426" s="14" t="s">
        <v>82</v>
      </c>
      <c r="AW426" s="14" t="s">
        <v>35</v>
      </c>
      <c r="AX426" s="14" t="s">
        <v>73</v>
      </c>
      <c r="AY426" s="220" t="s">
        <v>151</v>
      </c>
    </row>
    <row r="427" spans="1:65" s="15" customFormat="1" ht="11.25">
      <c r="B427" s="221"/>
      <c r="C427" s="222"/>
      <c r="D427" s="193" t="s">
        <v>164</v>
      </c>
      <c r="E427" s="223" t="s">
        <v>19</v>
      </c>
      <c r="F427" s="224" t="s">
        <v>167</v>
      </c>
      <c r="G427" s="222"/>
      <c r="H427" s="225">
        <v>35.4</v>
      </c>
      <c r="I427" s="226"/>
      <c r="J427" s="222"/>
      <c r="K427" s="222"/>
      <c r="L427" s="227"/>
      <c r="M427" s="228"/>
      <c r="N427" s="229"/>
      <c r="O427" s="229"/>
      <c r="P427" s="229"/>
      <c r="Q427" s="229"/>
      <c r="R427" s="229"/>
      <c r="S427" s="229"/>
      <c r="T427" s="230"/>
      <c r="AT427" s="231" t="s">
        <v>164</v>
      </c>
      <c r="AU427" s="231" t="s">
        <v>82</v>
      </c>
      <c r="AV427" s="15" t="s">
        <v>158</v>
      </c>
      <c r="AW427" s="15" t="s">
        <v>35</v>
      </c>
      <c r="AX427" s="15" t="s">
        <v>80</v>
      </c>
      <c r="AY427" s="231" t="s">
        <v>151</v>
      </c>
    </row>
    <row r="428" spans="1:65" s="2" customFormat="1" ht="16.5" customHeight="1">
      <c r="A428" s="36"/>
      <c r="B428" s="37"/>
      <c r="C428" s="232" t="s">
        <v>857</v>
      </c>
      <c r="D428" s="232" t="s">
        <v>324</v>
      </c>
      <c r="E428" s="233" t="s">
        <v>858</v>
      </c>
      <c r="F428" s="234" t="s">
        <v>859</v>
      </c>
      <c r="G428" s="235" t="s">
        <v>279</v>
      </c>
      <c r="H428" s="236">
        <v>0.57999999999999996</v>
      </c>
      <c r="I428" s="237"/>
      <c r="J428" s="238">
        <f>ROUND(I428*H428,2)</f>
        <v>0</v>
      </c>
      <c r="K428" s="234" t="s">
        <v>157</v>
      </c>
      <c r="L428" s="239"/>
      <c r="M428" s="240" t="s">
        <v>19</v>
      </c>
      <c r="N428" s="241" t="s">
        <v>44</v>
      </c>
      <c r="O428" s="66"/>
      <c r="P428" s="189">
        <f>O428*H428</f>
        <v>0</v>
      </c>
      <c r="Q428" s="189">
        <v>1</v>
      </c>
      <c r="R428" s="189">
        <f>Q428*H428</f>
        <v>0.57999999999999996</v>
      </c>
      <c r="S428" s="189">
        <v>0</v>
      </c>
      <c r="T428" s="190">
        <f>S428*H428</f>
        <v>0</v>
      </c>
      <c r="U428" s="36"/>
      <c r="V428" s="36"/>
      <c r="W428" s="36"/>
      <c r="X428" s="36"/>
      <c r="Y428" s="36"/>
      <c r="Z428" s="36"/>
      <c r="AA428" s="36"/>
      <c r="AB428" s="36"/>
      <c r="AC428" s="36"/>
      <c r="AD428" s="36"/>
      <c r="AE428" s="36"/>
      <c r="AR428" s="191" t="s">
        <v>327</v>
      </c>
      <c r="AT428" s="191" t="s">
        <v>324</v>
      </c>
      <c r="AU428" s="191" t="s">
        <v>82</v>
      </c>
      <c r="AY428" s="19" t="s">
        <v>151</v>
      </c>
      <c r="BE428" s="192">
        <f>IF(N428="základní",J428,0)</f>
        <v>0</v>
      </c>
      <c r="BF428" s="192">
        <f>IF(N428="snížená",J428,0)</f>
        <v>0</v>
      </c>
      <c r="BG428" s="192">
        <f>IF(N428="zákl. přenesená",J428,0)</f>
        <v>0</v>
      </c>
      <c r="BH428" s="192">
        <f>IF(N428="sníž. přenesená",J428,0)</f>
        <v>0</v>
      </c>
      <c r="BI428" s="192">
        <f>IF(N428="nulová",J428,0)</f>
        <v>0</v>
      </c>
      <c r="BJ428" s="19" t="s">
        <v>80</v>
      </c>
      <c r="BK428" s="192">
        <f>ROUND(I428*H428,2)</f>
        <v>0</v>
      </c>
      <c r="BL428" s="19" t="s">
        <v>276</v>
      </c>
      <c r="BM428" s="191" t="s">
        <v>1612</v>
      </c>
    </row>
    <row r="429" spans="1:65" s="2" customFormat="1" ht="11.25">
      <c r="A429" s="36"/>
      <c r="B429" s="37"/>
      <c r="C429" s="38"/>
      <c r="D429" s="193" t="s">
        <v>160</v>
      </c>
      <c r="E429" s="38"/>
      <c r="F429" s="194" t="s">
        <v>859</v>
      </c>
      <c r="G429" s="38"/>
      <c r="H429" s="38"/>
      <c r="I429" s="195"/>
      <c r="J429" s="38"/>
      <c r="K429" s="38"/>
      <c r="L429" s="41"/>
      <c r="M429" s="196"/>
      <c r="N429" s="197"/>
      <c r="O429" s="66"/>
      <c r="P429" s="66"/>
      <c r="Q429" s="66"/>
      <c r="R429" s="66"/>
      <c r="S429" s="66"/>
      <c r="T429" s="67"/>
      <c r="U429" s="36"/>
      <c r="V429" s="36"/>
      <c r="W429" s="36"/>
      <c r="X429" s="36"/>
      <c r="Y429" s="36"/>
      <c r="Z429" s="36"/>
      <c r="AA429" s="36"/>
      <c r="AB429" s="36"/>
      <c r="AC429" s="36"/>
      <c r="AD429" s="36"/>
      <c r="AE429" s="36"/>
      <c r="AT429" s="19" t="s">
        <v>160</v>
      </c>
      <c r="AU429" s="19" t="s">
        <v>82</v>
      </c>
    </row>
    <row r="430" spans="1:65" s="13" customFormat="1" ht="11.25">
      <c r="B430" s="200"/>
      <c r="C430" s="201"/>
      <c r="D430" s="193" t="s">
        <v>164</v>
      </c>
      <c r="E430" s="202" t="s">
        <v>19</v>
      </c>
      <c r="F430" s="203" t="s">
        <v>861</v>
      </c>
      <c r="G430" s="201"/>
      <c r="H430" s="202" t="s">
        <v>19</v>
      </c>
      <c r="I430" s="204"/>
      <c r="J430" s="201"/>
      <c r="K430" s="201"/>
      <c r="L430" s="205"/>
      <c r="M430" s="206"/>
      <c r="N430" s="207"/>
      <c r="O430" s="207"/>
      <c r="P430" s="207"/>
      <c r="Q430" s="207"/>
      <c r="R430" s="207"/>
      <c r="S430" s="207"/>
      <c r="T430" s="208"/>
      <c r="AT430" s="209" t="s">
        <v>164</v>
      </c>
      <c r="AU430" s="209" t="s">
        <v>82</v>
      </c>
      <c r="AV430" s="13" t="s">
        <v>80</v>
      </c>
      <c r="AW430" s="13" t="s">
        <v>35</v>
      </c>
      <c r="AX430" s="13" t="s">
        <v>73</v>
      </c>
      <c r="AY430" s="209" t="s">
        <v>151</v>
      </c>
    </row>
    <row r="431" spans="1:65" s="14" customFormat="1" ht="11.25">
      <c r="B431" s="210"/>
      <c r="C431" s="211"/>
      <c r="D431" s="193" t="s">
        <v>164</v>
      </c>
      <c r="E431" s="212" t="s">
        <v>19</v>
      </c>
      <c r="F431" s="213" t="s">
        <v>862</v>
      </c>
      <c r="G431" s="211"/>
      <c r="H431" s="214">
        <v>0.57999999999999996</v>
      </c>
      <c r="I431" s="215"/>
      <c r="J431" s="211"/>
      <c r="K431" s="211"/>
      <c r="L431" s="216"/>
      <c r="M431" s="217"/>
      <c r="N431" s="218"/>
      <c r="O431" s="218"/>
      <c r="P431" s="218"/>
      <c r="Q431" s="218"/>
      <c r="R431" s="218"/>
      <c r="S431" s="218"/>
      <c r="T431" s="219"/>
      <c r="AT431" s="220" t="s">
        <v>164</v>
      </c>
      <c r="AU431" s="220" t="s">
        <v>82</v>
      </c>
      <c r="AV431" s="14" t="s">
        <v>82</v>
      </c>
      <c r="AW431" s="14" t="s">
        <v>35</v>
      </c>
      <c r="AX431" s="14" t="s">
        <v>73</v>
      </c>
      <c r="AY431" s="220" t="s">
        <v>151</v>
      </c>
    </row>
    <row r="432" spans="1:65" s="15" customFormat="1" ht="11.25">
      <c r="B432" s="221"/>
      <c r="C432" s="222"/>
      <c r="D432" s="193" t="s">
        <v>164</v>
      </c>
      <c r="E432" s="223" t="s">
        <v>19</v>
      </c>
      <c r="F432" s="224" t="s">
        <v>167</v>
      </c>
      <c r="G432" s="222"/>
      <c r="H432" s="225">
        <v>0.57999999999999996</v>
      </c>
      <c r="I432" s="226"/>
      <c r="J432" s="222"/>
      <c r="K432" s="222"/>
      <c r="L432" s="227"/>
      <c r="M432" s="228"/>
      <c r="N432" s="229"/>
      <c r="O432" s="229"/>
      <c r="P432" s="229"/>
      <c r="Q432" s="229"/>
      <c r="R432" s="229"/>
      <c r="S432" s="229"/>
      <c r="T432" s="230"/>
      <c r="AT432" s="231" t="s">
        <v>164</v>
      </c>
      <c r="AU432" s="231" t="s">
        <v>82</v>
      </c>
      <c r="AV432" s="15" t="s">
        <v>158</v>
      </c>
      <c r="AW432" s="15" t="s">
        <v>35</v>
      </c>
      <c r="AX432" s="15" t="s">
        <v>80</v>
      </c>
      <c r="AY432" s="231" t="s">
        <v>151</v>
      </c>
    </row>
    <row r="433" spans="1:65" s="2" customFormat="1" ht="33" customHeight="1">
      <c r="A433" s="36"/>
      <c r="B433" s="37"/>
      <c r="C433" s="180" t="s">
        <v>863</v>
      </c>
      <c r="D433" s="180" t="s">
        <v>153</v>
      </c>
      <c r="E433" s="181" t="s">
        <v>864</v>
      </c>
      <c r="F433" s="182" t="s">
        <v>865</v>
      </c>
      <c r="G433" s="183" t="s">
        <v>447</v>
      </c>
      <c r="H433" s="184">
        <v>8</v>
      </c>
      <c r="I433" s="185"/>
      <c r="J433" s="186">
        <f>ROUND(I433*H433,2)</f>
        <v>0</v>
      </c>
      <c r="K433" s="182" t="s">
        <v>157</v>
      </c>
      <c r="L433" s="41"/>
      <c r="M433" s="187" t="s">
        <v>19</v>
      </c>
      <c r="N433" s="188" t="s">
        <v>44</v>
      </c>
      <c r="O433" s="66"/>
      <c r="P433" s="189">
        <f>O433*H433</f>
        <v>0</v>
      </c>
      <c r="Q433" s="189">
        <v>0</v>
      </c>
      <c r="R433" s="189">
        <f>Q433*H433</f>
        <v>0</v>
      </c>
      <c r="S433" s="189">
        <v>0</v>
      </c>
      <c r="T433" s="190">
        <f>S433*H433</f>
        <v>0</v>
      </c>
      <c r="U433" s="36"/>
      <c r="V433" s="36"/>
      <c r="W433" s="36"/>
      <c r="X433" s="36"/>
      <c r="Y433" s="36"/>
      <c r="Z433" s="36"/>
      <c r="AA433" s="36"/>
      <c r="AB433" s="36"/>
      <c r="AC433" s="36"/>
      <c r="AD433" s="36"/>
      <c r="AE433" s="36"/>
      <c r="AR433" s="191" t="s">
        <v>276</v>
      </c>
      <c r="AT433" s="191" t="s">
        <v>153</v>
      </c>
      <c r="AU433" s="191" t="s">
        <v>82</v>
      </c>
      <c r="AY433" s="19" t="s">
        <v>151</v>
      </c>
      <c r="BE433" s="192">
        <f>IF(N433="základní",J433,0)</f>
        <v>0</v>
      </c>
      <c r="BF433" s="192">
        <f>IF(N433="snížená",J433,0)</f>
        <v>0</v>
      </c>
      <c r="BG433" s="192">
        <f>IF(N433="zákl. přenesená",J433,0)</f>
        <v>0</v>
      </c>
      <c r="BH433" s="192">
        <f>IF(N433="sníž. přenesená",J433,0)</f>
        <v>0</v>
      </c>
      <c r="BI433" s="192">
        <f>IF(N433="nulová",J433,0)</f>
        <v>0</v>
      </c>
      <c r="BJ433" s="19" t="s">
        <v>80</v>
      </c>
      <c r="BK433" s="192">
        <f>ROUND(I433*H433,2)</f>
        <v>0</v>
      </c>
      <c r="BL433" s="19" t="s">
        <v>276</v>
      </c>
      <c r="BM433" s="191" t="s">
        <v>1613</v>
      </c>
    </row>
    <row r="434" spans="1:65" s="2" customFormat="1" ht="19.5">
      <c r="A434" s="36"/>
      <c r="B434" s="37"/>
      <c r="C434" s="38"/>
      <c r="D434" s="193" t="s">
        <v>160</v>
      </c>
      <c r="E434" s="38"/>
      <c r="F434" s="194" t="s">
        <v>867</v>
      </c>
      <c r="G434" s="38"/>
      <c r="H434" s="38"/>
      <c r="I434" s="195"/>
      <c r="J434" s="38"/>
      <c r="K434" s="38"/>
      <c r="L434" s="41"/>
      <c r="M434" s="196"/>
      <c r="N434" s="197"/>
      <c r="O434" s="66"/>
      <c r="P434" s="66"/>
      <c r="Q434" s="66"/>
      <c r="R434" s="66"/>
      <c r="S434" s="66"/>
      <c r="T434" s="67"/>
      <c r="U434" s="36"/>
      <c r="V434" s="36"/>
      <c r="W434" s="36"/>
      <c r="X434" s="36"/>
      <c r="Y434" s="36"/>
      <c r="Z434" s="36"/>
      <c r="AA434" s="36"/>
      <c r="AB434" s="36"/>
      <c r="AC434" s="36"/>
      <c r="AD434" s="36"/>
      <c r="AE434" s="36"/>
      <c r="AT434" s="19" t="s">
        <v>160</v>
      </c>
      <c r="AU434" s="19" t="s">
        <v>82</v>
      </c>
    </row>
    <row r="435" spans="1:65" s="2" customFormat="1" ht="11.25">
      <c r="A435" s="36"/>
      <c r="B435" s="37"/>
      <c r="C435" s="38"/>
      <c r="D435" s="198" t="s">
        <v>162</v>
      </c>
      <c r="E435" s="38"/>
      <c r="F435" s="199" t="s">
        <v>868</v>
      </c>
      <c r="G435" s="38"/>
      <c r="H435" s="38"/>
      <c r="I435" s="195"/>
      <c r="J435" s="38"/>
      <c r="K435" s="38"/>
      <c r="L435" s="41"/>
      <c r="M435" s="196"/>
      <c r="N435" s="197"/>
      <c r="O435" s="66"/>
      <c r="P435" s="66"/>
      <c r="Q435" s="66"/>
      <c r="R435" s="66"/>
      <c r="S435" s="66"/>
      <c r="T435" s="67"/>
      <c r="U435" s="36"/>
      <c r="V435" s="36"/>
      <c r="W435" s="36"/>
      <c r="X435" s="36"/>
      <c r="Y435" s="36"/>
      <c r="Z435" s="36"/>
      <c r="AA435" s="36"/>
      <c r="AB435" s="36"/>
      <c r="AC435" s="36"/>
      <c r="AD435" s="36"/>
      <c r="AE435" s="36"/>
      <c r="AT435" s="19" t="s">
        <v>162</v>
      </c>
      <c r="AU435" s="19" t="s">
        <v>82</v>
      </c>
    </row>
    <row r="436" spans="1:65" s="2" customFormat="1" ht="24.2" customHeight="1">
      <c r="A436" s="36"/>
      <c r="B436" s="37"/>
      <c r="C436" s="180" t="s">
        <v>869</v>
      </c>
      <c r="D436" s="180" t="s">
        <v>153</v>
      </c>
      <c r="E436" s="181" t="s">
        <v>870</v>
      </c>
      <c r="F436" s="182" t="s">
        <v>871</v>
      </c>
      <c r="G436" s="183" t="s">
        <v>156</v>
      </c>
      <c r="H436" s="184">
        <v>36.200000000000003</v>
      </c>
      <c r="I436" s="185"/>
      <c r="J436" s="186">
        <f>ROUND(I436*H436,2)</f>
        <v>0</v>
      </c>
      <c r="K436" s="182" t="s">
        <v>157</v>
      </c>
      <c r="L436" s="41"/>
      <c r="M436" s="187" t="s">
        <v>19</v>
      </c>
      <c r="N436" s="188" t="s">
        <v>44</v>
      </c>
      <c r="O436" s="66"/>
      <c r="P436" s="189">
        <f>O436*H436</f>
        <v>0</v>
      </c>
      <c r="Q436" s="189">
        <v>2.3E-3</v>
      </c>
      <c r="R436" s="189">
        <f>Q436*H436</f>
        <v>8.3260000000000001E-2</v>
      </c>
      <c r="S436" s="189">
        <v>0</v>
      </c>
      <c r="T436" s="190">
        <f>S436*H436</f>
        <v>0</v>
      </c>
      <c r="U436" s="36"/>
      <c r="V436" s="36"/>
      <c r="W436" s="36"/>
      <c r="X436" s="36"/>
      <c r="Y436" s="36"/>
      <c r="Z436" s="36"/>
      <c r="AA436" s="36"/>
      <c r="AB436" s="36"/>
      <c r="AC436" s="36"/>
      <c r="AD436" s="36"/>
      <c r="AE436" s="36"/>
      <c r="AR436" s="191" t="s">
        <v>276</v>
      </c>
      <c r="AT436" s="191" t="s">
        <v>153</v>
      </c>
      <c r="AU436" s="191" t="s">
        <v>82</v>
      </c>
      <c r="AY436" s="19" t="s">
        <v>151</v>
      </c>
      <c r="BE436" s="192">
        <f>IF(N436="základní",J436,0)</f>
        <v>0</v>
      </c>
      <c r="BF436" s="192">
        <f>IF(N436="snížená",J436,0)</f>
        <v>0</v>
      </c>
      <c r="BG436" s="192">
        <f>IF(N436="zákl. přenesená",J436,0)</f>
        <v>0</v>
      </c>
      <c r="BH436" s="192">
        <f>IF(N436="sníž. přenesená",J436,0)</f>
        <v>0</v>
      </c>
      <c r="BI436" s="192">
        <f>IF(N436="nulová",J436,0)</f>
        <v>0</v>
      </c>
      <c r="BJ436" s="19" t="s">
        <v>80</v>
      </c>
      <c r="BK436" s="192">
        <f>ROUND(I436*H436,2)</f>
        <v>0</v>
      </c>
      <c r="BL436" s="19" t="s">
        <v>276</v>
      </c>
      <c r="BM436" s="191" t="s">
        <v>1614</v>
      </c>
    </row>
    <row r="437" spans="1:65" s="2" customFormat="1" ht="19.5">
      <c r="A437" s="36"/>
      <c r="B437" s="37"/>
      <c r="C437" s="38"/>
      <c r="D437" s="193" t="s">
        <v>160</v>
      </c>
      <c r="E437" s="38"/>
      <c r="F437" s="194" t="s">
        <v>873</v>
      </c>
      <c r="G437" s="38"/>
      <c r="H437" s="38"/>
      <c r="I437" s="195"/>
      <c r="J437" s="38"/>
      <c r="K437" s="38"/>
      <c r="L437" s="41"/>
      <c r="M437" s="196"/>
      <c r="N437" s="197"/>
      <c r="O437" s="66"/>
      <c r="P437" s="66"/>
      <c r="Q437" s="66"/>
      <c r="R437" s="66"/>
      <c r="S437" s="66"/>
      <c r="T437" s="67"/>
      <c r="U437" s="36"/>
      <c r="V437" s="36"/>
      <c r="W437" s="36"/>
      <c r="X437" s="36"/>
      <c r="Y437" s="36"/>
      <c r="Z437" s="36"/>
      <c r="AA437" s="36"/>
      <c r="AB437" s="36"/>
      <c r="AC437" s="36"/>
      <c r="AD437" s="36"/>
      <c r="AE437" s="36"/>
      <c r="AT437" s="19" t="s">
        <v>160</v>
      </c>
      <c r="AU437" s="19" t="s">
        <v>82</v>
      </c>
    </row>
    <row r="438" spans="1:65" s="2" customFormat="1" ht="11.25">
      <c r="A438" s="36"/>
      <c r="B438" s="37"/>
      <c r="C438" s="38"/>
      <c r="D438" s="198" t="s">
        <v>162</v>
      </c>
      <c r="E438" s="38"/>
      <c r="F438" s="199" t="s">
        <v>874</v>
      </c>
      <c r="G438" s="38"/>
      <c r="H438" s="38"/>
      <c r="I438" s="195"/>
      <c r="J438" s="38"/>
      <c r="K438" s="38"/>
      <c r="L438" s="41"/>
      <c r="M438" s="196"/>
      <c r="N438" s="197"/>
      <c r="O438" s="66"/>
      <c r="P438" s="66"/>
      <c r="Q438" s="66"/>
      <c r="R438" s="66"/>
      <c r="S438" s="66"/>
      <c r="T438" s="67"/>
      <c r="U438" s="36"/>
      <c r="V438" s="36"/>
      <c r="W438" s="36"/>
      <c r="X438" s="36"/>
      <c r="Y438" s="36"/>
      <c r="Z438" s="36"/>
      <c r="AA438" s="36"/>
      <c r="AB438" s="36"/>
      <c r="AC438" s="36"/>
      <c r="AD438" s="36"/>
      <c r="AE438" s="36"/>
      <c r="AT438" s="19" t="s">
        <v>162</v>
      </c>
      <c r="AU438" s="19" t="s">
        <v>82</v>
      </c>
    </row>
    <row r="439" spans="1:65" s="13" customFormat="1" ht="11.25">
      <c r="B439" s="200"/>
      <c r="C439" s="201"/>
      <c r="D439" s="193" t="s">
        <v>164</v>
      </c>
      <c r="E439" s="202" t="s">
        <v>19</v>
      </c>
      <c r="F439" s="203" t="s">
        <v>875</v>
      </c>
      <c r="G439" s="201"/>
      <c r="H439" s="202" t="s">
        <v>19</v>
      </c>
      <c r="I439" s="204"/>
      <c r="J439" s="201"/>
      <c r="K439" s="201"/>
      <c r="L439" s="205"/>
      <c r="M439" s="206"/>
      <c r="N439" s="207"/>
      <c r="O439" s="207"/>
      <c r="P439" s="207"/>
      <c r="Q439" s="207"/>
      <c r="R439" s="207"/>
      <c r="S439" s="207"/>
      <c r="T439" s="208"/>
      <c r="AT439" s="209" t="s">
        <v>164</v>
      </c>
      <c r="AU439" s="209" t="s">
        <v>82</v>
      </c>
      <c r="AV439" s="13" t="s">
        <v>80</v>
      </c>
      <c r="AW439" s="13" t="s">
        <v>35</v>
      </c>
      <c r="AX439" s="13" t="s">
        <v>73</v>
      </c>
      <c r="AY439" s="209" t="s">
        <v>151</v>
      </c>
    </row>
    <row r="440" spans="1:65" s="14" customFormat="1" ht="11.25">
      <c r="B440" s="210"/>
      <c r="C440" s="211"/>
      <c r="D440" s="193" t="s">
        <v>164</v>
      </c>
      <c r="E440" s="212" t="s">
        <v>19</v>
      </c>
      <c r="F440" s="213" t="s">
        <v>876</v>
      </c>
      <c r="G440" s="211"/>
      <c r="H440" s="214">
        <v>36.200000000000003</v>
      </c>
      <c r="I440" s="215"/>
      <c r="J440" s="211"/>
      <c r="K440" s="211"/>
      <c r="L440" s="216"/>
      <c r="M440" s="217"/>
      <c r="N440" s="218"/>
      <c r="O440" s="218"/>
      <c r="P440" s="218"/>
      <c r="Q440" s="218"/>
      <c r="R440" s="218"/>
      <c r="S440" s="218"/>
      <c r="T440" s="219"/>
      <c r="AT440" s="220" t="s">
        <v>164</v>
      </c>
      <c r="AU440" s="220" t="s">
        <v>82</v>
      </c>
      <c r="AV440" s="14" t="s">
        <v>82</v>
      </c>
      <c r="AW440" s="14" t="s">
        <v>35</v>
      </c>
      <c r="AX440" s="14" t="s">
        <v>73</v>
      </c>
      <c r="AY440" s="220" t="s">
        <v>151</v>
      </c>
    </row>
    <row r="441" spans="1:65" s="15" customFormat="1" ht="11.25">
      <c r="B441" s="221"/>
      <c r="C441" s="222"/>
      <c r="D441" s="193" t="s">
        <v>164</v>
      </c>
      <c r="E441" s="223" t="s">
        <v>19</v>
      </c>
      <c r="F441" s="224" t="s">
        <v>167</v>
      </c>
      <c r="G441" s="222"/>
      <c r="H441" s="225">
        <v>36.200000000000003</v>
      </c>
      <c r="I441" s="226"/>
      <c r="J441" s="222"/>
      <c r="K441" s="222"/>
      <c r="L441" s="227"/>
      <c r="M441" s="228"/>
      <c r="N441" s="229"/>
      <c r="O441" s="229"/>
      <c r="P441" s="229"/>
      <c r="Q441" s="229"/>
      <c r="R441" s="229"/>
      <c r="S441" s="229"/>
      <c r="T441" s="230"/>
      <c r="AT441" s="231" t="s">
        <v>164</v>
      </c>
      <c r="AU441" s="231" t="s">
        <v>82</v>
      </c>
      <c r="AV441" s="15" t="s">
        <v>158</v>
      </c>
      <c r="AW441" s="15" t="s">
        <v>35</v>
      </c>
      <c r="AX441" s="15" t="s">
        <v>80</v>
      </c>
      <c r="AY441" s="231" t="s">
        <v>151</v>
      </c>
    </row>
    <row r="442" spans="1:65" s="2" customFormat="1" ht="24.2" customHeight="1">
      <c r="A442" s="36"/>
      <c r="B442" s="37"/>
      <c r="C442" s="180" t="s">
        <v>877</v>
      </c>
      <c r="D442" s="180" t="s">
        <v>153</v>
      </c>
      <c r="E442" s="181" t="s">
        <v>878</v>
      </c>
      <c r="F442" s="182" t="s">
        <v>879</v>
      </c>
      <c r="G442" s="183" t="s">
        <v>279</v>
      </c>
      <c r="H442" s="184">
        <v>0.66500000000000004</v>
      </c>
      <c r="I442" s="185"/>
      <c r="J442" s="186">
        <f>ROUND(I442*H442,2)</f>
        <v>0</v>
      </c>
      <c r="K442" s="182" t="s">
        <v>157</v>
      </c>
      <c r="L442" s="41"/>
      <c r="M442" s="187" t="s">
        <v>19</v>
      </c>
      <c r="N442" s="188" t="s">
        <v>44</v>
      </c>
      <c r="O442" s="66"/>
      <c r="P442" s="189">
        <f>O442*H442</f>
        <v>0</v>
      </c>
      <c r="Q442" s="189">
        <v>0</v>
      </c>
      <c r="R442" s="189">
        <f>Q442*H442</f>
        <v>0</v>
      </c>
      <c r="S442" s="189">
        <v>0</v>
      </c>
      <c r="T442" s="190">
        <f>S442*H442</f>
        <v>0</v>
      </c>
      <c r="U442" s="36"/>
      <c r="V442" s="36"/>
      <c r="W442" s="36"/>
      <c r="X442" s="36"/>
      <c r="Y442" s="36"/>
      <c r="Z442" s="36"/>
      <c r="AA442" s="36"/>
      <c r="AB442" s="36"/>
      <c r="AC442" s="36"/>
      <c r="AD442" s="36"/>
      <c r="AE442" s="36"/>
      <c r="AR442" s="191" t="s">
        <v>276</v>
      </c>
      <c r="AT442" s="191" t="s">
        <v>153</v>
      </c>
      <c r="AU442" s="191" t="s">
        <v>82</v>
      </c>
      <c r="AY442" s="19" t="s">
        <v>151</v>
      </c>
      <c r="BE442" s="192">
        <f>IF(N442="základní",J442,0)</f>
        <v>0</v>
      </c>
      <c r="BF442" s="192">
        <f>IF(N442="snížená",J442,0)</f>
        <v>0</v>
      </c>
      <c r="BG442" s="192">
        <f>IF(N442="zákl. přenesená",J442,0)</f>
        <v>0</v>
      </c>
      <c r="BH442" s="192">
        <f>IF(N442="sníž. přenesená",J442,0)</f>
        <v>0</v>
      </c>
      <c r="BI442" s="192">
        <f>IF(N442="nulová",J442,0)</f>
        <v>0</v>
      </c>
      <c r="BJ442" s="19" t="s">
        <v>80</v>
      </c>
      <c r="BK442" s="192">
        <f>ROUND(I442*H442,2)</f>
        <v>0</v>
      </c>
      <c r="BL442" s="19" t="s">
        <v>276</v>
      </c>
      <c r="BM442" s="191" t="s">
        <v>1615</v>
      </c>
    </row>
    <row r="443" spans="1:65" s="2" customFormat="1" ht="29.25">
      <c r="A443" s="36"/>
      <c r="B443" s="37"/>
      <c r="C443" s="38"/>
      <c r="D443" s="193" t="s">
        <v>160</v>
      </c>
      <c r="E443" s="38"/>
      <c r="F443" s="194" t="s">
        <v>881</v>
      </c>
      <c r="G443" s="38"/>
      <c r="H443" s="38"/>
      <c r="I443" s="195"/>
      <c r="J443" s="38"/>
      <c r="K443" s="38"/>
      <c r="L443" s="41"/>
      <c r="M443" s="196"/>
      <c r="N443" s="197"/>
      <c r="O443" s="66"/>
      <c r="P443" s="66"/>
      <c r="Q443" s="66"/>
      <c r="R443" s="66"/>
      <c r="S443" s="66"/>
      <c r="T443" s="67"/>
      <c r="U443" s="36"/>
      <c r="V443" s="36"/>
      <c r="W443" s="36"/>
      <c r="X443" s="36"/>
      <c r="Y443" s="36"/>
      <c r="Z443" s="36"/>
      <c r="AA443" s="36"/>
      <c r="AB443" s="36"/>
      <c r="AC443" s="36"/>
      <c r="AD443" s="36"/>
      <c r="AE443" s="36"/>
      <c r="AT443" s="19" t="s">
        <v>160</v>
      </c>
      <c r="AU443" s="19" t="s">
        <v>82</v>
      </c>
    </row>
    <row r="444" spans="1:65" s="2" customFormat="1" ht="11.25">
      <c r="A444" s="36"/>
      <c r="B444" s="37"/>
      <c r="C444" s="38"/>
      <c r="D444" s="198" t="s">
        <v>162</v>
      </c>
      <c r="E444" s="38"/>
      <c r="F444" s="199" t="s">
        <v>1387</v>
      </c>
      <c r="G444" s="38"/>
      <c r="H444" s="38"/>
      <c r="I444" s="195"/>
      <c r="J444" s="38"/>
      <c r="K444" s="38"/>
      <c r="L444" s="41"/>
      <c r="M444" s="196"/>
      <c r="N444" s="197"/>
      <c r="O444" s="66"/>
      <c r="P444" s="66"/>
      <c r="Q444" s="66"/>
      <c r="R444" s="66"/>
      <c r="S444" s="66"/>
      <c r="T444" s="67"/>
      <c r="U444" s="36"/>
      <c r="V444" s="36"/>
      <c r="W444" s="36"/>
      <c r="X444" s="36"/>
      <c r="Y444" s="36"/>
      <c r="Z444" s="36"/>
      <c r="AA444" s="36"/>
      <c r="AB444" s="36"/>
      <c r="AC444" s="36"/>
      <c r="AD444" s="36"/>
      <c r="AE444" s="36"/>
      <c r="AT444" s="19" t="s">
        <v>162</v>
      </c>
      <c r="AU444" s="19" t="s">
        <v>82</v>
      </c>
    </row>
    <row r="445" spans="1:65" s="2" customFormat="1" ht="24.2" customHeight="1">
      <c r="A445" s="36"/>
      <c r="B445" s="37"/>
      <c r="C445" s="180" t="s">
        <v>882</v>
      </c>
      <c r="D445" s="180" t="s">
        <v>153</v>
      </c>
      <c r="E445" s="181" t="s">
        <v>883</v>
      </c>
      <c r="F445" s="182" t="s">
        <v>884</v>
      </c>
      <c r="G445" s="183" t="s">
        <v>279</v>
      </c>
      <c r="H445" s="184">
        <v>0.66500000000000004</v>
      </c>
      <c r="I445" s="185"/>
      <c r="J445" s="186">
        <f>ROUND(I445*H445,2)</f>
        <v>0</v>
      </c>
      <c r="K445" s="182" t="s">
        <v>157</v>
      </c>
      <c r="L445" s="41"/>
      <c r="M445" s="187" t="s">
        <v>19</v>
      </c>
      <c r="N445" s="188" t="s">
        <v>44</v>
      </c>
      <c r="O445" s="66"/>
      <c r="P445" s="189">
        <f>O445*H445</f>
        <v>0</v>
      </c>
      <c r="Q445" s="189">
        <v>0</v>
      </c>
      <c r="R445" s="189">
        <f>Q445*H445</f>
        <v>0</v>
      </c>
      <c r="S445" s="189">
        <v>0</v>
      </c>
      <c r="T445" s="190">
        <f>S445*H445</f>
        <v>0</v>
      </c>
      <c r="U445" s="36"/>
      <c r="V445" s="36"/>
      <c r="W445" s="36"/>
      <c r="X445" s="36"/>
      <c r="Y445" s="36"/>
      <c r="Z445" s="36"/>
      <c r="AA445" s="36"/>
      <c r="AB445" s="36"/>
      <c r="AC445" s="36"/>
      <c r="AD445" s="36"/>
      <c r="AE445" s="36"/>
      <c r="AR445" s="191" t="s">
        <v>276</v>
      </c>
      <c r="AT445" s="191" t="s">
        <v>153</v>
      </c>
      <c r="AU445" s="191" t="s">
        <v>82</v>
      </c>
      <c r="AY445" s="19" t="s">
        <v>151</v>
      </c>
      <c r="BE445" s="192">
        <f>IF(N445="základní",J445,0)</f>
        <v>0</v>
      </c>
      <c r="BF445" s="192">
        <f>IF(N445="snížená",J445,0)</f>
        <v>0</v>
      </c>
      <c r="BG445" s="192">
        <f>IF(N445="zákl. přenesená",J445,0)</f>
        <v>0</v>
      </c>
      <c r="BH445" s="192">
        <f>IF(N445="sníž. přenesená",J445,0)</f>
        <v>0</v>
      </c>
      <c r="BI445" s="192">
        <f>IF(N445="nulová",J445,0)</f>
        <v>0</v>
      </c>
      <c r="BJ445" s="19" t="s">
        <v>80</v>
      </c>
      <c r="BK445" s="192">
        <f>ROUND(I445*H445,2)</f>
        <v>0</v>
      </c>
      <c r="BL445" s="19" t="s">
        <v>276</v>
      </c>
      <c r="BM445" s="191" t="s">
        <v>1616</v>
      </c>
    </row>
    <row r="446" spans="1:65" s="2" customFormat="1" ht="29.25">
      <c r="A446" s="36"/>
      <c r="B446" s="37"/>
      <c r="C446" s="38"/>
      <c r="D446" s="193" t="s">
        <v>160</v>
      </c>
      <c r="E446" s="38"/>
      <c r="F446" s="194" t="s">
        <v>886</v>
      </c>
      <c r="G446" s="38"/>
      <c r="H446" s="38"/>
      <c r="I446" s="195"/>
      <c r="J446" s="38"/>
      <c r="K446" s="38"/>
      <c r="L446" s="41"/>
      <c r="M446" s="196"/>
      <c r="N446" s="197"/>
      <c r="O446" s="66"/>
      <c r="P446" s="66"/>
      <c r="Q446" s="66"/>
      <c r="R446" s="66"/>
      <c r="S446" s="66"/>
      <c r="T446" s="67"/>
      <c r="U446" s="36"/>
      <c r="V446" s="36"/>
      <c r="W446" s="36"/>
      <c r="X446" s="36"/>
      <c r="Y446" s="36"/>
      <c r="Z446" s="36"/>
      <c r="AA446" s="36"/>
      <c r="AB446" s="36"/>
      <c r="AC446" s="36"/>
      <c r="AD446" s="36"/>
      <c r="AE446" s="36"/>
      <c r="AT446" s="19" t="s">
        <v>160</v>
      </c>
      <c r="AU446" s="19" t="s">
        <v>82</v>
      </c>
    </row>
    <row r="447" spans="1:65" s="2" customFormat="1" ht="11.25">
      <c r="A447" s="36"/>
      <c r="B447" s="37"/>
      <c r="C447" s="38"/>
      <c r="D447" s="198" t="s">
        <v>162</v>
      </c>
      <c r="E447" s="38"/>
      <c r="F447" s="199" t="s">
        <v>887</v>
      </c>
      <c r="G447" s="38"/>
      <c r="H447" s="38"/>
      <c r="I447" s="195"/>
      <c r="J447" s="38"/>
      <c r="K447" s="38"/>
      <c r="L447" s="41"/>
      <c r="M447" s="196"/>
      <c r="N447" s="197"/>
      <c r="O447" s="66"/>
      <c r="P447" s="66"/>
      <c r="Q447" s="66"/>
      <c r="R447" s="66"/>
      <c r="S447" s="66"/>
      <c r="T447" s="67"/>
      <c r="U447" s="36"/>
      <c r="V447" s="36"/>
      <c r="W447" s="36"/>
      <c r="X447" s="36"/>
      <c r="Y447" s="36"/>
      <c r="Z447" s="36"/>
      <c r="AA447" s="36"/>
      <c r="AB447" s="36"/>
      <c r="AC447" s="36"/>
      <c r="AD447" s="36"/>
      <c r="AE447" s="36"/>
      <c r="AT447" s="19" t="s">
        <v>162</v>
      </c>
      <c r="AU447" s="19" t="s">
        <v>82</v>
      </c>
    </row>
    <row r="448" spans="1:65" s="2" customFormat="1" ht="24.2" customHeight="1">
      <c r="A448" s="36"/>
      <c r="B448" s="37"/>
      <c r="C448" s="180" t="s">
        <v>888</v>
      </c>
      <c r="D448" s="180" t="s">
        <v>153</v>
      </c>
      <c r="E448" s="181" t="s">
        <v>889</v>
      </c>
      <c r="F448" s="182" t="s">
        <v>890</v>
      </c>
      <c r="G448" s="183" t="s">
        <v>279</v>
      </c>
      <c r="H448" s="184">
        <v>0.66500000000000004</v>
      </c>
      <c r="I448" s="185"/>
      <c r="J448" s="186">
        <f>ROUND(I448*H448,2)</f>
        <v>0</v>
      </c>
      <c r="K448" s="182" t="s">
        <v>157</v>
      </c>
      <c r="L448" s="41"/>
      <c r="M448" s="187" t="s">
        <v>19</v>
      </c>
      <c r="N448" s="188" t="s">
        <v>44</v>
      </c>
      <c r="O448" s="66"/>
      <c r="P448" s="189">
        <f>O448*H448</f>
        <v>0</v>
      </c>
      <c r="Q448" s="189">
        <v>0</v>
      </c>
      <c r="R448" s="189">
        <f>Q448*H448</f>
        <v>0</v>
      </c>
      <c r="S448" s="189">
        <v>0</v>
      </c>
      <c r="T448" s="190">
        <f>S448*H448</f>
        <v>0</v>
      </c>
      <c r="U448" s="36"/>
      <c r="V448" s="36"/>
      <c r="W448" s="36"/>
      <c r="X448" s="36"/>
      <c r="Y448" s="36"/>
      <c r="Z448" s="36"/>
      <c r="AA448" s="36"/>
      <c r="AB448" s="36"/>
      <c r="AC448" s="36"/>
      <c r="AD448" s="36"/>
      <c r="AE448" s="36"/>
      <c r="AR448" s="191" t="s">
        <v>276</v>
      </c>
      <c r="AT448" s="191" t="s">
        <v>153</v>
      </c>
      <c r="AU448" s="191" t="s">
        <v>82</v>
      </c>
      <c r="AY448" s="19" t="s">
        <v>151</v>
      </c>
      <c r="BE448" s="192">
        <f>IF(N448="základní",J448,0)</f>
        <v>0</v>
      </c>
      <c r="BF448" s="192">
        <f>IF(N448="snížená",J448,0)</f>
        <v>0</v>
      </c>
      <c r="BG448" s="192">
        <f>IF(N448="zákl. přenesená",J448,0)</f>
        <v>0</v>
      </c>
      <c r="BH448" s="192">
        <f>IF(N448="sníž. přenesená",J448,0)</f>
        <v>0</v>
      </c>
      <c r="BI448" s="192">
        <f>IF(N448="nulová",J448,0)</f>
        <v>0</v>
      </c>
      <c r="BJ448" s="19" t="s">
        <v>80</v>
      </c>
      <c r="BK448" s="192">
        <f>ROUND(I448*H448,2)</f>
        <v>0</v>
      </c>
      <c r="BL448" s="19" t="s">
        <v>276</v>
      </c>
      <c r="BM448" s="191" t="s">
        <v>1617</v>
      </c>
    </row>
    <row r="449" spans="1:65" s="2" customFormat="1" ht="29.25">
      <c r="A449" s="36"/>
      <c r="B449" s="37"/>
      <c r="C449" s="38"/>
      <c r="D449" s="193" t="s">
        <v>160</v>
      </c>
      <c r="E449" s="38"/>
      <c r="F449" s="194" t="s">
        <v>892</v>
      </c>
      <c r="G449" s="38"/>
      <c r="H449" s="38"/>
      <c r="I449" s="195"/>
      <c r="J449" s="38"/>
      <c r="K449" s="38"/>
      <c r="L449" s="41"/>
      <c r="M449" s="196"/>
      <c r="N449" s="197"/>
      <c r="O449" s="66"/>
      <c r="P449" s="66"/>
      <c r="Q449" s="66"/>
      <c r="R449" s="66"/>
      <c r="S449" s="66"/>
      <c r="T449" s="67"/>
      <c r="U449" s="36"/>
      <c r="V449" s="36"/>
      <c r="W449" s="36"/>
      <c r="X449" s="36"/>
      <c r="Y449" s="36"/>
      <c r="Z449" s="36"/>
      <c r="AA449" s="36"/>
      <c r="AB449" s="36"/>
      <c r="AC449" s="36"/>
      <c r="AD449" s="36"/>
      <c r="AE449" s="36"/>
      <c r="AT449" s="19" t="s">
        <v>160</v>
      </c>
      <c r="AU449" s="19" t="s">
        <v>82</v>
      </c>
    </row>
    <row r="450" spans="1:65" s="2" customFormat="1" ht="11.25">
      <c r="A450" s="36"/>
      <c r="B450" s="37"/>
      <c r="C450" s="38"/>
      <c r="D450" s="198" t="s">
        <v>162</v>
      </c>
      <c r="E450" s="38"/>
      <c r="F450" s="199" t="s">
        <v>893</v>
      </c>
      <c r="G450" s="38"/>
      <c r="H450" s="38"/>
      <c r="I450" s="195"/>
      <c r="J450" s="38"/>
      <c r="K450" s="38"/>
      <c r="L450" s="41"/>
      <c r="M450" s="196"/>
      <c r="N450" s="197"/>
      <c r="O450" s="66"/>
      <c r="P450" s="66"/>
      <c r="Q450" s="66"/>
      <c r="R450" s="66"/>
      <c r="S450" s="66"/>
      <c r="T450" s="67"/>
      <c r="U450" s="36"/>
      <c r="V450" s="36"/>
      <c r="W450" s="36"/>
      <c r="X450" s="36"/>
      <c r="Y450" s="36"/>
      <c r="Z450" s="36"/>
      <c r="AA450" s="36"/>
      <c r="AB450" s="36"/>
      <c r="AC450" s="36"/>
      <c r="AD450" s="36"/>
      <c r="AE450" s="36"/>
      <c r="AT450" s="19" t="s">
        <v>162</v>
      </c>
      <c r="AU450" s="19" t="s">
        <v>82</v>
      </c>
    </row>
    <row r="451" spans="1:65" s="12" customFormat="1" ht="22.9" customHeight="1">
      <c r="B451" s="164"/>
      <c r="C451" s="165"/>
      <c r="D451" s="166" t="s">
        <v>72</v>
      </c>
      <c r="E451" s="178" t="s">
        <v>894</v>
      </c>
      <c r="F451" s="178" t="s">
        <v>895</v>
      </c>
      <c r="G451" s="165"/>
      <c r="H451" s="165"/>
      <c r="I451" s="168"/>
      <c r="J451" s="179">
        <f>BK451</f>
        <v>0</v>
      </c>
      <c r="K451" s="165"/>
      <c r="L451" s="170"/>
      <c r="M451" s="171"/>
      <c r="N451" s="172"/>
      <c r="O451" s="172"/>
      <c r="P451" s="173">
        <f>SUM(P452:P456)</f>
        <v>0</v>
      </c>
      <c r="Q451" s="172"/>
      <c r="R451" s="173">
        <f>SUM(R452:R456)</f>
        <v>0</v>
      </c>
      <c r="S451" s="172"/>
      <c r="T451" s="174">
        <f>SUM(T452:T456)</f>
        <v>0</v>
      </c>
      <c r="AR451" s="175" t="s">
        <v>82</v>
      </c>
      <c r="AT451" s="176" t="s">
        <v>72</v>
      </c>
      <c r="AU451" s="176" t="s">
        <v>80</v>
      </c>
      <c r="AY451" s="175" t="s">
        <v>151</v>
      </c>
      <c r="BK451" s="177">
        <f>SUM(BK452:BK456)</f>
        <v>0</v>
      </c>
    </row>
    <row r="452" spans="1:65" s="2" customFormat="1" ht="33" customHeight="1">
      <c r="A452" s="36"/>
      <c r="B452" s="37"/>
      <c r="C452" s="180" t="s">
        <v>896</v>
      </c>
      <c r="D452" s="180" t="s">
        <v>153</v>
      </c>
      <c r="E452" s="181" t="s">
        <v>897</v>
      </c>
      <c r="F452" s="182" t="s">
        <v>898</v>
      </c>
      <c r="G452" s="183" t="s">
        <v>178</v>
      </c>
      <c r="H452" s="184">
        <v>115.4</v>
      </c>
      <c r="I452" s="185"/>
      <c r="J452" s="186">
        <f>ROUND(I452*H452,2)</f>
        <v>0</v>
      </c>
      <c r="K452" s="182" t="s">
        <v>19</v>
      </c>
      <c r="L452" s="41"/>
      <c r="M452" s="187" t="s">
        <v>19</v>
      </c>
      <c r="N452" s="188" t="s">
        <v>44</v>
      </c>
      <c r="O452" s="66"/>
      <c r="P452" s="189">
        <f>O452*H452</f>
        <v>0</v>
      </c>
      <c r="Q452" s="189">
        <v>0</v>
      </c>
      <c r="R452" s="189">
        <f>Q452*H452</f>
        <v>0</v>
      </c>
      <c r="S452" s="189">
        <v>0</v>
      </c>
      <c r="T452" s="190">
        <f>S452*H452</f>
        <v>0</v>
      </c>
      <c r="U452" s="36"/>
      <c r="V452" s="36"/>
      <c r="W452" s="36"/>
      <c r="X452" s="36"/>
      <c r="Y452" s="36"/>
      <c r="Z452" s="36"/>
      <c r="AA452" s="36"/>
      <c r="AB452" s="36"/>
      <c r="AC452" s="36"/>
      <c r="AD452" s="36"/>
      <c r="AE452" s="36"/>
      <c r="AR452" s="191" t="s">
        <v>276</v>
      </c>
      <c r="AT452" s="191" t="s">
        <v>153</v>
      </c>
      <c r="AU452" s="191" t="s">
        <v>82</v>
      </c>
      <c r="AY452" s="19" t="s">
        <v>151</v>
      </c>
      <c r="BE452" s="192">
        <f>IF(N452="základní",J452,0)</f>
        <v>0</v>
      </c>
      <c r="BF452" s="192">
        <f>IF(N452="snížená",J452,0)</f>
        <v>0</v>
      </c>
      <c r="BG452" s="192">
        <f>IF(N452="zákl. přenesená",J452,0)</f>
        <v>0</v>
      </c>
      <c r="BH452" s="192">
        <f>IF(N452="sníž. přenesená",J452,0)</f>
        <v>0</v>
      </c>
      <c r="BI452" s="192">
        <f>IF(N452="nulová",J452,0)</f>
        <v>0</v>
      </c>
      <c r="BJ452" s="19" t="s">
        <v>80</v>
      </c>
      <c r="BK452" s="192">
        <f>ROUND(I452*H452,2)</f>
        <v>0</v>
      </c>
      <c r="BL452" s="19" t="s">
        <v>276</v>
      </c>
      <c r="BM452" s="191" t="s">
        <v>1618</v>
      </c>
    </row>
    <row r="453" spans="1:65" s="2" customFormat="1" ht="19.5">
      <c r="A453" s="36"/>
      <c r="B453" s="37"/>
      <c r="C453" s="38"/>
      <c r="D453" s="193" t="s">
        <v>160</v>
      </c>
      <c r="E453" s="38"/>
      <c r="F453" s="194" t="s">
        <v>900</v>
      </c>
      <c r="G453" s="38"/>
      <c r="H453" s="38"/>
      <c r="I453" s="195"/>
      <c r="J453" s="38"/>
      <c r="K453" s="38"/>
      <c r="L453" s="41"/>
      <c r="M453" s="196"/>
      <c r="N453" s="197"/>
      <c r="O453" s="66"/>
      <c r="P453" s="66"/>
      <c r="Q453" s="66"/>
      <c r="R453" s="66"/>
      <c r="S453" s="66"/>
      <c r="T453" s="67"/>
      <c r="U453" s="36"/>
      <c r="V453" s="36"/>
      <c r="W453" s="36"/>
      <c r="X453" s="36"/>
      <c r="Y453" s="36"/>
      <c r="Z453" s="36"/>
      <c r="AA453" s="36"/>
      <c r="AB453" s="36"/>
      <c r="AC453" s="36"/>
      <c r="AD453" s="36"/>
      <c r="AE453" s="36"/>
      <c r="AT453" s="19" t="s">
        <v>160</v>
      </c>
      <c r="AU453" s="19" t="s">
        <v>82</v>
      </c>
    </row>
    <row r="454" spans="1:65" s="13" customFormat="1" ht="11.25">
      <c r="B454" s="200"/>
      <c r="C454" s="201"/>
      <c r="D454" s="193" t="s">
        <v>164</v>
      </c>
      <c r="E454" s="202" t="s">
        <v>19</v>
      </c>
      <c r="F454" s="203" t="s">
        <v>901</v>
      </c>
      <c r="G454" s="201"/>
      <c r="H454" s="202" t="s">
        <v>19</v>
      </c>
      <c r="I454" s="204"/>
      <c r="J454" s="201"/>
      <c r="K454" s="201"/>
      <c r="L454" s="205"/>
      <c r="M454" s="206"/>
      <c r="N454" s="207"/>
      <c r="O454" s="207"/>
      <c r="P454" s="207"/>
      <c r="Q454" s="207"/>
      <c r="R454" s="207"/>
      <c r="S454" s="207"/>
      <c r="T454" s="208"/>
      <c r="AT454" s="209" t="s">
        <v>164</v>
      </c>
      <c r="AU454" s="209" t="s">
        <v>82</v>
      </c>
      <c r="AV454" s="13" t="s">
        <v>80</v>
      </c>
      <c r="AW454" s="13" t="s">
        <v>35</v>
      </c>
      <c r="AX454" s="13" t="s">
        <v>73</v>
      </c>
      <c r="AY454" s="209" t="s">
        <v>151</v>
      </c>
    </row>
    <row r="455" spans="1:65" s="14" customFormat="1" ht="11.25">
      <c r="B455" s="210"/>
      <c r="C455" s="211"/>
      <c r="D455" s="193" t="s">
        <v>164</v>
      </c>
      <c r="E455" s="212" t="s">
        <v>19</v>
      </c>
      <c r="F455" s="213" t="s">
        <v>902</v>
      </c>
      <c r="G455" s="211"/>
      <c r="H455" s="214">
        <v>115.4</v>
      </c>
      <c r="I455" s="215"/>
      <c r="J455" s="211"/>
      <c r="K455" s="211"/>
      <c r="L455" s="216"/>
      <c r="M455" s="217"/>
      <c r="N455" s="218"/>
      <c r="O455" s="218"/>
      <c r="P455" s="218"/>
      <c r="Q455" s="218"/>
      <c r="R455" s="218"/>
      <c r="S455" s="218"/>
      <c r="T455" s="219"/>
      <c r="AT455" s="220" t="s">
        <v>164</v>
      </c>
      <c r="AU455" s="220" t="s">
        <v>82</v>
      </c>
      <c r="AV455" s="14" t="s">
        <v>82</v>
      </c>
      <c r="AW455" s="14" t="s">
        <v>35</v>
      </c>
      <c r="AX455" s="14" t="s">
        <v>73</v>
      </c>
      <c r="AY455" s="220" t="s">
        <v>151</v>
      </c>
    </row>
    <row r="456" spans="1:65" s="15" customFormat="1" ht="11.25">
      <c r="B456" s="221"/>
      <c r="C456" s="222"/>
      <c r="D456" s="193" t="s">
        <v>164</v>
      </c>
      <c r="E456" s="223" t="s">
        <v>19</v>
      </c>
      <c r="F456" s="224" t="s">
        <v>167</v>
      </c>
      <c r="G456" s="222"/>
      <c r="H456" s="225">
        <v>115.4</v>
      </c>
      <c r="I456" s="226"/>
      <c r="J456" s="222"/>
      <c r="K456" s="222"/>
      <c r="L456" s="227"/>
      <c r="M456" s="228"/>
      <c r="N456" s="229"/>
      <c r="O456" s="229"/>
      <c r="P456" s="229"/>
      <c r="Q456" s="229"/>
      <c r="R456" s="229"/>
      <c r="S456" s="229"/>
      <c r="T456" s="230"/>
      <c r="AT456" s="231" t="s">
        <v>164</v>
      </c>
      <c r="AU456" s="231" t="s">
        <v>82</v>
      </c>
      <c r="AV456" s="15" t="s">
        <v>158</v>
      </c>
      <c r="AW456" s="15" t="s">
        <v>35</v>
      </c>
      <c r="AX456" s="15" t="s">
        <v>80</v>
      </c>
      <c r="AY456" s="231" t="s">
        <v>151</v>
      </c>
    </row>
    <row r="457" spans="1:65" s="12" customFormat="1" ht="22.9" customHeight="1">
      <c r="B457" s="164"/>
      <c r="C457" s="165"/>
      <c r="D457" s="166" t="s">
        <v>72</v>
      </c>
      <c r="E457" s="178" t="s">
        <v>443</v>
      </c>
      <c r="F457" s="178" t="s">
        <v>444</v>
      </c>
      <c r="G457" s="165"/>
      <c r="H457" s="165"/>
      <c r="I457" s="168"/>
      <c r="J457" s="179">
        <f>BK457</f>
        <v>0</v>
      </c>
      <c r="K457" s="165"/>
      <c r="L457" s="170"/>
      <c r="M457" s="171"/>
      <c r="N457" s="172"/>
      <c r="O457" s="172"/>
      <c r="P457" s="173">
        <f>SUM(P458:P565)</f>
        <v>0</v>
      </c>
      <c r="Q457" s="172"/>
      <c r="R457" s="173">
        <f>SUM(R458:R565)</f>
        <v>1.7288201999999999</v>
      </c>
      <c r="S457" s="172"/>
      <c r="T457" s="174">
        <f>SUM(T458:T565)</f>
        <v>1.8349800000000001</v>
      </c>
      <c r="AR457" s="175" t="s">
        <v>82</v>
      </c>
      <c r="AT457" s="176" t="s">
        <v>72</v>
      </c>
      <c r="AU457" s="176" t="s">
        <v>80</v>
      </c>
      <c r="AY457" s="175" t="s">
        <v>151</v>
      </c>
      <c r="BK457" s="177">
        <f>SUM(BK458:BK565)</f>
        <v>0</v>
      </c>
    </row>
    <row r="458" spans="1:65" s="2" customFormat="1" ht="16.5" customHeight="1">
      <c r="A458" s="36"/>
      <c r="B458" s="37"/>
      <c r="C458" s="180" t="s">
        <v>903</v>
      </c>
      <c r="D458" s="180" t="s">
        <v>153</v>
      </c>
      <c r="E458" s="181" t="s">
        <v>904</v>
      </c>
      <c r="F458" s="182" t="s">
        <v>905</v>
      </c>
      <c r="G458" s="183" t="s">
        <v>178</v>
      </c>
      <c r="H458" s="184">
        <v>21.24</v>
      </c>
      <c r="I458" s="185"/>
      <c r="J458" s="186">
        <f>ROUND(I458*H458,2)</f>
        <v>0</v>
      </c>
      <c r="K458" s="182" t="s">
        <v>157</v>
      </c>
      <c r="L458" s="41"/>
      <c r="M458" s="187" t="s">
        <v>19</v>
      </c>
      <c r="N458" s="188" t="s">
        <v>44</v>
      </c>
      <c r="O458" s="66"/>
      <c r="P458" s="189">
        <f>O458*H458</f>
        <v>0</v>
      </c>
      <c r="Q458" s="189">
        <v>6.0000000000000002E-5</v>
      </c>
      <c r="R458" s="189">
        <f>Q458*H458</f>
        <v>1.2744E-3</v>
      </c>
      <c r="S458" s="189">
        <v>0</v>
      </c>
      <c r="T458" s="190">
        <f>S458*H458</f>
        <v>0</v>
      </c>
      <c r="U458" s="36"/>
      <c r="V458" s="36"/>
      <c r="W458" s="36"/>
      <c r="X458" s="36"/>
      <c r="Y458" s="36"/>
      <c r="Z458" s="36"/>
      <c r="AA458" s="36"/>
      <c r="AB458" s="36"/>
      <c r="AC458" s="36"/>
      <c r="AD458" s="36"/>
      <c r="AE458" s="36"/>
      <c r="AR458" s="191" t="s">
        <v>276</v>
      </c>
      <c r="AT458" s="191" t="s">
        <v>153</v>
      </c>
      <c r="AU458" s="191" t="s">
        <v>82</v>
      </c>
      <c r="AY458" s="19" t="s">
        <v>151</v>
      </c>
      <c r="BE458" s="192">
        <f>IF(N458="základní",J458,0)</f>
        <v>0</v>
      </c>
      <c r="BF458" s="192">
        <f>IF(N458="snížená",J458,0)</f>
        <v>0</v>
      </c>
      <c r="BG458" s="192">
        <f>IF(N458="zákl. přenesená",J458,0)</f>
        <v>0</v>
      </c>
      <c r="BH458" s="192">
        <f>IF(N458="sníž. přenesená",J458,0)</f>
        <v>0</v>
      </c>
      <c r="BI458" s="192">
        <f>IF(N458="nulová",J458,0)</f>
        <v>0</v>
      </c>
      <c r="BJ458" s="19" t="s">
        <v>80</v>
      </c>
      <c r="BK458" s="192">
        <f>ROUND(I458*H458,2)</f>
        <v>0</v>
      </c>
      <c r="BL458" s="19" t="s">
        <v>276</v>
      </c>
      <c r="BM458" s="191" t="s">
        <v>1619</v>
      </c>
    </row>
    <row r="459" spans="1:65" s="2" customFormat="1" ht="11.25">
      <c r="A459" s="36"/>
      <c r="B459" s="37"/>
      <c r="C459" s="38"/>
      <c r="D459" s="193" t="s">
        <v>160</v>
      </c>
      <c r="E459" s="38"/>
      <c r="F459" s="194" t="s">
        <v>907</v>
      </c>
      <c r="G459" s="38"/>
      <c r="H459" s="38"/>
      <c r="I459" s="195"/>
      <c r="J459" s="38"/>
      <c r="K459" s="38"/>
      <c r="L459" s="41"/>
      <c r="M459" s="196"/>
      <c r="N459" s="197"/>
      <c r="O459" s="66"/>
      <c r="P459" s="66"/>
      <c r="Q459" s="66"/>
      <c r="R459" s="66"/>
      <c r="S459" s="66"/>
      <c r="T459" s="67"/>
      <c r="U459" s="36"/>
      <c r="V459" s="36"/>
      <c r="W459" s="36"/>
      <c r="X459" s="36"/>
      <c r="Y459" s="36"/>
      <c r="Z459" s="36"/>
      <c r="AA459" s="36"/>
      <c r="AB459" s="36"/>
      <c r="AC459" s="36"/>
      <c r="AD459" s="36"/>
      <c r="AE459" s="36"/>
      <c r="AT459" s="19" t="s">
        <v>160</v>
      </c>
      <c r="AU459" s="19" t="s">
        <v>82</v>
      </c>
    </row>
    <row r="460" spans="1:65" s="2" customFormat="1" ht="11.25">
      <c r="A460" s="36"/>
      <c r="B460" s="37"/>
      <c r="C460" s="38"/>
      <c r="D460" s="198" t="s">
        <v>162</v>
      </c>
      <c r="E460" s="38"/>
      <c r="F460" s="199" t="s">
        <v>908</v>
      </c>
      <c r="G460" s="38"/>
      <c r="H460" s="38"/>
      <c r="I460" s="195"/>
      <c r="J460" s="38"/>
      <c r="K460" s="38"/>
      <c r="L460" s="41"/>
      <c r="M460" s="196"/>
      <c r="N460" s="197"/>
      <c r="O460" s="66"/>
      <c r="P460" s="66"/>
      <c r="Q460" s="66"/>
      <c r="R460" s="66"/>
      <c r="S460" s="66"/>
      <c r="T460" s="67"/>
      <c r="U460" s="36"/>
      <c r="V460" s="36"/>
      <c r="W460" s="36"/>
      <c r="X460" s="36"/>
      <c r="Y460" s="36"/>
      <c r="Z460" s="36"/>
      <c r="AA460" s="36"/>
      <c r="AB460" s="36"/>
      <c r="AC460" s="36"/>
      <c r="AD460" s="36"/>
      <c r="AE460" s="36"/>
      <c r="AT460" s="19" t="s">
        <v>162</v>
      </c>
      <c r="AU460" s="19" t="s">
        <v>82</v>
      </c>
    </row>
    <row r="461" spans="1:65" s="2" customFormat="1" ht="16.5" customHeight="1">
      <c r="A461" s="36"/>
      <c r="B461" s="37"/>
      <c r="C461" s="180" t="s">
        <v>909</v>
      </c>
      <c r="D461" s="180" t="s">
        <v>153</v>
      </c>
      <c r="E461" s="181" t="s">
        <v>910</v>
      </c>
      <c r="F461" s="182" t="s">
        <v>911</v>
      </c>
      <c r="G461" s="183" t="s">
        <v>178</v>
      </c>
      <c r="H461" s="184">
        <v>21.24</v>
      </c>
      <c r="I461" s="185"/>
      <c r="J461" s="186">
        <f>ROUND(I461*H461,2)</f>
        <v>0</v>
      </c>
      <c r="K461" s="182" t="s">
        <v>157</v>
      </c>
      <c r="L461" s="41"/>
      <c r="M461" s="187" t="s">
        <v>19</v>
      </c>
      <c r="N461" s="188" t="s">
        <v>44</v>
      </c>
      <c r="O461" s="66"/>
      <c r="P461" s="189">
        <f>O461*H461</f>
        <v>0</v>
      </c>
      <c r="Q461" s="189">
        <v>0</v>
      </c>
      <c r="R461" s="189">
        <f>Q461*H461</f>
        <v>0</v>
      </c>
      <c r="S461" s="189">
        <v>1.7999999999999999E-2</v>
      </c>
      <c r="T461" s="190">
        <f>S461*H461</f>
        <v>0.38231999999999994</v>
      </c>
      <c r="U461" s="36"/>
      <c r="V461" s="36"/>
      <c r="W461" s="36"/>
      <c r="X461" s="36"/>
      <c r="Y461" s="36"/>
      <c r="Z461" s="36"/>
      <c r="AA461" s="36"/>
      <c r="AB461" s="36"/>
      <c r="AC461" s="36"/>
      <c r="AD461" s="36"/>
      <c r="AE461" s="36"/>
      <c r="AR461" s="191" t="s">
        <v>276</v>
      </c>
      <c r="AT461" s="191" t="s">
        <v>153</v>
      </c>
      <c r="AU461" s="191" t="s">
        <v>82</v>
      </c>
      <c r="AY461" s="19" t="s">
        <v>151</v>
      </c>
      <c r="BE461" s="192">
        <f>IF(N461="základní",J461,0)</f>
        <v>0</v>
      </c>
      <c r="BF461" s="192">
        <f>IF(N461="snížená",J461,0)</f>
        <v>0</v>
      </c>
      <c r="BG461" s="192">
        <f>IF(N461="zákl. přenesená",J461,0)</f>
        <v>0</v>
      </c>
      <c r="BH461" s="192">
        <f>IF(N461="sníž. přenesená",J461,0)</f>
        <v>0</v>
      </c>
      <c r="BI461" s="192">
        <f>IF(N461="nulová",J461,0)</f>
        <v>0</v>
      </c>
      <c r="BJ461" s="19" t="s">
        <v>80</v>
      </c>
      <c r="BK461" s="192">
        <f>ROUND(I461*H461,2)</f>
        <v>0</v>
      </c>
      <c r="BL461" s="19" t="s">
        <v>276</v>
      </c>
      <c r="BM461" s="191" t="s">
        <v>1620</v>
      </c>
    </row>
    <row r="462" spans="1:65" s="2" customFormat="1" ht="11.25">
      <c r="A462" s="36"/>
      <c r="B462" s="37"/>
      <c r="C462" s="38"/>
      <c r="D462" s="193" t="s">
        <v>160</v>
      </c>
      <c r="E462" s="38"/>
      <c r="F462" s="194" t="s">
        <v>913</v>
      </c>
      <c r="G462" s="38"/>
      <c r="H462" s="38"/>
      <c r="I462" s="195"/>
      <c r="J462" s="38"/>
      <c r="K462" s="38"/>
      <c r="L462" s="41"/>
      <c r="M462" s="196"/>
      <c r="N462" s="197"/>
      <c r="O462" s="66"/>
      <c r="P462" s="66"/>
      <c r="Q462" s="66"/>
      <c r="R462" s="66"/>
      <c r="S462" s="66"/>
      <c r="T462" s="67"/>
      <c r="U462" s="36"/>
      <c r="V462" s="36"/>
      <c r="W462" s="36"/>
      <c r="X462" s="36"/>
      <c r="Y462" s="36"/>
      <c r="Z462" s="36"/>
      <c r="AA462" s="36"/>
      <c r="AB462" s="36"/>
      <c r="AC462" s="36"/>
      <c r="AD462" s="36"/>
      <c r="AE462" s="36"/>
      <c r="AT462" s="19" t="s">
        <v>160</v>
      </c>
      <c r="AU462" s="19" t="s">
        <v>82</v>
      </c>
    </row>
    <row r="463" spans="1:65" s="2" customFormat="1" ht="11.25">
      <c r="A463" s="36"/>
      <c r="B463" s="37"/>
      <c r="C463" s="38"/>
      <c r="D463" s="198" t="s">
        <v>162</v>
      </c>
      <c r="E463" s="38"/>
      <c r="F463" s="199" t="s">
        <v>914</v>
      </c>
      <c r="G463" s="38"/>
      <c r="H463" s="38"/>
      <c r="I463" s="195"/>
      <c r="J463" s="38"/>
      <c r="K463" s="38"/>
      <c r="L463" s="41"/>
      <c r="M463" s="196"/>
      <c r="N463" s="197"/>
      <c r="O463" s="66"/>
      <c r="P463" s="66"/>
      <c r="Q463" s="66"/>
      <c r="R463" s="66"/>
      <c r="S463" s="66"/>
      <c r="T463" s="67"/>
      <c r="U463" s="36"/>
      <c r="V463" s="36"/>
      <c r="W463" s="36"/>
      <c r="X463" s="36"/>
      <c r="Y463" s="36"/>
      <c r="Z463" s="36"/>
      <c r="AA463" s="36"/>
      <c r="AB463" s="36"/>
      <c r="AC463" s="36"/>
      <c r="AD463" s="36"/>
      <c r="AE463" s="36"/>
      <c r="AT463" s="19" t="s">
        <v>162</v>
      </c>
      <c r="AU463" s="19" t="s">
        <v>82</v>
      </c>
    </row>
    <row r="464" spans="1:65" s="13" customFormat="1" ht="22.5">
      <c r="B464" s="200"/>
      <c r="C464" s="201"/>
      <c r="D464" s="193" t="s">
        <v>164</v>
      </c>
      <c r="E464" s="202" t="s">
        <v>19</v>
      </c>
      <c r="F464" s="203" t="s">
        <v>915</v>
      </c>
      <c r="G464" s="201"/>
      <c r="H464" s="202" t="s">
        <v>19</v>
      </c>
      <c r="I464" s="204"/>
      <c r="J464" s="201"/>
      <c r="K464" s="201"/>
      <c r="L464" s="205"/>
      <c r="M464" s="206"/>
      <c r="N464" s="207"/>
      <c r="O464" s="207"/>
      <c r="P464" s="207"/>
      <c r="Q464" s="207"/>
      <c r="R464" s="207"/>
      <c r="S464" s="207"/>
      <c r="T464" s="208"/>
      <c r="AT464" s="209" t="s">
        <v>164</v>
      </c>
      <c r="AU464" s="209" t="s">
        <v>82</v>
      </c>
      <c r="AV464" s="13" t="s">
        <v>80</v>
      </c>
      <c r="AW464" s="13" t="s">
        <v>35</v>
      </c>
      <c r="AX464" s="13" t="s">
        <v>73</v>
      </c>
      <c r="AY464" s="209" t="s">
        <v>151</v>
      </c>
    </row>
    <row r="465" spans="1:65" s="14" customFormat="1" ht="11.25">
      <c r="B465" s="210"/>
      <c r="C465" s="211"/>
      <c r="D465" s="193" t="s">
        <v>164</v>
      </c>
      <c r="E465" s="212" t="s">
        <v>19</v>
      </c>
      <c r="F465" s="213" t="s">
        <v>916</v>
      </c>
      <c r="G465" s="211"/>
      <c r="H465" s="214">
        <v>21.24</v>
      </c>
      <c r="I465" s="215"/>
      <c r="J465" s="211"/>
      <c r="K465" s="211"/>
      <c r="L465" s="216"/>
      <c r="M465" s="217"/>
      <c r="N465" s="218"/>
      <c r="O465" s="218"/>
      <c r="P465" s="218"/>
      <c r="Q465" s="218"/>
      <c r="R465" s="218"/>
      <c r="S465" s="218"/>
      <c r="T465" s="219"/>
      <c r="AT465" s="220" t="s">
        <v>164</v>
      </c>
      <c r="AU465" s="220" t="s">
        <v>82</v>
      </c>
      <c r="AV465" s="14" t="s">
        <v>82</v>
      </c>
      <c r="AW465" s="14" t="s">
        <v>35</v>
      </c>
      <c r="AX465" s="14" t="s">
        <v>73</v>
      </c>
      <c r="AY465" s="220" t="s">
        <v>151</v>
      </c>
    </row>
    <row r="466" spans="1:65" s="15" customFormat="1" ht="11.25">
      <c r="B466" s="221"/>
      <c r="C466" s="222"/>
      <c r="D466" s="193" t="s">
        <v>164</v>
      </c>
      <c r="E466" s="223" t="s">
        <v>19</v>
      </c>
      <c r="F466" s="224" t="s">
        <v>167</v>
      </c>
      <c r="G466" s="222"/>
      <c r="H466" s="225">
        <v>21.24</v>
      </c>
      <c r="I466" s="226"/>
      <c r="J466" s="222"/>
      <c r="K466" s="222"/>
      <c r="L466" s="227"/>
      <c r="M466" s="228"/>
      <c r="N466" s="229"/>
      <c r="O466" s="229"/>
      <c r="P466" s="229"/>
      <c r="Q466" s="229"/>
      <c r="R466" s="229"/>
      <c r="S466" s="229"/>
      <c r="T466" s="230"/>
      <c r="AT466" s="231" t="s">
        <v>164</v>
      </c>
      <c r="AU466" s="231" t="s">
        <v>82</v>
      </c>
      <c r="AV466" s="15" t="s">
        <v>158</v>
      </c>
      <c r="AW466" s="15" t="s">
        <v>35</v>
      </c>
      <c r="AX466" s="15" t="s">
        <v>80</v>
      </c>
      <c r="AY466" s="231" t="s">
        <v>151</v>
      </c>
    </row>
    <row r="467" spans="1:65" s="2" customFormat="1" ht="16.5" customHeight="1">
      <c r="A467" s="36"/>
      <c r="B467" s="37"/>
      <c r="C467" s="180" t="s">
        <v>917</v>
      </c>
      <c r="D467" s="180" t="s">
        <v>153</v>
      </c>
      <c r="E467" s="181" t="s">
        <v>918</v>
      </c>
      <c r="F467" s="182" t="s">
        <v>919</v>
      </c>
      <c r="G467" s="183" t="s">
        <v>178</v>
      </c>
      <c r="H467" s="184">
        <v>26.411999999999999</v>
      </c>
      <c r="I467" s="185"/>
      <c r="J467" s="186">
        <f>ROUND(I467*H467,2)</f>
        <v>0</v>
      </c>
      <c r="K467" s="182" t="s">
        <v>157</v>
      </c>
      <c r="L467" s="41"/>
      <c r="M467" s="187" t="s">
        <v>19</v>
      </c>
      <c r="N467" s="188" t="s">
        <v>44</v>
      </c>
      <c r="O467" s="66"/>
      <c r="P467" s="189">
        <f>O467*H467</f>
        <v>0</v>
      </c>
      <c r="Q467" s="189">
        <v>0</v>
      </c>
      <c r="R467" s="189">
        <f>Q467*H467</f>
        <v>0</v>
      </c>
      <c r="S467" s="189">
        <v>5.5E-2</v>
      </c>
      <c r="T467" s="190">
        <f>S467*H467</f>
        <v>1.4526600000000001</v>
      </c>
      <c r="U467" s="36"/>
      <c r="V467" s="36"/>
      <c r="W467" s="36"/>
      <c r="X467" s="36"/>
      <c r="Y467" s="36"/>
      <c r="Z467" s="36"/>
      <c r="AA467" s="36"/>
      <c r="AB467" s="36"/>
      <c r="AC467" s="36"/>
      <c r="AD467" s="36"/>
      <c r="AE467" s="36"/>
      <c r="AR467" s="191" t="s">
        <v>276</v>
      </c>
      <c r="AT467" s="191" t="s">
        <v>153</v>
      </c>
      <c r="AU467" s="191" t="s">
        <v>82</v>
      </c>
      <c r="AY467" s="19" t="s">
        <v>151</v>
      </c>
      <c r="BE467" s="192">
        <f>IF(N467="základní",J467,0)</f>
        <v>0</v>
      </c>
      <c r="BF467" s="192">
        <f>IF(N467="snížená",J467,0)</f>
        <v>0</v>
      </c>
      <c r="BG467" s="192">
        <f>IF(N467="zákl. přenesená",J467,0)</f>
        <v>0</v>
      </c>
      <c r="BH467" s="192">
        <f>IF(N467="sníž. přenesená",J467,0)</f>
        <v>0</v>
      </c>
      <c r="BI467" s="192">
        <f>IF(N467="nulová",J467,0)</f>
        <v>0</v>
      </c>
      <c r="BJ467" s="19" t="s">
        <v>80</v>
      </c>
      <c r="BK467" s="192">
        <f>ROUND(I467*H467,2)</f>
        <v>0</v>
      </c>
      <c r="BL467" s="19" t="s">
        <v>276</v>
      </c>
      <c r="BM467" s="191" t="s">
        <v>1621</v>
      </c>
    </row>
    <row r="468" spans="1:65" s="2" customFormat="1" ht="11.25">
      <c r="A468" s="36"/>
      <c r="B468" s="37"/>
      <c r="C468" s="38"/>
      <c r="D468" s="193" t="s">
        <v>160</v>
      </c>
      <c r="E468" s="38"/>
      <c r="F468" s="194" t="s">
        <v>921</v>
      </c>
      <c r="G468" s="38"/>
      <c r="H468" s="38"/>
      <c r="I468" s="195"/>
      <c r="J468" s="38"/>
      <c r="K468" s="38"/>
      <c r="L468" s="41"/>
      <c r="M468" s="196"/>
      <c r="N468" s="197"/>
      <c r="O468" s="66"/>
      <c r="P468" s="66"/>
      <c r="Q468" s="66"/>
      <c r="R468" s="66"/>
      <c r="S468" s="66"/>
      <c r="T468" s="67"/>
      <c r="U468" s="36"/>
      <c r="V468" s="36"/>
      <c r="W468" s="36"/>
      <c r="X468" s="36"/>
      <c r="Y468" s="36"/>
      <c r="Z468" s="36"/>
      <c r="AA468" s="36"/>
      <c r="AB468" s="36"/>
      <c r="AC468" s="36"/>
      <c r="AD468" s="36"/>
      <c r="AE468" s="36"/>
      <c r="AT468" s="19" t="s">
        <v>160</v>
      </c>
      <c r="AU468" s="19" t="s">
        <v>82</v>
      </c>
    </row>
    <row r="469" spans="1:65" s="2" customFormat="1" ht="11.25">
      <c r="A469" s="36"/>
      <c r="B469" s="37"/>
      <c r="C469" s="38"/>
      <c r="D469" s="198" t="s">
        <v>162</v>
      </c>
      <c r="E469" s="38"/>
      <c r="F469" s="199" t="s">
        <v>922</v>
      </c>
      <c r="G469" s="38"/>
      <c r="H469" s="38"/>
      <c r="I469" s="195"/>
      <c r="J469" s="38"/>
      <c r="K469" s="38"/>
      <c r="L469" s="41"/>
      <c r="M469" s="196"/>
      <c r="N469" s="197"/>
      <c r="O469" s="66"/>
      <c r="P469" s="66"/>
      <c r="Q469" s="66"/>
      <c r="R469" s="66"/>
      <c r="S469" s="66"/>
      <c r="T469" s="67"/>
      <c r="U469" s="36"/>
      <c r="V469" s="36"/>
      <c r="W469" s="36"/>
      <c r="X469" s="36"/>
      <c r="Y469" s="36"/>
      <c r="Z469" s="36"/>
      <c r="AA469" s="36"/>
      <c r="AB469" s="36"/>
      <c r="AC469" s="36"/>
      <c r="AD469" s="36"/>
      <c r="AE469" s="36"/>
      <c r="AT469" s="19" t="s">
        <v>162</v>
      </c>
      <c r="AU469" s="19" t="s">
        <v>82</v>
      </c>
    </row>
    <row r="470" spans="1:65" s="13" customFormat="1" ht="11.25">
      <c r="B470" s="200"/>
      <c r="C470" s="201"/>
      <c r="D470" s="193" t="s">
        <v>164</v>
      </c>
      <c r="E470" s="202" t="s">
        <v>19</v>
      </c>
      <c r="F470" s="203" t="s">
        <v>923</v>
      </c>
      <c r="G470" s="201"/>
      <c r="H470" s="202" t="s">
        <v>19</v>
      </c>
      <c r="I470" s="204"/>
      <c r="J470" s="201"/>
      <c r="K470" s="201"/>
      <c r="L470" s="205"/>
      <c r="M470" s="206"/>
      <c r="N470" s="207"/>
      <c r="O470" s="207"/>
      <c r="P470" s="207"/>
      <c r="Q470" s="207"/>
      <c r="R470" s="207"/>
      <c r="S470" s="207"/>
      <c r="T470" s="208"/>
      <c r="AT470" s="209" t="s">
        <v>164</v>
      </c>
      <c r="AU470" s="209" t="s">
        <v>82</v>
      </c>
      <c r="AV470" s="13" t="s">
        <v>80</v>
      </c>
      <c r="AW470" s="13" t="s">
        <v>35</v>
      </c>
      <c r="AX470" s="13" t="s">
        <v>73</v>
      </c>
      <c r="AY470" s="209" t="s">
        <v>151</v>
      </c>
    </row>
    <row r="471" spans="1:65" s="14" customFormat="1" ht="11.25">
      <c r="B471" s="210"/>
      <c r="C471" s="211"/>
      <c r="D471" s="193" t="s">
        <v>164</v>
      </c>
      <c r="E471" s="212" t="s">
        <v>19</v>
      </c>
      <c r="F471" s="213" t="s">
        <v>924</v>
      </c>
      <c r="G471" s="211"/>
      <c r="H471" s="214">
        <v>26.411999999999999</v>
      </c>
      <c r="I471" s="215"/>
      <c r="J471" s="211"/>
      <c r="K471" s="211"/>
      <c r="L471" s="216"/>
      <c r="M471" s="217"/>
      <c r="N471" s="218"/>
      <c r="O471" s="218"/>
      <c r="P471" s="218"/>
      <c r="Q471" s="218"/>
      <c r="R471" s="218"/>
      <c r="S471" s="218"/>
      <c r="T471" s="219"/>
      <c r="AT471" s="220" t="s">
        <v>164</v>
      </c>
      <c r="AU471" s="220" t="s">
        <v>82</v>
      </c>
      <c r="AV471" s="14" t="s">
        <v>82</v>
      </c>
      <c r="AW471" s="14" t="s">
        <v>35</v>
      </c>
      <c r="AX471" s="14" t="s">
        <v>73</v>
      </c>
      <c r="AY471" s="220" t="s">
        <v>151</v>
      </c>
    </row>
    <row r="472" spans="1:65" s="15" customFormat="1" ht="11.25">
      <c r="B472" s="221"/>
      <c r="C472" s="222"/>
      <c r="D472" s="193" t="s">
        <v>164</v>
      </c>
      <c r="E472" s="223" t="s">
        <v>19</v>
      </c>
      <c r="F472" s="224" t="s">
        <v>167</v>
      </c>
      <c r="G472" s="222"/>
      <c r="H472" s="225">
        <v>26.411999999999999</v>
      </c>
      <c r="I472" s="226"/>
      <c r="J472" s="222"/>
      <c r="K472" s="222"/>
      <c r="L472" s="227"/>
      <c r="M472" s="228"/>
      <c r="N472" s="229"/>
      <c r="O472" s="229"/>
      <c r="P472" s="229"/>
      <c r="Q472" s="229"/>
      <c r="R472" s="229"/>
      <c r="S472" s="229"/>
      <c r="T472" s="230"/>
      <c r="AT472" s="231" t="s">
        <v>164</v>
      </c>
      <c r="AU472" s="231" t="s">
        <v>82</v>
      </c>
      <c r="AV472" s="15" t="s">
        <v>158</v>
      </c>
      <c r="AW472" s="15" t="s">
        <v>35</v>
      </c>
      <c r="AX472" s="15" t="s">
        <v>80</v>
      </c>
      <c r="AY472" s="231" t="s">
        <v>151</v>
      </c>
    </row>
    <row r="473" spans="1:65" s="2" customFormat="1" ht="24.2" customHeight="1">
      <c r="A473" s="36"/>
      <c r="B473" s="37"/>
      <c r="C473" s="180" t="s">
        <v>925</v>
      </c>
      <c r="D473" s="180" t="s">
        <v>153</v>
      </c>
      <c r="E473" s="181" t="s">
        <v>926</v>
      </c>
      <c r="F473" s="182" t="s">
        <v>927</v>
      </c>
      <c r="G473" s="183" t="s">
        <v>178</v>
      </c>
      <c r="H473" s="184">
        <v>26.411999999999999</v>
      </c>
      <c r="I473" s="185"/>
      <c r="J473" s="186">
        <f>ROUND(I473*H473,2)</f>
        <v>0</v>
      </c>
      <c r="K473" s="182" t="s">
        <v>157</v>
      </c>
      <c r="L473" s="41"/>
      <c r="M473" s="187" t="s">
        <v>19</v>
      </c>
      <c r="N473" s="188" t="s">
        <v>44</v>
      </c>
      <c r="O473" s="66"/>
      <c r="P473" s="189">
        <f>O473*H473</f>
        <v>0</v>
      </c>
      <c r="Q473" s="189">
        <v>2.5000000000000001E-4</v>
      </c>
      <c r="R473" s="189">
        <f>Q473*H473</f>
        <v>6.6029999999999995E-3</v>
      </c>
      <c r="S473" s="189">
        <v>0</v>
      </c>
      <c r="T473" s="190">
        <f>S473*H473</f>
        <v>0</v>
      </c>
      <c r="U473" s="36"/>
      <c r="V473" s="36"/>
      <c r="W473" s="36"/>
      <c r="X473" s="36"/>
      <c r="Y473" s="36"/>
      <c r="Z473" s="36"/>
      <c r="AA473" s="36"/>
      <c r="AB473" s="36"/>
      <c r="AC473" s="36"/>
      <c r="AD473" s="36"/>
      <c r="AE473" s="36"/>
      <c r="AR473" s="191" t="s">
        <v>276</v>
      </c>
      <c r="AT473" s="191" t="s">
        <v>153</v>
      </c>
      <c r="AU473" s="191" t="s">
        <v>82</v>
      </c>
      <c r="AY473" s="19" t="s">
        <v>151</v>
      </c>
      <c r="BE473" s="192">
        <f>IF(N473="základní",J473,0)</f>
        <v>0</v>
      </c>
      <c r="BF473" s="192">
        <f>IF(N473="snížená",J473,0)</f>
        <v>0</v>
      </c>
      <c r="BG473" s="192">
        <f>IF(N473="zákl. přenesená",J473,0)</f>
        <v>0</v>
      </c>
      <c r="BH473" s="192">
        <f>IF(N473="sníž. přenesená",J473,0)</f>
        <v>0</v>
      </c>
      <c r="BI473" s="192">
        <f>IF(N473="nulová",J473,0)</f>
        <v>0</v>
      </c>
      <c r="BJ473" s="19" t="s">
        <v>80</v>
      </c>
      <c r="BK473" s="192">
        <f>ROUND(I473*H473,2)</f>
        <v>0</v>
      </c>
      <c r="BL473" s="19" t="s">
        <v>276</v>
      </c>
      <c r="BM473" s="191" t="s">
        <v>1622</v>
      </c>
    </row>
    <row r="474" spans="1:65" s="2" customFormat="1" ht="19.5">
      <c r="A474" s="36"/>
      <c r="B474" s="37"/>
      <c r="C474" s="38"/>
      <c r="D474" s="193" t="s">
        <v>160</v>
      </c>
      <c r="E474" s="38"/>
      <c r="F474" s="194" t="s">
        <v>929</v>
      </c>
      <c r="G474" s="38"/>
      <c r="H474" s="38"/>
      <c r="I474" s="195"/>
      <c r="J474" s="38"/>
      <c r="K474" s="38"/>
      <c r="L474" s="41"/>
      <c r="M474" s="196"/>
      <c r="N474" s="197"/>
      <c r="O474" s="66"/>
      <c r="P474" s="66"/>
      <c r="Q474" s="66"/>
      <c r="R474" s="66"/>
      <c r="S474" s="66"/>
      <c r="T474" s="67"/>
      <c r="U474" s="36"/>
      <c r="V474" s="36"/>
      <c r="W474" s="36"/>
      <c r="X474" s="36"/>
      <c r="Y474" s="36"/>
      <c r="Z474" s="36"/>
      <c r="AA474" s="36"/>
      <c r="AB474" s="36"/>
      <c r="AC474" s="36"/>
      <c r="AD474" s="36"/>
      <c r="AE474" s="36"/>
      <c r="AT474" s="19" t="s">
        <v>160</v>
      </c>
      <c r="AU474" s="19" t="s">
        <v>82</v>
      </c>
    </row>
    <row r="475" spans="1:65" s="2" customFormat="1" ht="11.25">
      <c r="A475" s="36"/>
      <c r="B475" s="37"/>
      <c r="C475" s="38"/>
      <c r="D475" s="198" t="s">
        <v>162</v>
      </c>
      <c r="E475" s="38"/>
      <c r="F475" s="199" t="s">
        <v>930</v>
      </c>
      <c r="G475" s="38"/>
      <c r="H475" s="38"/>
      <c r="I475" s="195"/>
      <c r="J475" s="38"/>
      <c r="K475" s="38"/>
      <c r="L475" s="41"/>
      <c r="M475" s="196"/>
      <c r="N475" s="197"/>
      <c r="O475" s="66"/>
      <c r="P475" s="66"/>
      <c r="Q475" s="66"/>
      <c r="R475" s="66"/>
      <c r="S475" s="66"/>
      <c r="T475" s="67"/>
      <c r="U475" s="36"/>
      <c r="V475" s="36"/>
      <c r="W475" s="36"/>
      <c r="X475" s="36"/>
      <c r="Y475" s="36"/>
      <c r="Z475" s="36"/>
      <c r="AA475" s="36"/>
      <c r="AB475" s="36"/>
      <c r="AC475" s="36"/>
      <c r="AD475" s="36"/>
      <c r="AE475" s="36"/>
      <c r="AT475" s="19" t="s">
        <v>162</v>
      </c>
      <c r="AU475" s="19" t="s">
        <v>82</v>
      </c>
    </row>
    <row r="476" spans="1:65" s="2" customFormat="1" ht="33" customHeight="1">
      <c r="A476" s="36"/>
      <c r="B476" s="37"/>
      <c r="C476" s="180" t="s">
        <v>931</v>
      </c>
      <c r="D476" s="180" t="s">
        <v>153</v>
      </c>
      <c r="E476" s="181" t="s">
        <v>932</v>
      </c>
      <c r="F476" s="182" t="s">
        <v>933</v>
      </c>
      <c r="G476" s="183" t="s">
        <v>178</v>
      </c>
      <c r="H476" s="184">
        <v>91.64</v>
      </c>
      <c r="I476" s="185"/>
      <c r="J476" s="186">
        <f>ROUND(I476*H476,2)</f>
        <v>0</v>
      </c>
      <c r="K476" s="182" t="s">
        <v>157</v>
      </c>
      <c r="L476" s="41"/>
      <c r="M476" s="187" t="s">
        <v>19</v>
      </c>
      <c r="N476" s="188" t="s">
        <v>44</v>
      </c>
      <c r="O476" s="66"/>
      <c r="P476" s="189">
        <f>O476*H476</f>
        <v>0</v>
      </c>
      <c r="Q476" s="189">
        <v>2.7E-4</v>
      </c>
      <c r="R476" s="189">
        <f>Q476*H476</f>
        <v>2.4742799999999999E-2</v>
      </c>
      <c r="S476" s="189">
        <v>0</v>
      </c>
      <c r="T476" s="190">
        <f>S476*H476</f>
        <v>0</v>
      </c>
      <c r="U476" s="36"/>
      <c r="V476" s="36"/>
      <c r="W476" s="36"/>
      <c r="X476" s="36"/>
      <c r="Y476" s="36"/>
      <c r="Z476" s="36"/>
      <c r="AA476" s="36"/>
      <c r="AB476" s="36"/>
      <c r="AC476" s="36"/>
      <c r="AD476" s="36"/>
      <c r="AE476" s="36"/>
      <c r="AR476" s="191" t="s">
        <v>276</v>
      </c>
      <c r="AT476" s="191" t="s">
        <v>153</v>
      </c>
      <c r="AU476" s="191" t="s">
        <v>82</v>
      </c>
      <c r="AY476" s="19" t="s">
        <v>151</v>
      </c>
      <c r="BE476" s="192">
        <f>IF(N476="základní",J476,0)</f>
        <v>0</v>
      </c>
      <c r="BF476" s="192">
        <f>IF(N476="snížená",J476,0)</f>
        <v>0</v>
      </c>
      <c r="BG476" s="192">
        <f>IF(N476="zákl. přenesená",J476,0)</f>
        <v>0</v>
      </c>
      <c r="BH476" s="192">
        <f>IF(N476="sníž. přenesená",J476,0)</f>
        <v>0</v>
      </c>
      <c r="BI476" s="192">
        <f>IF(N476="nulová",J476,0)</f>
        <v>0</v>
      </c>
      <c r="BJ476" s="19" t="s">
        <v>80</v>
      </c>
      <c r="BK476" s="192">
        <f>ROUND(I476*H476,2)</f>
        <v>0</v>
      </c>
      <c r="BL476" s="19" t="s">
        <v>276</v>
      </c>
      <c r="BM476" s="191" t="s">
        <v>1623</v>
      </c>
    </row>
    <row r="477" spans="1:65" s="2" customFormat="1" ht="29.25">
      <c r="A477" s="36"/>
      <c r="B477" s="37"/>
      <c r="C477" s="38"/>
      <c r="D477" s="193" t="s">
        <v>160</v>
      </c>
      <c r="E477" s="38"/>
      <c r="F477" s="194" t="s">
        <v>935</v>
      </c>
      <c r="G477" s="38"/>
      <c r="H477" s="38"/>
      <c r="I477" s="195"/>
      <c r="J477" s="38"/>
      <c r="K477" s="38"/>
      <c r="L477" s="41"/>
      <c r="M477" s="196"/>
      <c r="N477" s="197"/>
      <c r="O477" s="66"/>
      <c r="P477" s="66"/>
      <c r="Q477" s="66"/>
      <c r="R477" s="66"/>
      <c r="S477" s="66"/>
      <c r="T477" s="67"/>
      <c r="U477" s="36"/>
      <c r="V477" s="36"/>
      <c r="W477" s="36"/>
      <c r="X477" s="36"/>
      <c r="Y477" s="36"/>
      <c r="Z477" s="36"/>
      <c r="AA477" s="36"/>
      <c r="AB477" s="36"/>
      <c r="AC477" s="36"/>
      <c r="AD477" s="36"/>
      <c r="AE477" s="36"/>
      <c r="AT477" s="19" t="s">
        <v>160</v>
      </c>
      <c r="AU477" s="19" t="s">
        <v>82</v>
      </c>
    </row>
    <row r="478" spans="1:65" s="2" customFormat="1" ht="11.25">
      <c r="A478" s="36"/>
      <c r="B478" s="37"/>
      <c r="C478" s="38"/>
      <c r="D478" s="198" t="s">
        <v>162</v>
      </c>
      <c r="E478" s="38"/>
      <c r="F478" s="199" t="s">
        <v>936</v>
      </c>
      <c r="G478" s="38"/>
      <c r="H478" s="38"/>
      <c r="I478" s="195"/>
      <c r="J478" s="38"/>
      <c r="K478" s="38"/>
      <c r="L478" s="41"/>
      <c r="M478" s="196"/>
      <c r="N478" s="197"/>
      <c r="O478" s="66"/>
      <c r="P478" s="66"/>
      <c r="Q478" s="66"/>
      <c r="R478" s="66"/>
      <c r="S478" s="66"/>
      <c r="T478" s="67"/>
      <c r="U478" s="36"/>
      <c r="V478" s="36"/>
      <c r="W478" s="36"/>
      <c r="X478" s="36"/>
      <c r="Y478" s="36"/>
      <c r="Z478" s="36"/>
      <c r="AA478" s="36"/>
      <c r="AB478" s="36"/>
      <c r="AC478" s="36"/>
      <c r="AD478" s="36"/>
      <c r="AE478" s="36"/>
      <c r="AT478" s="19" t="s">
        <v>162</v>
      </c>
      <c r="AU478" s="19" t="s">
        <v>82</v>
      </c>
    </row>
    <row r="479" spans="1:65" s="13" customFormat="1" ht="22.5">
      <c r="B479" s="200"/>
      <c r="C479" s="201"/>
      <c r="D479" s="193" t="s">
        <v>164</v>
      </c>
      <c r="E479" s="202" t="s">
        <v>19</v>
      </c>
      <c r="F479" s="203" t="s">
        <v>937</v>
      </c>
      <c r="G479" s="201"/>
      <c r="H479" s="202" t="s">
        <v>19</v>
      </c>
      <c r="I479" s="204"/>
      <c r="J479" s="201"/>
      <c r="K479" s="201"/>
      <c r="L479" s="205"/>
      <c r="M479" s="206"/>
      <c r="N479" s="207"/>
      <c r="O479" s="207"/>
      <c r="P479" s="207"/>
      <c r="Q479" s="207"/>
      <c r="R479" s="207"/>
      <c r="S479" s="207"/>
      <c r="T479" s="208"/>
      <c r="AT479" s="209" t="s">
        <v>164</v>
      </c>
      <c r="AU479" s="209" t="s">
        <v>82</v>
      </c>
      <c r="AV479" s="13" t="s">
        <v>80</v>
      </c>
      <c r="AW479" s="13" t="s">
        <v>35</v>
      </c>
      <c r="AX479" s="13" t="s">
        <v>73</v>
      </c>
      <c r="AY479" s="209" t="s">
        <v>151</v>
      </c>
    </row>
    <row r="480" spans="1:65" s="14" customFormat="1" ht="11.25">
      <c r="B480" s="210"/>
      <c r="C480" s="211"/>
      <c r="D480" s="193" t="s">
        <v>164</v>
      </c>
      <c r="E480" s="212" t="s">
        <v>19</v>
      </c>
      <c r="F480" s="213" t="s">
        <v>938</v>
      </c>
      <c r="G480" s="211"/>
      <c r="H480" s="214">
        <v>91.64</v>
      </c>
      <c r="I480" s="215"/>
      <c r="J480" s="211"/>
      <c r="K480" s="211"/>
      <c r="L480" s="216"/>
      <c r="M480" s="217"/>
      <c r="N480" s="218"/>
      <c r="O480" s="218"/>
      <c r="P480" s="218"/>
      <c r="Q480" s="218"/>
      <c r="R480" s="218"/>
      <c r="S480" s="218"/>
      <c r="T480" s="219"/>
      <c r="AT480" s="220" t="s">
        <v>164</v>
      </c>
      <c r="AU480" s="220" t="s">
        <v>82</v>
      </c>
      <c r="AV480" s="14" t="s">
        <v>82</v>
      </c>
      <c r="AW480" s="14" t="s">
        <v>35</v>
      </c>
      <c r="AX480" s="14" t="s">
        <v>73</v>
      </c>
      <c r="AY480" s="220" t="s">
        <v>151</v>
      </c>
    </row>
    <row r="481" spans="1:65" s="15" customFormat="1" ht="11.25">
      <c r="B481" s="221"/>
      <c r="C481" s="222"/>
      <c r="D481" s="193" t="s">
        <v>164</v>
      </c>
      <c r="E481" s="223" t="s">
        <v>19</v>
      </c>
      <c r="F481" s="224" t="s">
        <v>167</v>
      </c>
      <c r="G481" s="222"/>
      <c r="H481" s="225">
        <v>91.64</v>
      </c>
      <c r="I481" s="226"/>
      <c r="J481" s="222"/>
      <c r="K481" s="222"/>
      <c r="L481" s="227"/>
      <c r="M481" s="228"/>
      <c r="N481" s="229"/>
      <c r="O481" s="229"/>
      <c r="P481" s="229"/>
      <c r="Q481" s="229"/>
      <c r="R481" s="229"/>
      <c r="S481" s="229"/>
      <c r="T481" s="230"/>
      <c r="AT481" s="231" t="s">
        <v>164</v>
      </c>
      <c r="AU481" s="231" t="s">
        <v>82</v>
      </c>
      <c r="AV481" s="15" t="s">
        <v>158</v>
      </c>
      <c r="AW481" s="15" t="s">
        <v>35</v>
      </c>
      <c r="AX481" s="15" t="s">
        <v>80</v>
      </c>
      <c r="AY481" s="231" t="s">
        <v>151</v>
      </c>
    </row>
    <row r="482" spans="1:65" s="2" customFormat="1" ht="24.2" customHeight="1">
      <c r="A482" s="36"/>
      <c r="B482" s="37"/>
      <c r="C482" s="232" t="s">
        <v>939</v>
      </c>
      <c r="D482" s="232" t="s">
        <v>324</v>
      </c>
      <c r="E482" s="233" t="s">
        <v>940</v>
      </c>
      <c r="F482" s="234" t="s">
        <v>1624</v>
      </c>
      <c r="G482" s="235" t="s">
        <v>447</v>
      </c>
      <c r="H482" s="236">
        <v>1</v>
      </c>
      <c r="I482" s="237"/>
      <c r="J482" s="238">
        <f>ROUND(I482*H482,2)</f>
        <v>0</v>
      </c>
      <c r="K482" s="234" t="s">
        <v>19</v>
      </c>
      <c r="L482" s="239"/>
      <c r="M482" s="240" t="s">
        <v>19</v>
      </c>
      <c r="N482" s="241" t="s">
        <v>44</v>
      </c>
      <c r="O482" s="66"/>
      <c r="P482" s="189">
        <f>O482*H482</f>
        <v>0</v>
      </c>
      <c r="Q482" s="189">
        <v>5.1999999999999998E-2</v>
      </c>
      <c r="R482" s="189">
        <f>Q482*H482</f>
        <v>5.1999999999999998E-2</v>
      </c>
      <c r="S482" s="189">
        <v>0</v>
      </c>
      <c r="T482" s="190">
        <f>S482*H482</f>
        <v>0</v>
      </c>
      <c r="U482" s="36"/>
      <c r="V482" s="36"/>
      <c r="W482" s="36"/>
      <c r="X482" s="36"/>
      <c r="Y482" s="36"/>
      <c r="Z482" s="36"/>
      <c r="AA482" s="36"/>
      <c r="AB482" s="36"/>
      <c r="AC482" s="36"/>
      <c r="AD482" s="36"/>
      <c r="AE482" s="36"/>
      <c r="AR482" s="191" t="s">
        <v>327</v>
      </c>
      <c r="AT482" s="191" t="s">
        <v>324</v>
      </c>
      <c r="AU482" s="191" t="s">
        <v>82</v>
      </c>
      <c r="AY482" s="19" t="s">
        <v>151</v>
      </c>
      <c r="BE482" s="192">
        <f>IF(N482="základní",J482,0)</f>
        <v>0</v>
      </c>
      <c r="BF482" s="192">
        <f>IF(N482="snížená",J482,0)</f>
        <v>0</v>
      </c>
      <c r="BG482" s="192">
        <f>IF(N482="zákl. přenesená",J482,0)</f>
        <v>0</v>
      </c>
      <c r="BH482" s="192">
        <f>IF(N482="sníž. přenesená",J482,0)</f>
        <v>0</v>
      </c>
      <c r="BI482" s="192">
        <f>IF(N482="nulová",J482,0)</f>
        <v>0</v>
      </c>
      <c r="BJ482" s="19" t="s">
        <v>80</v>
      </c>
      <c r="BK482" s="192">
        <f>ROUND(I482*H482,2)</f>
        <v>0</v>
      </c>
      <c r="BL482" s="19" t="s">
        <v>276</v>
      </c>
      <c r="BM482" s="191" t="s">
        <v>1625</v>
      </c>
    </row>
    <row r="483" spans="1:65" s="2" customFormat="1" ht="11.25">
      <c r="A483" s="36"/>
      <c r="B483" s="37"/>
      <c r="C483" s="38"/>
      <c r="D483" s="193" t="s">
        <v>160</v>
      </c>
      <c r="E483" s="38"/>
      <c r="F483" s="194" t="s">
        <v>1624</v>
      </c>
      <c r="G483" s="38"/>
      <c r="H483" s="38"/>
      <c r="I483" s="195"/>
      <c r="J483" s="38"/>
      <c r="K483" s="38"/>
      <c r="L483" s="41"/>
      <c r="M483" s="196"/>
      <c r="N483" s="197"/>
      <c r="O483" s="66"/>
      <c r="P483" s="66"/>
      <c r="Q483" s="66"/>
      <c r="R483" s="66"/>
      <c r="S483" s="66"/>
      <c r="T483" s="67"/>
      <c r="U483" s="36"/>
      <c r="V483" s="36"/>
      <c r="W483" s="36"/>
      <c r="X483" s="36"/>
      <c r="Y483" s="36"/>
      <c r="Z483" s="36"/>
      <c r="AA483" s="36"/>
      <c r="AB483" s="36"/>
      <c r="AC483" s="36"/>
      <c r="AD483" s="36"/>
      <c r="AE483" s="36"/>
      <c r="AT483" s="19" t="s">
        <v>160</v>
      </c>
      <c r="AU483" s="19" t="s">
        <v>82</v>
      </c>
    </row>
    <row r="484" spans="1:65" s="13" customFormat="1" ht="11.25">
      <c r="B484" s="200"/>
      <c r="C484" s="201"/>
      <c r="D484" s="193" t="s">
        <v>164</v>
      </c>
      <c r="E484" s="202" t="s">
        <v>19</v>
      </c>
      <c r="F484" s="203" t="s">
        <v>1626</v>
      </c>
      <c r="G484" s="201"/>
      <c r="H484" s="202" t="s">
        <v>19</v>
      </c>
      <c r="I484" s="204"/>
      <c r="J484" s="201"/>
      <c r="K484" s="201"/>
      <c r="L484" s="205"/>
      <c r="M484" s="206"/>
      <c r="N484" s="207"/>
      <c r="O484" s="207"/>
      <c r="P484" s="207"/>
      <c r="Q484" s="207"/>
      <c r="R484" s="207"/>
      <c r="S484" s="207"/>
      <c r="T484" s="208"/>
      <c r="AT484" s="209" t="s">
        <v>164</v>
      </c>
      <c r="AU484" s="209" t="s">
        <v>82</v>
      </c>
      <c r="AV484" s="13" t="s">
        <v>80</v>
      </c>
      <c r="AW484" s="13" t="s">
        <v>35</v>
      </c>
      <c r="AX484" s="13" t="s">
        <v>73</v>
      </c>
      <c r="AY484" s="209" t="s">
        <v>151</v>
      </c>
    </row>
    <row r="485" spans="1:65" s="14" customFormat="1" ht="11.25">
      <c r="B485" s="210"/>
      <c r="C485" s="211"/>
      <c r="D485" s="193" t="s">
        <v>164</v>
      </c>
      <c r="E485" s="212" t="s">
        <v>19</v>
      </c>
      <c r="F485" s="213" t="s">
        <v>1627</v>
      </c>
      <c r="G485" s="211"/>
      <c r="H485" s="214">
        <v>1</v>
      </c>
      <c r="I485" s="215"/>
      <c r="J485" s="211"/>
      <c r="K485" s="211"/>
      <c r="L485" s="216"/>
      <c r="M485" s="217"/>
      <c r="N485" s="218"/>
      <c r="O485" s="218"/>
      <c r="P485" s="218"/>
      <c r="Q485" s="218"/>
      <c r="R485" s="218"/>
      <c r="S485" s="218"/>
      <c r="T485" s="219"/>
      <c r="AT485" s="220" t="s">
        <v>164</v>
      </c>
      <c r="AU485" s="220" t="s">
        <v>82</v>
      </c>
      <c r="AV485" s="14" t="s">
        <v>82</v>
      </c>
      <c r="AW485" s="14" t="s">
        <v>35</v>
      </c>
      <c r="AX485" s="14" t="s">
        <v>73</v>
      </c>
      <c r="AY485" s="220" t="s">
        <v>151</v>
      </c>
    </row>
    <row r="486" spans="1:65" s="15" customFormat="1" ht="11.25">
      <c r="B486" s="221"/>
      <c r="C486" s="222"/>
      <c r="D486" s="193" t="s">
        <v>164</v>
      </c>
      <c r="E486" s="223" t="s">
        <v>19</v>
      </c>
      <c r="F486" s="224" t="s">
        <v>167</v>
      </c>
      <c r="G486" s="222"/>
      <c r="H486" s="225">
        <v>1</v>
      </c>
      <c r="I486" s="226"/>
      <c r="J486" s="222"/>
      <c r="K486" s="222"/>
      <c r="L486" s="227"/>
      <c r="M486" s="228"/>
      <c r="N486" s="229"/>
      <c r="O486" s="229"/>
      <c r="P486" s="229"/>
      <c r="Q486" s="229"/>
      <c r="R486" s="229"/>
      <c r="S486" s="229"/>
      <c r="T486" s="230"/>
      <c r="AT486" s="231" t="s">
        <v>164</v>
      </c>
      <c r="AU486" s="231" t="s">
        <v>82</v>
      </c>
      <c r="AV486" s="15" t="s">
        <v>158</v>
      </c>
      <c r="AW486" s="15" t="s">
        <v>35</v>
      </c>
      <c r="AX486" s="15" t="s">
        <v>80</v>
      </c>
      <c r="AY486" s="231" t="s">
        <v>151</v>
      </c>
    </row>
    <row r="487" spans="1:65" s="2" customFormat="1" ht="24.2" customHeight="1">
      <c r="A487" s="36"/>
      <c r="B487" s="37"/>
      <c r="C487" s="232" t="s">
        <v>946</v>
      </c>
      <c r="D487" s="232" t="s">
        <v>324</v>
      </c>
      <c r="E487" s="233" t="s">
        <v>947</v>
      </c>
      <c r="F487" s="234" t="s">
        <v>1628</v>
      </c>
      <c r="G487" s="235" t="s">
        <v>447</v>
      </c>
      <c r="H487" s="236">
        <v>1</v>
      </c>
      <c r="I487" s="237"/>
      <c r="J487" s="238">
        <f>ROUND(I487*H487,2)</f>
        <v>0</v>
      </c>
      <c r="K487" s="234" t="s">
        <v>19</v>
      </c>
      <c r="L487" s="239"/>
      <c r="M487" s="240" t="s">
        <v>19</v>
      </c>
      <c r="N487" s="241" t="s">
        <v>44</v>
      </c>
      <c r="O487" s="66"/>
      <c r="P487" s="189">
        <f>O487*H487</f>
        <v>0</v>
      </c>
      <c r="Q487" s="189">
        <v>9.4E-2</v>
      </c>
      <c r="R487" s="189">
        <f>Q487*H487</f>
        <v>9.4E-2</v>
      </c>
      <c r="S487" s="189">
        <v>0</v>
      </c>
      <c r="T487" s="190">
        <f>S487*H487</f>
        <v>0</v>
      </c>
      <c r="U487" s="36"/>
      <c r="V487" s="36"/>
      <c r="W487" s="36"/>
      <c r="X487" s="36"/>
      <c r="Y487" s="36"/>
      <c r="Z487" s="36"/>
      <c r="AA487" s="36"/>
      <c r="AB487" s="36"/>
      <c r="AC487" s="36"/>
      <c r="AD487" s="36"/>
      <c r="AE487" s="36"/>
      <c r="AR487" s="191" t="s">
        <v>327</v>
      </c>
      <c r="AT487" s="191" t="s">
        <v>324</v>
      </c>
      <c r="AU487" s="191" t="s">
        <v>82</v>
      </c>
      <c r="AY487" s="19" t="s">
        <v>151</v>
      </c>
      <c r="BE487" s="192">
        <f>IF(N487="základní",J487,0)</f>
        <v>0</v>
      </c>
      <c r="BF487" s="192">
        <f>IF(N487="snížená",J487,0)</f>
        <v>0</v>
      </c>
      <c r="BG487" s="192">
        <f>IF(N487="zákl. přenesená",J487,0)</f>
        <v>0</v>
      </c>
      <c r="BH487" s="192">
        <f>IF(N487="sníž. přenesená",J487,0)</f>
        <v>0</v>
      </c>
      <c r="BI487" s="192">
        <f>IF(N487="nulová",J487,0)</f>
        <v>0</v>
      </c>
      <c r="BJ487" s="19" t="s">
        <v>80</v>
      </c>
      <c r="BK487" s="192">
        <f>ROUND(I487*H487,2)</f>
        <v>0</v>
      </c>
      <c r="BL487" s="19" t="s">
        <v>276</v>
      </c>
      <c r="BM487" s="191" t="s">
        <v>1629</v>
      </c>
    </row>
    <row r="488" spans="1:65" s="2" customFormat="1" ht="11.25">
      <c r="A488" s="36"/>
      <c r="B488" s="37"/>
      <c r="C488" s="38"/>
      <c r="D488" s="193" t="s">
        <v>160</v>
      </c>
      <c r="E488" s="38"/>
      <c r="F488" s="194" t="s">
        <v>1628</v>
      </c>
      <c r="G488" s="38"/>
      <c r="H488" s="38"/>
      <c r="I488" s="195"/>
      <c r="J488" s="38"/>
      <c r="K488" s="38"/>
      <c r="L488" s="41"/>
      <c r="M488" s="196"/>
      <c r="N488" s="197"/>
      <c r="O488" s="66"/>
      <c r="P488" s="66"/>
      <c r="Q488" s="66"/>
      <c r="R488" s="66"/>
      <c r="S488" s="66"/>
      <c r="T488" s="67"/>
      <c r="U488" s="36"/>
      <c r="V488" s="36"/>
      <c r="W488" s="36"/>
      <c r="X488" s="36"/>
      <c r="Y488" s="36"/>
      <c r="Z488" s="36"/>
      <c r="AA488" s="36"/>
      <c r="AB488" s="36"/>
      <c r="AC488" s="36"/>
      <c r="AD488" s="36"/>
      <c r="AE488" s="36"/>
      <c r="AT488" s="19" t="s">
        <v>160</v>
      </c>
      <c r="AU488" s="19" t="s">
        <v>82</v>
      </c>
    </row>
    <row r="489" spans="1:65" s="13" customFormat="1" ht="11.25">
      <c r="B489" s="200"/>
      <c r="C489" s="201"/>
      <c r="D489" s="193" t="s">
        <v>164</v>
      </c>
      <c r="E489" s="202" t="s">
        <v>19</v>
      </c>
      <c r="F489" s="203" t="s">
        <v>1630</v>
      </c>
      <c r="G489" s="201"/>
      <c r="H489" s="202" t="s">
        <v>19</v>
      </c>
      <c r="I489" s="204"/>
      <c r="J489" s="201"/>
      <c r="K489" s="201"/>
      <c r="L489" s="205"/>
      <c r="M489" s="206"/>
      <c r="N489" s="207"/>
      <c r="O489" s="207"/>
      <c r="P489" s="207"/>
      <c r="Q489" s="207"/>
      <c r="R489" s="207"/>
      <c r="S489" s="207"/>
      <c r="T489" s="208"/>
      <c r="AT489" s="209" t="s">
        <v>164</v>
      </c>
      <c r="AU489" s="209" t="s">
        <v>82</v>
      </c>
      <c r="AV489" s="13" t="s">
        <v>80</v>
      </c>
      <c r="AW489" s="13" t="s">
        <v>35</v>
      </c>
      <c r="AX489" s="13" t="s">
        <v>73</v>
      </c>
      <c r="AY489" s="209" t="s">
        <v>151</v>
      </c>
    </row>
    <row r="490" spans="1:65" s="14" customFormat="1" ht="11.25">
      <c r="B490" s="210"/>
      <c r="C490" s="211"/>
      <c r="D490" s="193" t="s">
        <v>164</v>
      </c>
      <c r="E490" s="212" t="s">
        <v>19</v>
      </c>
      <c r="F490" s="213" t="s">
        <v>1631</v>
      </c>
      <c r="G490" s="211"/>
      <c r="H490" s="214">
        <v>1</v>
      </c>
      <c r="I490" s="215"/>
      <c r="J490" s="211"/>
      <c r="K490" s="211"/>
      <c r="L490" s="216"/>
      <c r="M490" s="217"/>
      <c r="N490" s="218"/>
      <c r="O490" s="218"/>
      <c r="P490" s="218"/>
      <c r="Q490" s="218"/>
      <c r="R490" s="218"/>
      <c r="S490" s="218"/>
      <c r="T490" s="219"/>
      <c r="AT490" s="220" t="s">
        <v>164</v>
      </c>
      <c r="AU490" s="220" t="s">
        <v>82</v>
      </c>
      <c r="AV490" s="14" t="s">
        <v>82</v>
      </c>
      <c r="AW490" s="14" t="s">
        <v>35</v>
      </c>
      <c r="AX490" s="14" t="s">
        <v>73</v>
      </c>
      <c r="AY490" s="220" t="s">
        <v>151</v>
      </c>
    </row>
    <row r="491" spans="1:65" s="15" customFormat="1" ht="11.25">
      <c r="B491" s="221"/>
      <c r="C491" s="222"/>
      <c r="D491" s="193" t="s">
        <v>164</v>
      </c>
      <c r="E491" s="223" t="s">
        <v>19</v>
      </c>
      <c r="F491" s="224" t="s">
        <v>167</v>
      </c>
      <c r="G491" s="222"/>
      <c r="H491" s="225">
        <v>1</v>
      </c>
      <c r="I491" s="226"/>
      <c r="J491" s="222"/>
      <c r="K491" s="222"/>
      <c r="L491" s="227"/>
      <c r="M491" s="228"/>
      <c r="N491" s="229"/>
      <c r="O491" s="229"/>
      <c r="P491" s="229"/>
      <c r="Q491" s="229"/>
      <c r="R491" s="229"/>
      <c r="S491" s="229"/>
      <c r="T491" s="230"/>
      <c r="AT491" s="231" t="s">
        <v>164</v>
      </c>
      <c r="AU491" s="231" t="s">
        <v>82</v>
      </c>
      <c r="AV491" s="15" t="s">
        <v>158</v>
      </c>
      <c r="AW491" s="15" t="s">
        <v>35</v>
      </c>
      <c r="AX491" s="15" t="s">
        <v>80</v>
      </c>
      <c r="AY491" s="231" t="s">
        <v>151</v>
      </c>
    </row>
    <row r="492" spans="1:65" s="2" customFormat="1" ht="24.2" customHeight="1">
      <c r="A492" s="36"/>
      <c r="B492" s="37"/>
      <c r="C492" s="232" t="s">
        <v>953</v>
      </c>
      <c r="D492" s="232" t="s">
        <v>324</v>
      </c>
      <c r="E492" s="233" t="s">
        <v>954</v>
      </c>
      <c r="F492" s="234" t="s">
        <v>1632</v>
      </c>
      <c r="G492" s="235" t="s">
        <v>447</v>
      </c>
      <c r="H492" s="236">
        <v>1</v>
      </c>
      <c r="I492" s="237"/>
      <c r="J492" s="238">
        <f>ROUND(I492*H492,2)</f>
        <v>0</v>
      </c>
      <c r="K492" s="234" t="s">
        <v>19</v>
      </c>
      <c r="L492" s="239"/>
      <c r="M492" s="240" t="s">
        <v>19</v>
      </c>
      <c r="N492" s="241" t="s">
        <v>44</v>
      </c>
      <c r="O492" s="66"/>
      <c r="P492" s="189">
        <f>O492*H492</f>
        <v>0</v>
      </c>
      <c r="Q492" s="189">
        <v>5.1999999999999998E-2</v>
      </c>
      <c r="R492" s="189">
        <f>Q492*H492</f>
        <v>5.1999999999999998E-2</v>
      </c>
      <c r="S492" s="189">
        <v>0</v>
      </c>
      <c r="T492" s="190">
        <f>S492*H492</f>
        <v>0</v>
      </c>
      <c r="U492" s="36"/>
      <c r="V492" s="36"/>
      <c r="W492" s="36"/>
      <c r="X492" s="36"/>
      <c r="Y492" s="36"/>
      <c r="Z492" s="36"/>
      <c r="AA492" s="36"/>
      <c r="AB492" s="36"/>
      <c r="AC492" s="36"/>
      <c r="AD492" s="36"/>
      <c r="AE492" s="36"/>
      <c r="AR492" s="191" t="s">
        <v>327</v>
      </c>
      <c r="AT492" s="191" t="s">
        <v>324</v>
      </c>
      <c r="AU492" s="191" t="s">
        <v>82</v>
      </c>
      <c r="AY492" s="19" t="s">
        <v>151</v>
      </c>
      <c r="BE492" s="192">
        <f>IF(N492="základní",J492,0)</f>
        <v>0</v>
      </c>
      <c r="BF492" s="192">
        <f>IF(N492="snížená",J492,0)</f>
        <v>0</v>
      </c>
      <c r="BG492" s="192">
        <f>IF(N492="zákl. přenesená",J492,0)</f>
        <v>0</v>
      </c>
      <c r="BH492" s="192">
        <f>IF(N492="sníž. přenesená",J492,0)</f>
        <v>0</v>
      </c>
      <c r="BI492" s="192">
        <f>IF(N492="nulová",J492,0)</f>
        <v>0</v>
      </c>
      <c r="BJ492" s="19" t="s">
        <v>80</v>
      </c>
      <c r="BK492" s="192">
        <f>ROUND(I492*H492,2)</f>
        <v>0</v>
      </c>
      <c r="BL492" s="19" t="s">
        <v>276</v>
      </c>
      <c r="BM492" s="191" t="s">
        <v>1633</v>
      </c>
    </row>
    <row r="493" spans="1:65" s="2" customFormat="1" ht="11.25">
      <c r="A493" s="36"/>
      <c r="B493" s="37"/>
      <c r="C493" s="38"/>
      <c r="D493" s="193" t="s">
        <v>160</v>
      </c>
      <c r="E493" s="38"/>
      <c r="F493" s="194" t="s">
        <v>1634</v>
      </c>
      <c r="G493" s="38"/>
      <c r="H493" s="38"/>
      <c r="I493" s="195"/>
      <c r="J493" s="38"/>
      <c r="K493" s="38"/>
      <c r="L493" s="41"/>
      <c r="M493" s="196"/>
      <c r="N493" s="197"/>
      <c r="O493" s="66"/>
      <c r="P493" s="66"/>
      <c r="Q493" s="66"/>
      <c r="R493" s="66"/>
      <c r="S493" s="66"/>
      <c r="T493" s="67"/>
      <c r="U493" s="36"/>
      <c r="V493" s="36"/>
      <c r="W493" s="36"/>
      <c r="X493" s="36"/>
      <c r="Y493" s="36"/>
      <c r="Z493" s="36"/>
      <c r="AA493" s="36"/>
      <c r="AB493" s="36"/>
      <c r="AC493" s="36"/>
      <c r="AD493" s="36"/>
      <c r="AE493" s="36"/>
      <c r="AT493" s="19" t="s">
        <v>160</v>
      </c>
      <c r="AU493" s="19" t="s">
        <v>82</v>
      </c>
    </row>
    <row r="494" spans="1:65" s="13" customFormat="1" ht="11.25">
      <c r="B494" s="200"/>
      <c r="C494" s="201"/>
      <c r="D494" s="193" t="s">
        <v>164</v>
      </c>
      <c r="E494" s="202" t="s">
        <v>19</v>
      </c>
      <c r="F494" s="203" t="s">
        <v>1635</v>
      </c>
      <c r="G494" s="201"/>
      <c r="H494" s="202" t="s">
        <v>19</v>
      </c>
      <c r="I494" s="204"/>
      <c r="J494" s="201"/>
      <c r="K494" s="201"/>
      <c r="L494" s="205"/>
      <c r="M494" s="206"/>
      <c r="N494" s="207"/>
      <c r="O494" s="207"/>
      <c r="P494" s="207"/>
      <c r="Q494" s="207"/>
      <c r="R494" s="207"/>
      <c r="S494" s="207"/>
      <c r="T494" s="208"/>
      <c r="AT494" s="209" t="s">
        <v>164</v>
      </c>
      <c r="AU494" s="209" t="s">
        <v>82</v>
      </c>
      <c r="AV494" s="13" t="s">
        <v>80</v>
      </c>
      <c r="AW494" s="13" t="s">
        <v>35</v>
      </c>
      <c r="AX494" s="13" t="s">
        <v>73</v>
      </c>
      <c r="AY494" s="209" t="s">
        <v>151</v>
      </c>
    </row>
    <row r="495" spans="1:65" s="14" customFormat="1" ht="11.25">
      <c r="B495" s="210"/>
      <c r="C495" s="211"/>
      <c r="D495" s="193" t="s">
        <v>164</v>
      </c>
      <c r="E495" s="212" t="s">
        <v>19</v>
      </c>
      <c r="F495" s="213" t="s">
        <v>1636</v>
      </c>
      <c r="G495" s="211"/>
      <c r="H495" s="214">
        <v>1</v>
      </c>
      <c r="I495" s="215"/>
      <c r="J495" s="211"/>
      <c r="K495" s="211"/>
      <c r="L495" s="216"/>
      <c r="M495" s="217"/>
      <c r="N495" s="218"/>
      <c r="O495" s="218"/>
      <c r="P495" s="218"/>
      <c r="Q495" s="218"/>
      <c r="R495" s="218"/>
      <c r="S495" s="218"/>
      <c r="T495" s="219"/>
      <c r="AT495" s="220" t="s">
        <v>164</v>
      </c>
      <c r="AU495" s="220" t="s">
        <v>82</v>
      </c>
      <c r="AV495" s="14" t="s">
        <v>82</v>
      </c>
      <c r="AW495" s="14" t="s">
        <v>35</v>
      </c>
      <c r="AX495" s="14" t="s">
        <v>73</v>
      </c>
      <c r="AY495" s="220" t="s">
        <v>151</v>
      </c>
    </row>
    <row r="496" spans="1:65" s="15" customFormat="1" ht="11.25">
      <c r="B496" s="221"/>
      <c r="C496" s="222"/>
      <c r="D496" s="193" t="s">
        <v>164</v>
      </c>
      <c r="E496" s="223" t="s">
        <v>19</v>
      </c>
      <c r="F496" s="224" t="s">
        <v>167</v>
      </c>
      <c r="G496" s="222"/>
      <c r="H496" s="225">
        <v>1</v>
      </c>
      <c r="I496" s="226"/>
      <c r="J496" s="222"/>
      <c r="K496" s="222"/>
      <c r="L496" s="227"/>
      <c r="M496" s="228"/>
      <c r="N496" s="229"/>
      <c r="O496" s="229"/>
      <c r="P496" s="229"/>
      <c r="Q496" s="229"/>
      <c r="R496" s="229"/>
      <c r="S496" s="229"/>
      <c r="T496" s="230"/>
      <c r="AT496" s="231" t="s">
        <v>164</v>
      </c>
      <c r="AU496" s="231" t="s">
        <v>82</v>
      </c>
      <c r="AV496" s="15" t="s">
        <v>158</v>
      </c>
      <c r="AW496" s="15" t="s">
        <v>35</v>
      </c>
      <c r="AX496" s="15" t="s">
        <v>80</v>
      </c>
      <c r="AY496" s="231" t="s">
        <v>151</v>
      </c>
    </row>
    <row r="497" spans="1:65" s="2" customFormat="1" ht="24.2" customHeight="1">
      <c r="A497" s="36"/>
      <c r="B497" s="37"/>
      <c r="C497" s="232" t="s">
        <v>960</v>
      </c>
      <c r="D497" s="232" t="s">
        <v>324</v>
      </c>
      <c r="E497" s="233" t="s">
        <v>961</v>
      </c>
      <c r="F497" s="234" t="s">
        <v>1637</v>
      </c>
      <c r="G497" s="235" t="s">
        <v>447</v>
      </c>
      <c r="H497" s="236">
        <v>1</v>
      </c>
      <c r="I497" s="237"/>
      <c r="J497" s="238">
        <f>ROUND(I497*H497,2)</f>
        <v>0</v>
      </c>
      <c r="K497" s="234" t="s">
        <v>19</v>
      </c>
      <c r="L497" s="239"/>
      <c r="M497" s="240" t="s">
        <v>19</v>
      </c>
      <c r="N497" s="241" t="s">
        <v>44</v>
      </c>
      <c r="O497" s="66"/>
      <c r="P497" s="189">
        <f>O497*H497</f>
        <v>0</v>
      </c>
      <c r="Q497" s="189">
        <v>9.4E-2</v>
      </c>
      <c r="R497" s="189">
        <f>Q497*H497</f>
        <v>9.4E-2</v>
      </c>
      <c r="S497" s="189">
        <v>0</v>
      </c>
      <c r="T497" s="190">
        <f>S497*H497</f>
        <v>0</v>
      </c>
      <c r="U497" s="36"/>
      <c r="V497" s="36"/>
      <c r="W497" s="36"/>
      <c r="X497" s="36"/>
      <c r="Y497" s="36"/>
      <c r="Z497" s="36"/>
      <c r="AA497" s="36"/>
      <c r="AB497" s="36"/>
      <c r="AC497" s="36"/>
      <c r="AD497" s="36"/>
      <c r="AE497" s="36"/>
      <c r="AR497" s="191" t="s">
        <v>327</v>
      </c>
      <c r="AT497" s="191" t="s">
        <v>324</v>
      </c>
      <c r="AU497" s="191" t="s">
        <v>82</v>
      </c>
      <c r="AY497" s="19" t="s">
        <v>151</v>
      </c>
      <c r="BE497" s="192">
        <f>IF(N497="základní",J497,0)</f>
        <v>0</v>
      </c>
      <c r="BF497" s="192">
        <f>IF(N497="snížená",J497,0)</f>
        <v>0</v>
      </c>
      <c r="BG497" s="192">
        <f>IF(N497="zákl. přenesená",J497,0)</f>
        <v>0</v>
      </c>
      <c r="BH497" s="192">
        <f>IF(N497="sníž. přenesená",J497,0)</f>
        <v>0</v>
      </c>
      <c r="BI497" s="192">
        <f>IF(N497="nulová",J497,0)</f>
        <v>0</v>
      </c>
      <c r="BJ497" s="19" t="s">
        <v>80</v>
      </c>
      <c r="BK497" s="192">
        <f>ROUND(I497*H497,2)</f>
        <v>0</v>
      </c>
      <c r="BL497" s="19" t="s">
        <v>276</v>
      </c>
      <c r="BM497" s="191" t="s">
        <v>1638</v>
      </c>
    </row>
    <row r="498" spans="1:65" s="2" customFormat="1" ht="11.25">
      <c r="A498" s="36"/>
      <c r="B498" s="37"/>
      <c r="C498" s="38"/>
      <c r="D498" s="193" t="s">
        <v>160</v>
      </c>
      <c r="E498" s="38"/>
      <c r="F498" s="194" t="s">
        <v>1639</v>
      </c>
      <c r="G498" s="38"/>
      <c r="H498" s="38"/>
      <c r="I498" s="195"/>
      <c r="J498" s="38"/>
      <c r="K498" s="38"/>
      <c r="L498" s="41"/>
      <c r="M498" s="196"/>
      <c r="N498" s="197"/>
      <c r="O498" s="66"/>
      <c r="P498" s="66"/>
      <c r="Q498" s="66"/>
      <c r="R498" s="66"/>
      <c r="S498" s="66"/>
      <c r="T498" s="67"/>
      <c r="U498" s="36"/>
      <c r="V498" s="36"/>
      <c r="W498" s="36"/>
      <c r="X498" s="36"/>
      <c r="Y498" s="36"/>
      <c r="Z498" s="36"/>
      <c r="AA498" s="36"/>
      <c r="AB498" s="36"/>
      <c r="AC498" s="36"/>
      <c r="AD498" s="36"/>
      <c r="AE498" s="36"/>
      <c r="AT498" s="19" t="s">
        <v>160</v>
      </c>
      <c r="AU498" s="19" t="s">
        <v>82</v>
      </c>
    </row>
    <row r="499" spans="1:65" s="13" customFormat="1" ht="11.25">
      <c r="B499" s="200"/>
      <c r="C499" s="201"/>
      <c r="D499" s="193" t="s">
        <v>164</v>
      </c>
      <c r="E499" s="202" t="s">
        <v>19</v>
      </c>
      <c r="F499" s="203" t="s">
        <v>1640</v>
      </c>
      <c r="G499" s="201"/>
      <c r="H499" s="202" t="s">
        <v>19</v>
      </c>
      <c r="I499" s="204"/>
      <c r="J499" s="201"/>
      <c r="K499" s="201"/>
      <c r="L499" s="205"/>
      <c r="M499" s="206"/>
      <c r="N499" s="207"/>
      <c r="O499" s="207"/>
      <c r="P499" s="207"/>
      <c r="Q499" s="207"/>
      <c r="R499" s="207"/>
      <c r="S499" s="207"/>
      <c r="T499" s="208"/>
      <c r="AT499" s="209" t="s">
        <v>164</v>
      </c>
      <c r="AU499" s="209" t="s">
        <v>82</v>
      </c>
      <c r="AV499" s="13" t="s">
        <v>80</v>
      </c>
      <c r="AW499" s="13" t="s">
        <v>35</v>
      </c>
      <c r="AX499" s="13" t="s">
        <v>73</v>
      </c>
      <c r="AY499" s="209" t="s">
        <v>151</v>
      </c>
    </row>
    <row r="500" spans="1:65" s="14" customFormat="1" ht="11.25">
      <c r="B500" s="210"/>
      <c r="C500" s="211"/>
      <c r="D500" s="193" t="s">
        <v>164</v>
      </c>
      <c r="E500" s="212" t="s">
        <v>19</v>
      </c>
      <c r="F500" s="213" t="s">
        <v>1641</v>
      </c>
      <c r="G500" s="211"/>
      <c r="H500" s="214">
        <v>1</v>
      </c>
      <c r="I500" s="215"/>
      <c r="J500" s="211"/>
      <c r="K500" s="211"/>
      <c r="L500" s="216"/>
      <c r="M500" s="217"/>
      <c r="N500" s="218"/>
      <c r="O500" s="218"/>
      <c r="P500" s="218"/>
      <c r="Q500" s="218"/>
      <c r="R500" s="218"/>
      <c r="S500" s="218"/>
      <c r="T500" s="219"/>
      <c r="AT500" s="220" t="s">
        <v>164</v>
      </c>
      <c r="AU500" s="220" t="s">
        <v>82</v>
      </c>
      <c r="AV500" s="14" t="s">
        <v>82</v>
      </c>
      <c r="AW500" s="14" t="s">
        <v>35</v>
      </c>
      <c r="AX500" s="14" t="s">
        <v>73</v>
      </c>
      <c r="AY500" s="220" t="s">
        <v>151</v>
      </c>
    </row>
    <row r="501" spans="1:65" s="15" customFormat="1" ht="11.25">
      <c r="B501" s="221"/>
      <c r="C501" s="222"/>
      <c r="D501" s="193" t="s">
        <v>164</v>
      </c>
      <c r="E501" s="223" t="s">
        <v>19</v>
      </c>
      <c r="F501" s="224" t="s">
        <v>167</v>
      </c>
      <c r="G501" s="222"/>
      <c r="H501" s="225">
        <v>1</v>
      </c>
      <c r="I501" s="226"/>
      <c r="J501" s="222"/>
      <c r="K501" s="222"/>
      <c r="L501" s="227"/>
      <c r="M501" s="228"/>
      <c r="N501" s="229"/>
      <c r="O501" s="229"/>
      <c r="P501" s="229"/>
      <c r="Q501" s="229"/>
      <c r="R501" s="229"/>
      <c r="S501" s="229"/>
      <c r="T501" s="230"/>
      <c r="AT501" s="231" t="s">
        <v>164</v>
      </c>
      <c r="AU501" s="231" t="s">
        <v>82</v>
      </c>
      <c r="AV501" s="15" t="s">
        <v>158</v>
      </c>
      <c r="AW501" s="15" t="s">
        <v>35</v>
      </c>
      <c r="AX501" s="15" t="s">
        <v>80</v>
      </c>
      <c r="AY501" s="231" t="s">
        <v>151</v>
      </c>
    </row>
    <row r="502" spans="1:65" s="2" customFormat="1" ht="24.2" customHeight="1">
      <c r="A502" s="36"/>
      <c r="B502" s="37"/>
      <c r="C502" s="232" t="s">
        <v>967</v>
      </c>
      <c r="D502" s="232" t="s">
        <v>324</v>
      </c>
      <c r="E502" s="233" t="s">
        <v>968</v>
      </c>
      <c r="F502" s="234" t="s">
        <v>1642</v>
      </c>
      <c r="G502" s="235" t="s">
        <v>447</v>
      </c>
      <c r="H502" s="236">
        <v>4</v>
      </c>
      <c r="I502" s="237"/>
      <c r="J502" s="238">
        <f>ROUND(I502*H502,2)</f>
        <v>0</v>
      </c>
      <c r="K502" s="234" t="s">
        <v>19</v>
      </c>
      <c r="L502" s="239"/>
      <c r="M502" s="240" t="s">
        <v>19</v>
      </c>
      <c r="N502" s="241" t="s">
        <v>44</v>
      </c>
      <c r="O502" s="66"/>
      <c r="P502" s="189">
        <f>O502*H502</f>
        <v>0</v>
      </c>
      <c r="Q502" s="189">
        <v>4.9000000000000002E-2</v>
      </c>
      <c r="R502" s="189">
        <f>Q502*H502</f>
        <v>0.19600000000000001</v>
      </c>
      <c r="S502" s="189">
        <v>0</v>
      </c>
      <c r="T502" s="190">
        <f>S502*H502</f>
        <v>0</v>
      </c>
      <c r="U502" s="36"/>
      <c r="V502" s="36"/>
      <c r="W502" s="36"/>
      <c r="X502" s="36"/>
      <c r="Y502" s="36"/>
      <c r="Z502" s="36"/>
      <c r="AA502" s="36"/>
      <c r="AB502" s="36"/>
      <c r="AC502" s="36"/>
      <c r="AD502" s="36"/>
      <c r="AE502" s="36"/>
      <c r="AR502" s="191" t="s">
        <v>327</v>
      </c>
      <c r="AT502" s="191" t="s">
        <v>324</v>
      </c>
      <c r="AU502" s="191" t="s">
        <v>82</v>
      </c>
      <c r="AY502" s="19" t="s">
        <v>151</v>
      </c>
      <c r="BE502" s="192">
        <f>IF(N502="základní",J502,0)</f>
        <v>0</v>
      </c>
      <c r="BF502" s="192">
        <f>IF(N502="snížená",J502,0)</f>
        <v>0</v>
      </c>
      <c r="BG502" s="192">
        <f>IF(N502="zákl. přenesená",J502,0)</f>
        <v>0</v>
      </c>
      <c r="BH502" s="192">
        <f>IF(N502="sníž. přenesená",J502,0)</f>
        <v>0</v>
      </c>
      <c r="BI502" s="192">
        <f>IF(N502="nulová",J502,0)</f>
        <v>0</v>
      </c>
      <c r="BJ502" s="19" t="s">
        <v>80</v>
      </c>
      <c r="BK502" s="192">
        <f>ROUND(I502*H502,2)</f>
        <v>0</v>
      </c>
      <c r="BL502" s="19" t="s">
        <v>276</v>
      </c>
      <c r="BM502" s="191" t="s">
        <v>1643</v>
      </c>
    </row>
    <row r="503" spans="1:65" s="2" customFormat="1" ht="19.5">
      <c r="A503" s="36"/>
      <c r="B503" s="37"/>
      <c r="C503" s="38"/>
      <c r="D503" s="193" t="s">
        <v>160</v>
      </c>
      <c r="E503" s="38"/>
      <c r="F503" s="194" t="s">
        <v>1644</v>
      </c>
      <c r="G503" s="38"/>
      <c r="H503" s="38"/>
      <c r="I503" s="195"/>
      <c r="J503" s="38"/>
      <c r="K503" s="38"/>
      <c r="L503" s="41"/>
      <c r="M503" s="196"/>
      <c r="N503" s="197"/>
      <c r="O503" s="66"/>
      <c r="P503" s="66"/>
      <c r="Q503" s="66"/>
      <c r="R503" s="66"/>
      <c r="S503" s="66"/>
      <c r="T503" s="67"/>
      <c r="U503" s="36"/>
      <c r="V503" s="36"/>
      <c r="W503" s="36"/>
      <c r="X503" s="36"/>
      <c r="Y503" s="36"/>
      <c r="Z503" s="36"/>
      <c r="AA503" s="36"/>
      <c r="AB503" s="36"/>
      <c r="AC503" s="36"/>
      <c r="AD503" s="36"/>
      <c r="AE503" s="36"/>
      <c r="AT503" s="19" t="s">
        <v>160</v>
      </c>
      <c r="AU503" s="19" t="s">
        <v>82</v>
      </c>
    </row>
    <row r="504" spans="1:65" s="13" customFormat="1" ht="11.25">
      <c r="B504" s="200"/>
      <c r="C504" s="201"/>
      <c r="D504" s="193" t="s">
        <v>164</v>
      </c>
      <c r="E504" s="202" t="s">
        <v>19</v>
      </c>
      <c r="F504" s="203" t="s">
        <v>1645</v>
      </c>
      <c r="G504" s="201"/>
      <c r="H504" s="202" t="s">
        <v>19</v>
      </c>
      <c r="I504" s="204"/>
      <c r="J504" s="201"/>
      <c r="K504" s="201"/>
      <c r="L504" s="205"/>
      <c r="M504" s="206"/>
      <c r="N504" s="207"/>
      <c r="O504" s="207"/>
      <c r="P504" s="207"/>
      <c r="Q504" s="207"/>
      <c r="R504" s="207"/>
      <c r="S504" s="207"/>
      <c r="T504" s="208"/>
      <c r="AT504" s="209" t="s">
        <v>164</v>
      </c>
      <c r="AU504" s="209" t="s">
        <v>82</v>
      </c>
      <c r="AV504" s="13" t="s">
        <v>80</v>
      </c>
      <c r="AW504" s="13" t="s">
        <v>35</v>
      </c>
      <c r="AX504" s="13" t="s">
        <v>73</v>
      </c>
      <c r="AY504" s="209" t="s">
        <v>151</v>
      </c>
    </row>
    <row r="505" spans="1:65" s="14" customFormat="1" ht="11.25">
      <c r="B505" s="210"/>
      <c r="C505" s="211"/>
      <c r="D505" s="193" t="s">
        <v>164</v>
      </c>
      <c r="E505" s="212" t="s">
        <v>19</v>
      </c>
      <c r="F505" s="213" t="s">
        <v>1646</v>
      </c>
      <c r="G505" s="211"/>
      <c r="H505" s="214">
        <v>1</v>
      </c>
      <c r="I505" s="215"/>
      <c r="J505" s="211"/>
      <c r="K505" s="211"/>
      <c r="L505" s="216"/>
      <c r="M505" s="217"/>
      <c r="N505" s="218"/>
      <c r="O505" s="218"/>
      <c r="P505" s="218"/>
      <c r="Q505" s="218"/>
      <c r="R505" s="218"/>
      <c r="S505" s="218"/>
      <c r="T505" s="219"/>
      <c r="AT505" s="220" t="s">
        <v>164</v>
      </c>
      <c r="AU505" s="220" t="s">
        <v>82</v>
      </c>
      <c r="AV505" s="14" t="s">
        <v>82</v>
      </c>
      <c r="AW505" s="14" t="s">
        <v>35</v>
      </c>
      <c r="AX505" s="14" t="s">
        <v>73</v>
      </c>
      <c r="AY505" s="220" t="s">
        <v>151</v>
      </c>
    </row>
    <row r="506" spans="1:65" s="14" customFormat="1" ht="11.25">
      <c r="B506" s="210"/>
      <c r="C506" s="211"/>
      <c r="D506" s="193" t="s">
        <v>164</v>
      </c>
      <c r="E506" s="212" t="s">
        <v>19</v>
      </c>
      <c r="F506" s="213" t="s">
        <v>1647</v>
      </c>
      <c r="G506" s="211"/>
      <c r="H506" s="214">
        <v>1</v>
      </c>
      <c r="I506" s="215"/>
      <c r="J506" s="211"/>
      <c r="K506" s="211"/>
      <c r="L506" s="216"/>
      <c r="M506" s="217"/>
      <c r="N506" s="218"/>
      <c r="O506" s="218"/>
      <c r="P506" s="218"/>
      <c r="Q506" s="218"/>
      <c r="R506" s="218"/>
      <c r="S506" s="218"/>
      <c r="T506" s="219"/>
      <c r="AT506" s="220" t="s">
        <v>164</v>
      </c>
      <c r="AU506" s="220" t="s">
        <v>82</v>
      </c>
      <c r="AV506" s="14" t="s">
        <v>82</v>
      </c>
      <c r="AW506" s="14" t="s">
        <v>35</v>
      </c>
      <c r="AX506" s="14" t="s">
        <v>73</v>
      </c>
      <c r="AY506" s="220" t="s">
        <v>151</v>
      </c>
    </row>
    <row r="507" spans="1:65" s="14" customFormat="1" ht="11.25">
      <c r="B507" s="210"/>
      <c r="C507" s="211"/>
      <c r="D507" s="193" t="s">
        <v>164</v>
      </c>
      <c r="E507" s="212" t="s">
        <v>19</v>
      </c>
      <c r="F507" s="213" t="s">
        <v>1648</v>
      </c>
      <c r="G507" s="211"/>
      <c r="H507" s="214">
        <v>1</v>
      </c>
      <c r="I507" s="215"/>
      <c r="J507" s="211"/>
      <c r="K507" s="211"/>
      <c r="L507" s="216"/>
      <c r="M507" s="217"/>
      <c r="N507" s="218"/>
      <c r="O507" s="218"/>
      <c r="P507" s="218"/>
      <c r="Q507" s="218"/>
      <c r="R507" s="218"/>
      <c r="S507" s="218"/>
      <c r="T507" s="219"/>
      <c r="AT507" s="220" t="s">
        <v>164</v>
      </c>
      <c r="AU507" s="220" t="s">
        <v>82</v>
      </c>
      <c r="AV507" s="14" t="s">
        <v>82</v>
      </c>
      <c r="AW507" s="14" t="s">
        <v>35</v>
      </c>
      <c r="AX507" s="14" t="s">
        <v>73</v>
      </c>
      <c r="AY507" s="220" t="s">
        <v>151</v>
      </c>
    </row>
    <row r="508" spans="1:65" s="14" customFormat="1" ht="11.25">
      <c r="B508" s="210"/>
      <c r="C508" s="211"/>
      <c r="D508" s="193" t="s">
        <v>164</v>
      </c>
      <c r="E508" s="212" t="s">
        <v>19</v>
      </c>
      <c r="F508" s="213" t="s">
        <v>1649</v>
      </c>
      <c r="G508" s="211"/>
      <c r="H508" s="214">
        <v>1</v>
      </c>
      <c r="I508" s="215"/>
      <c r="J508" s="211"/>
      <c r="K508" s="211"/>
      <c r="L508" s="216"/>
      <c r="M508" s="217"/>
      <c r="N508" s="218"/>
      <c r="O508" s="218"/>
      <c r="P508" s="218"/>
      <c r="Q508" s="218"/>
      <c r="R508" s="218"/>
      <c r="S508" s="218"/>
      <c r="T508" s="219"/>
      <c r="AT508" s="220" t="s">
        <v>164</v>
      </c>
      <c r="AU508" s="220" t="s">
        <v>82</v>
      </c>
      <c r="AV508" s="14" t="s">
        <v>82</v>
      </c>
      <c r="AW508" s="14" t="s">
        <v>35</v>
      </c>
      <c r="AX508" s="14" t="s">
        <v>73</v>
      </c>
      <c r="AY508" s="220" t="s">
        <v>151</v>
      </c>
    </row>
    <row r="509" spans="1:65" s="15" customFormat="1" ht="11.25">
      <c r="B509" s="221"/>
      <c r="C509" s="222"/>
      <c r="D509" s="193" t="s">
        <v>164</v>
      </c>
      <c r="E509" s="223" t="s">
        <v>19</v>
      </c>
      <c r="F509" s="224" t="s">
        <v>167</v>
      </c>
      <c r="G509" s="222"/>
      <c r="H509" s="225">
        <v>4</v>
      </c>
      <c r="I509" s="226"/>
      <c r="J509" s="222"/>
      <c r="K509" s="222"/>
      <c r="L509" s="227"/>
      <c r="M509" s="228"/>
      <c r="N509" s="229"/>
      <c r="O509" s="229"/>
      <c r="P509" s="229"/>
      <c r="Q509" s="229"/>
      <c r="R509" s="229"/>
      <c r="S509" s="229"/>
      <c r="T509" s="230"/>
      <c r="AT509" s="231" t="s">
        <v>164</v>
      </c>
      <c r="AU509" s="231" t="s">
        <v>82</v>
      </c>
      <c r="AV509" s="15" t="s">
        <v>158</v>
      </c>
      <c r="AW509" s="15" t="s">
        <v>35</v>
      </c>
      <c r="AX509" s="15" t="s">
        <v>80</v>
      </c>
      <c r="AY509" s="231" t="s">
        <v>151</v>
      </c>
    </row>
    <row r="510" spans="1:65" s="2" customFormat="1" ht="24.2" customHeight="1">
      <c r="A510" s="36"/>
      <c r="B510" s="37"/>
      <c r="C510" s="232" t="s">
        <v>976</v>
      </c>
      <c r="D510" s="232" t="s">
        <v>324</v>
      </c>
      <c r="E510" s="233" t="s">
        <v>977</v>
      </c>
      <c r="F510" s="234" t="s">
        <v>1650</v>
      </c>
      <c r="G510" s="235" t="s">
        <v>447</v>
      </c>
      <c r="H510" s="236">
        <v>4</v>
      </c>
      <c r="I510" s="237"/>
      <c r="J510" s="238">
        <f>ROUND(I510*H510,2)</f>
        <v>0</v>
      </c>
      <c r="K510" s="234" t="s">
        <v>19</v>
      </c>
      <c r="L510" s="239"/>
      <c r="M510" s="240" t="s">
        <v>19</v>
      </c>
      <c r="N510" s="241" t="s">
        <v>44</v>
      </c>
      <c r="O510" s="66"/>
      <c r="P510" s="189">
        <f>O510*H510</f>
        <v>0</v>
      </c>
      <c r="Q510" s="189">
        <v>0.09</v>
      </c>
      <c r="R510" s="189">
        <f>Q510*H510</f>
        <v>0.36</v>
      </c>
      <c r="S510" s="189">
        <v>0</v>
      </c>
      <c r="T510" s="190">
        <f>S510*H510</f>
        <v>0</v>
      </c>
      <c r="U510" s="36"/>
      <c r="V510" s="36"/>
      <c r="W510" s="36"/>
      <c r="X510" s="36"/>
      <c r="Y510" s="36"/>
      <c r="Z510" s="36"/>
      <c r="AA510" s="36"/>
      <c r="AB510" s="36"/>
      <c r="AC510" s="36"/>
      <c r="AD510" s="36"/>
      <c r="AE510" s="36"/>
      <c r="AR510" s="191" t="s">
        <v>327</v>
      </c>
      <c r="AT510" s="191" t="s">
        <v>324</v>
      </c>
      <c r="AU510" s="191" t="s">
        <v>82</v>
      </c>
      <c r="AY510" s="19" t="s">
        <v>151</v>
      </c>
      <c r="BE510" s="192">
        <f>IF(N510="základní",J510,0)</f>
        <v>0</v>
      </c>
      <c r="BF510" s="192">
        <f>IF(N510="snížená",J510,0)</f>
        <v>0</v>
      </c>
      <c r="BG510" s="192">
        <f>IF(N510="zákl. přenesená",J510,0)</f>
        <v>0</v>
      </c>
      <c r="BH510" s="192">
        <f>IF(N510="sníž. přenesená",J510,0)</f>
        <v>0</v>
      </c>
      <c r="BI510" s="192">
        <f>IF(N510="nulová",J510,0)</f>
        <v>0</v>
      </c>
      <c r="BJ510" s="19" t="s">
        <v>80</v>
      </c>
      <c r="BK510" s="192">
        <f>ROUND(I510*H510,2)</f>
        <v>0</v>
      </c>
      <c r="BL510" s="19" t="s">
        <v>276</v>
      </c>
      <c r="BM510" s="191" t="s">
        <v>1651</v>
      </c>
    </row>
    <row r="511" spans="1:65" s="2" customFormat="1" ht="19.5">
      <c r="A511" s="36"/>
      <c r="B511" s="37"/>
      <c r="C511" s="38"/>
      <c r="D511" s="193" t="s">
        <v>160</v>
      </c>
      <c r="E511" s="38"/>
      <c r="F511" s="194" t="s">
        <v>1650</v>
      </c>
      <c r="G511" s="38"/>
      <c r="H511" s="38"/>
      <c r="I511" s="195"/>
      <c r="J511" s="38"/>
      <c r="K511" s="38"/>
      <c r="L511" s="41"/>
      <c r="M511" s="196"/>
      <c r="N511" s="197"/>
      <c r="O511" s="66"/>
      <c r="P511" s="66"/>
      <c r="Q511" s="66"/>
      <c r="R511" s="66"/>
      <c r="S511" s="66"/>
      <c r="T511" s="67"/>
      <c r="U511" s="36"/>
      <c r="V511" s="36"/>
      <c r="W511" s="36"/>
      <c r="X511" s="36"/>
      <c r="Y511" s="36"/>
      <c r="Z511" s="36"/>
      <c r="AA511" s="36"/>
      <c r="AB511" s="36"/>
      <c r="AC511" s="36"/>
      <c r="AD511" s="36"/>
      <c r="AE511" s="36"/>
      <c r="AT511" s="19" t="s">
        <v>160</v>
      </c>
      <c r="AU511" s="19" t="s">
        <v>82</v>
      </c>
    </row>
    <row r="512" spans="1:65" s="13" customFormat="1" ht="11.25">
      <c r="B512" s="200"/>
      <c r="C512" s="201"/>
      <c r="D512" s="193" t="s">
        <v>164</v>
      </c>
      <c r="E512" s="202" t="s">
        <v>19</v>
      </c>
      <c r="F512" s="203" t="s">
        <v>1652</v>
      </c>
      <c r="G512" s="201"/>
      <c r="H512" s="202" t="s">
        <v>19</v>
      </c>
      <c r="I512" s="204"/>
      <c r="J512" s="201"/>
      <c r="K512" s="201"/>
      <c r="L512" s="205"/>
      <c r="M512" s="206"/>
      <c r="N512" s="207"/>
      <c r="O512" s="207"/>
      <c r="P512" s="207"/>
      <c r="Q512" s="207"/>
      <c r="R512" s="207"/>
      <c r="S512" s="207"/>
      <c r="T512" s="208"/>
      <c r="AT512" s="209" t="s">
        <v>164</v>
      </c>
      <c r="AU512" s="209" t="s">
        <v>82</v>
      </c>
      <c r="AV512" s="13" t="s">
        <v>80</v>
      </c>
      <c r="AW512" s="13" t="s">
        <v>35</v>
      </c>
      <c r="AX512" s="13" t="s">
        <v>73</v>
      </c>
      <c r="AY512" s="209" t="s">
        <v>151</v>
      </c>
    </row>
    <row r="513" spans="1:65" s="14" customFormat="1" ht="11.25">
      <c r="B513" s="210"/>
      <c r="C513" s="211"/>
      <c r="D513" s="193" t="s">
        <v>164</v>
      </c>
      <c r="E513" s="212" t="s">
        <v>19</v>
      </c>
      <c r="F513" s="213" t="s">
        <v>1653</v>
      </c>
      <c r="G513" s="211"/>
      <c r="H513" s="214">
        <v>1</v>
      </c>
      <c r="I513" s="215"/>
      <c r="J513" s="211"/>
      <c r="K513" s="211"/>
      <c r="L513" s="216"/>
      <c r="M513" s="217"/>
      <c r="N513" s="218"/>
      <c r="O513" s="218"/>
      <c r="P513" s="218"/>
      <c r="Q513" s="218"/>
      <c r="R513" s="218"/>
      <c r="S513" s="218"/>
      <c r="T513" s="219"/>
      <c r="AT513" s="220" t="s">
        <v>164</v>
      </c>
      <c r="AU513" s="220" t="s">
        <v>82</v>
      </c>
      <c r="AV513" s="14" t="s">
        <v>82</v>
      </c>
      <c r="AW513" s="14" t="s">
        <v>35</v>
      </c>
      <c r="AX513" s="14" t="s">
        <v>73</v>
      </c>
      <c r="AY513" s="220" t="s">
        <v>151</v>
      </c>
    </row>
    <row r="514" spans="1:65" s="14" customFormat="1" ht="11.25">
      <c r="B514" s="210"/>
      <c r="C514" s="211"/>
      <c r="D514" s="193" t="s">
        <v>164</v>
      </c>
      <c r="E514" s="212" t="s">
        <v>19</v>
      </c>
      <c r="F514" s="213" t="s">
        <v>1654</v>
      </c>
      <c r="G514" s="211"/>
      <c r="H514" s="214">
        <v>1</v>
      </c>
      <c r="I514" s="215"/>
      <c r="J514" s="211"/>
      <c r="K514" s="211"/>
      <c r="L514" s="216"/>
      <c r="M514" s="217"/>
      <c r="N514" s="218"/>
      <c r="O514" s="218"/>
      <c r="P514" s="218"/>
      <c r="Q514" s="218"/>
      <c r="R514" s="218"/>
      <c r="S514" s="218"/>
      <c r="T514" s="219"/>
      <c r="AT514" s="220" t="s">
        <v>164</v>
      </c>
      <c r="AU514" s="220" t="s">
        <v>82</v>
      </c>
      <c r="AV514" s="14" t="s">
        <v>82</v>
      </c>
      <c r="AW514" s="14" t="s">
        <v>35</v>
      </c>
      <c r="AX514" s="14" t="s">
        <v>73</v>
      </c>
      <c r="AY514" s="220" t="s">
        <v>151</v>
      </c>
    </row>
    <row r="515" spans="1:65" s="14" customFormat="1" ht="11.25">
      <c r="B515" s="210"/>
      <c r="C515" s="211"/>
      <c r="D515" s="193" t="s">
        <v>164</v>
      </c>
      <c r="E515" s="212" t="s">
        <v>19</v>
      </c>
      <c r="F515" s="213" t="s">
        <v>1655</v>
      </c>
      <c r="G515" s="211"/>
      <c r="H515" s="214">
        <v>1</v>
      </c>
      <c r="I515" s="215"/>
      <c r="J515" s="211"/>
      <c r="K515" s="211"/>
      <c r="L515" s="216"/>
      <c r="M515" s="217"/>
      <c r="N515" s="218"/>
      <c r="O515" s="218"/>
      <c r="P515" s="218"/>
      <c r="Q515" s="218"/>
      <c r="R515" s="218"/>
      <c r="S515" s="218"/>
      <c r="T515" s="219"/>
      <c r="AT515" s="220" t="s">
        <v>164</v>
      </c>
      <c r="AU515" s="220" t="s">
        <v>82</v>
      </c>
      <c r="AV515" s="14" t="s">
        <v>82</v>
      </c>
      <c r="AW515" s="14" t="s">
        <v>35</v>
      </c>
      <c r="AX515" s="14" t="s">
        <v>73</v>
      </c>
      <c r="AY515" s="220" t="s">
        <v>151</v>
      </c>
    </row>
    <row r="516" spans="1:65" s="14" customFormat="1" ht="11.25">
      <c r="B516" s="210"/>
      <c r="C516" s="211"/>
      <c r="D516" s="193" t="s">
        <v>164</v>
      </c>
      <c r="E516" s="212" t="s">
        <v>19</v>
      </c>
      <c r="F516" s="213" t="s">
        <v>1656</v>
      </c>
      <c r="G516" s="211"/>
      <c r="H516" s="214">
        <v>1</v>
      </c>
      <c r="I516" s="215"/>
      <c r="J516" s="211"/>
      <c r="K516" s="211"/>
      <c r="L516" s="216"/>
      <c r="M516" s="217"/>
      <c r="N516" s="218"/>
      <c r="O516" s="218"/>
      <c r="P516" s="218"/>
      <c r="Q516" s="218"/>
      <c r="R516" s="218"/>
      <c r="S516" s="218"/>
      <c r="T516" s="219"/>
      <c r="AT516" s="220" t="s">
        <v>164</v>
      </c>
      <c r="AU516" s="220" t="s">
        <v>82</v>
      </c>
      <c r="AV516" s="14" t="s">
        <v>82</v>
      </c>
      <c r="AW516" s="14" t="s">
        <v>35</v>
      </c>
      <c r="AX516" s="14" t="s">
        <v>73</v>
      </c>
      <c r="AY516" s="220" t="s">
        <v>151</v>
      </c>
    </row>
    <row r="517" spans="1:65" s="15" customFormat="1" ht="11.25">
      <c r="B517" s="221"/>
      <c r="C517" s="222"/>
      <c r="D517" s="193" t="s">
        <v>164</v>
      </c>
      <c r="E517" s="223" t="s">
        <v>19</v>
      </c>
      <c r="F517" s="224" t="s">
        <v>167</v>
      </c>
      <c r="G517" s="222"/>
      <c r="H517" s="225">
        <v>4</v>
      </c>
      <c r="I517" s="226"/>
      <c r="J517" s="222"/>
      <c r="K517" s="222"/>
      <c r="L517" s="227"/>
      <c r="M517" s="228"/>
      <c r="N517" s="229"/>
      <c r="O517" s="229"/>
      <c r="P517" s="229"/>
      <c r="Q517" s="229"/>
      <c r="R517" s="229"/>
      <c r="S517" s="229"/>
      <c r="T517" s="230"/>
      <c r="AT517" s="231" t="s">
        <v>164</v>
      </c>
      <c r="AU517" s="231" t="s">
        <v>82</v>
      </c>
      <c r="AV517" s="15" t="s">
        <v>158</v>
      </c>
      <c r="AW517" s="15" t="s">
        <v>35</v>
      </c>
      <c r="AX517" s="15" t="s">
        <v>80</v>
      </c>
      <c r="AY517" s="231" t="s">
        <v>151</v>
      </c>
    </row>
    <row r="518" spans="1:65" s="2" customFormat="1" ht="24.2" customHeight="1">
      <c r="A518" s="36"/>
      <c r="B518" s="37"/>
      <c r="C518" s="232" t="s">
        <v>986</v>
      </c>
      <c r="D518" s="232" t="s">
        <v>324</v>
      </c>
      <c r="E518" s="233" t="s">
        <v>987</v>
      </c>
      <c r="F518" s="234" t="s">
        <v>1657</v>
      </c>
      <c r="G518" s="235" t="s">
        <v>447</v>
      </c>
      <c r="H518" s="236">
        <v>1</v>
      </c>
      <c r="I518" s="237"/>
      <c r="J518" s="238">
        <f>ROUND(I518*H518,2)</f>
        <v>0</v>
      </c>
      <c r="K518" s="234" t="s">
        <v>19</v>
      </c>
      <c r="L518" s="239"/>
      <c r="M518" s="240" t="s">
        <v>19</v>
      </c>
      <c r="N518" s="241" t="s">
        <v>44</v>
      </c>
      <c r="O518" s="66"/>
      <c r="P518" s="189">
        <f>O518*H518</f>
        <v>0</v>
      </c>
      <c r="Q518" s="189">
        <v>8.2000000000000003E-2</v>
      </c>
      <c r="R518" s="189">
        <f>Q518*H518</f>
        <v>8.2000000000000003E-2</v>
      </c>
      <c r="S518" s="189">
        <v>0</v>
      </c>
      <c r="T518" s="190">
        <f>S518*H518</f>
        <v>0</v>
      </c>
      <c r="U518" s="36"/>
      <c r="V518" s="36"/>
      <c r="W518" s="36"/>
      <c r="X518" s="36"/>
      <c r="Y518" s="36"/>
      <c r="Z518" s="36"/>
      <c r="AA518" s="36"/>
      <c r="AB518" s="36"/>
      <c r="AC518" s="36"/>
      <c r="AD518" s="36"/>
      <c r="AE518" s="36"/>
      <c r="AR518" s="191" t="s">
        <v>327</v>
      </c>
      <c r="AT518" s="191" t="s">
        <v>324</v>
      </c>
      <c r="AU518" s="191" t="s">
        <v>82</v>
      </c>
      <c r="AY518" s="19" t="s">
        <v>151</v>
      </c>
      <c r="BE518" s="192">
        <f>IF(N518="základní",J518,0)</f>
        <v>0</v>
      </c>
      <c r="BF518" s="192">
        <f>IF(N518="snížená",J518,0)</f>
        <v>0</v>
      </c>
      <c r="BG518" s="192">
        <f>IF(N518="zákl. přenesená",J518,0)</f>
        <v>0</v>
      </c>
      <c r="BH518" s="192">
        <f>IF(N518="sníž. přenesená",J518,0)</f>
        <v>0</v>
      </c>
      <c r="BI518" s="192">
        <f>IF(N518="nulová",J518,0)</f>
        <v>0</v>
      </c>
      <c r="BJ518" s="19" t="s">
        <v>80</v>
      </c>
      <c r="BK518" s="192">
        <f>ROUND(I518*H518,2)</f>
        <v>0</v>
      </c>
      <c r="BL518" s="19" t="s">
        <v>276</v>
      </c>
      <c r="BM518" s="191" t="s">
        <v>1658</v>
      </c>
    </row>
    <row r="519" spans="1:65" s="2" customFormat="1" ht="11.25">
      <c r="A519" s="36"/>
      <c r="B519" s="37"/>
      <c r="C519" s="38"/>
      <c r="D519" s="193" t="s">
        <v>160</v>
      </c>
      <c r="E519" s="38"/>
      <c r="F519" s="194" t="s">
        <v>1657</v>
      </c>
      <c r="G519" s="38"/>
      <c r="H519" s="38"/>
      <c r="I519" s="195"/>
      <c r="J519" s="38"/>
      <c r="K519" s="38"/>
      <c r="L519" s="41"/>
      <c r="M519" s="196"/>
      <c r="N519" s="197"/>
      <c r="O519" s="66"/>
      <c r="P519" s="66"/>
      <c r="Q519" s="66"/>
      <c r="R519" s="66"/>
      <c r="S519" s="66"/>
      <c r="T519" s="67"/>
      <c r="U519" s="36"/>
      <c r="V519" s="36"/>
      <c r="W519" s="36"/>
      <c r="X519" s="36"/>
      <c r="Y519" s="36"/>
      <c r="Z519" s="36"/>
      <c r="AA519" s="36"/>
      <c r="AB519" s="36"/>
      <c r="AC519" s="36"/>
      <c r="AD519" s="36"/>
      <c r="AE519" s="36"/>
      <c r="AT519" s="19" t="s">
        <v>160</v>
      </c>
      <c r="AU519" s="19" t="s">
        <v>82</v>
      </c>
    </row>
    <row r="520" spans="1:65" s="13" customFormat="1" ht="11.25">
      <c r="B520" s="200"/>
      <c r="C520" s="201"/>
      <c r="D520" s="193" t="s">
        <v>164</v>
      </c>
      <c r="E520" s="202" t="s">
        <v>19</v>
      </c>
      <c r="F520" s="203" t="s">
        <v>1635</v>
      </c>
      <c r="G520" s="201"/>
      <c r="H520" s="202" t="s">
        <v>19</v>
      </c>
      <c r="I520" s="204"/>
      <c r="J520" s="201"/>
      <c r="K520" s="201"/>
      <c r="L520" s="205"/>
      <c r="M520" s="206"/>
      <c r="N520" s="207"/>
      <c r="O520" s="207"/>
      <c r="P520" s="207"/>
      <c r="Q520" s="207"/>
      <c r="R520" s="207"/>
      <c r="S520" s="207"/>
      <c r="T520" s="208"/>
      <c r="AT520" s="209" t="s">
        <v>164</v>
      </c>
      <c r="AU520" s="209" t="s">
        <v>82</v>
      </c>
      <c r="AV520" s="13" t="s">
        <v>80</v>
      </c>
      <c r="AW520" s="13" t="s">
        <v>35</v>
      </c>
      <c r="AX520" s="13" t="s">
        <v>73</v>
      </c>
      <c r="AY520" s="209" t="s">
        <v>151</v>
      </c>
    </row>
    <row r="521" spans="1:65" s="14" customFormat="1" ht="11.25">
      <c r="B521" s="210"/>
      <c r="C521" s="211"/>
      <c r="D521" s="193" t="s">
        <v>164</v>
      </c>
      <c r="E521" s="212" t="s">
        <v>19</v>
      </c>
      <c r="F521" s="213" t="s">
        <v>1659</v>
      </c>
      <c r="G521" s="211"/>
      <c r="H521" s="214">
        <v>1</v>
      </c>
      <c r="I521" s="215"/>
      <c r="J521" s="211"/>
      <c r="K521" s="211"/>
      <c r="L521" s="216"/>
      <c r="M521" s="217"/>
      <c r="N521" s="218"/>
      <c r="O521" s="218"/>
      <c r="P521" s="218"/>
      <c r="Q521" s="218"/>
      <c r="R521" s="218"/>
      <c r="S521" s="218"/>
      <c r="T521" s="219"/>
      <c r="AT521" s="220" t="s">
        <v>164</v>
      </c>
      <c r="AU521" s="220" t="s">
        <v>82</v>
      </c>
      <c r="AV521" s="14" t="s">
        <v>82</v>
      </c>
      <c r="AW521" s="14" t="s">
        <v>35</v>
      </c>
      <c r="AX521" s="14" t="s">
        <v>73</v>
      </c>
      <c r="AY521" s="220" t="s">
        <v>151</v>
      </c>
    </row>
    <row r="522" spans="1:65" s="15" customFormat="1" ht="11.25">
      <c r="B522" s="221"/>
      <c r="C522" s="222"/>
      <c r="D522" s="193" t="s">
        <v>164</v>
      </c>
      <c r="E522" s="223" t="s">
        <v>19</v>
      </c>
      <c r="F522" s="224" t="s">
        <v>167</v>
      </c>
      <c r="G522" s="222"/>
      <c r="H522" s="225">
        <v>1</v>
      </c>
      <c r="I522" s="226"/>
      <c r="J522" s="222"/>
      <c r="K522" s="222"/>
      <c r="L522" s="227"/>
      <c r="M522" s="228"/>
      <c r="N522" s="229"/>
      <c r="O522" s="229"/>
      <c r="P522" s="229"/>
      <c r="Q522" s="229"/>
      <c r="R522" s="229"/>
      <c r="S522" s="229"/>
      <c r="T522" s="230"/>
      <c r="AT522" s="231" t="s">
        <v>164</v>
      </c>
      <c r="AU522" s="231" t="s">
        <v>82</v>
      </c>
      <c r="AV522" s="15" t="s">
        <v>158</v>
      </c>
      <c r="AW522" s="15" t="s">
        <v>35</v>
      </c>
      <c r="AX522" s="15" t="s">
        <v>80</v>
      </c>
      <c r="AY522" s="231" t="s">
        <v>151</v>
      </c>
    </row>
    <row r="523" spans="1:65" s="2" customFormat="1" ht="24.2" customHeight="1">
      <c r="A523" s="36"/>
      <c r="B523" s="37"/>
      <c r="C523" s="232" t="s">
        <v>992</v>
      </c>
      <c r="D523" s="232" t="s">
        <v>324</v>
      </c>
      <c r="E523" s="233" t="s">
        <v>993</v>
      </c>
      <c r="F523" s="234" t="s">
        <v>1660</v>
      </c>
      <c r="G523" s="235" t="s">
        <v>447</v>
      </c>
      <c r="H523" s="236">
        <v>1</v>
      </c>
      <c r="I523" s="237"/>
      <c r="J523" s="238">
        <f>ROUND(I523*H523,2)</f>
        <v>0</v>
      </c>
      <c r="K523" s="234" t="s">
        <v>19</v>
      </c>
      <c r="L523" s="239"/>
      <c r="M523" s="240" t="s">
        <v>19</v>
      </c>
      <c r="N523" s="241" t="s">
        <v>44</v>
      </c>
      <c r="O523" s="66"/>
      <c r="P523" s="189">
        <f>O523*H523</f>
        <v>0</v>
      </c>
      <c r="Q523" s="189">
        <v>1.52E-2</v>
      </c>
      <c r="R523" s="189">
        <f>Q523*H523</f>
        <v>1.52E-2</v>
      </c>
      <c r="S523" s="189">
        <v>0</v>
      </c>
      <c r="T523" s="190">
        <f>S523*H523</f>
        <v>0</v>
      </c>
      <c r="U523" s="36"/>
      <c r="V523" s="36"/>
      <c r="W523" s="36"/>
      <c r="X523" s="36"/>
      <c r="Y523" s="36"/>
      <c r="Z523" s="36"/>
      <c r="AA523" s="36"/>
      <c r="AB523" s="36"/>
      <c r="AC523" s="36"/>
      <c r="AD523" s="36"/>
      <c r="AE523" s="36"/>
      <c r="AR523" s="191" t="s">
        <v>327</v>
      </c>
      <c r="AT523" s="191" t="s">
        <v>324</v>
      </c>
      <c r="AU523" s="191" t="s">
        <v>82</v>
      </c>
      <c r="AY523" s="19" t="s">
        <v>151</v>
      </c>
      <c r="BE523" s="192">
        <f>IF(N523="základní",J523,0)</f>
        <v>0</v>
      </c>
      <c r="BF523" s="192">
        <f>IF(N523="snížená",J523,0)</f>
        <v>0</v>
      </c>
      <c r="BG523" s="192">
        <f>IF(N523="zákl. přenesená",J523,0)</f>
        <v>0</v>
      </c>
      <c r="BH523" s="192">
        <f>IF(N523="sníž. přenesená",J523,0)</f>
        <v>0</v>
      </c>
      <c r="BI523" s="192">
        <f>IF(N523="nulová",J523,0)</f>
        <v>0</v>
      </c>
      <c r="BJ523" s="19" t="s">
        <v>80</v>
      </c>
      <c r="BK523" s="192">
        <f>ROUND(I523*H523,2)</f>
        <v>0</v>
      </c>
      <c r="BL523" s="19" t="s">
        <v>276</v>
      </c>
      <c r="BM523" s="191" t="s">
        <v>1661</v>
      </c>
    </row>
    <row r="524" spans="1:65" s="2" customFormat="1" ht="11.25">
      <c r="A524" s="36"/>
      <c r="B524" s="37"/>
      <c r="C524" s="38"/>
      <c r="D524" s="193" t="s">
        <v>160</v>
      </c>
      <c r="E524" s="38"/>
      <c r="F524" s="194" t="s">
        <v>1660</v>
      </c>
      <c r="G524" s="38"/>
      <c r="H524" s="38"/>
      <c r="I524" s="195"/>
      <c r="J524" s="38"/>
      <c r="K524" s="38"/>
      <c r="L524" s="41"/>
      <c r="M524" s="196"/>
      <c r="N524" s="197"/>
      <c r="O524" s="66"/>
      <c r="P524" s="66"/>
      <c r="Q524" s="66"/>
      <c r="R524" s="66"/>
      <c r="S524" s="66"/>
      <c r="T524" s="67"/>
      <c r="U524" s="36"/>
      <c r="V524" s="36"/>
      <c r="W524" s="36"/>
      <c r="X524" s="36"/>
      <c r="Y524" s="36"/>
      <c r="Z524" s="36"/>
      <c r="AA524" s="36"/>
      <c r="AB524" s="36"/>
      <c r="AC524" s="36"/>
      <c r="AD524" s="36"/>
      <c r="AE524" s="36"/>
      <c r="AT524" s="19" t="s">
        <v>160</v>
      </c>
      <c r="AU524" s="19" t="s">
        <v>82</v>
      </c>
    </row>
    <row r="525" spans="1:65" s="13" customFormat="1" ht="11.25">
      <c r="B525" s="200"/>
      <c r="C525" s="201"/>
      <c r="D525" s="193" t="s">
        <v>164</v>
      </c>
      <c r="E525" s="202" t="s">
        <v>19</v>
      </c>
      <c r="F525" s="203" t="s">
        <v>1640</v>
      </c>
      <c r="G525" s="201"/>
      <c r="H525" s="202" t="s">
        <v>19</v>
      </c>
      <c r="I525" s="204"/>
      <c r="J525" s="201"/>
      <c r="K525" s="201"/>
      <c r="L525" s="205"/>
      <c r="M525" s="206"/>
      <c r="N525" s="207"/>
      <c r="O525" s="207"/>
      <c r="P525" s="207"/>
      <c r="Q525" s="207"/>
      <c r="R525" s="207"/>
      <c r="S525" s="207"/>
      <c r="T525" s="208"/>
      <c r="AT525" s="209" t="s">
        <v>164</v>
      </c>
      <c r="AU525" s="209" t="s">
        <v>82</v>
      </c>
      <c r="AV525" s="13" t="s">
        <v>80</v>
      </c>
      <c r="AW525" s="13" t="s">
        <v>35</v>
      </c>
      <c r="AX525" s="13" t="s">
        <v>73</v>
      </c>
      <c r="AY525" s="209" t="s">
        <v>151</v>
      </c>
    </row>
    <row r="526" spans="1:65" s="14" customFormat="1" ht="11.25">
      <c r="B526" s="210"/>
      <c r="C526" s="211"/>
      <c r="D526" s="193" t="s">
        <v>164</v>
      </c>
      <c r="E526" s="212" t="s">
        <v>19</v>
      </c>
      <c r="F526" s="213" t="s">
        <v>1662</v>
      </c>
      <c r="G526" s="211"/>
      <c r="H526" s="214">
        <v>1</v>
      </c>
      <c r="I526" s="215"/>
      <c r="J526" s="211"/>
      <c r="K526" s="211"/>
      <c r="L526" s="216"/>
      <c r="M526" s="217"/>
      <c r="N526" s="218"/>
      <c r="O526" s="218"/>
      <c r="P526" s="218"/>
      <c r="Q526" s="218"/>
      <c r="R526" s="218"/>
      <c r="S526" s="218"/>
      <c r="T526" s="219"/>
      <c r="AT526" s="220" t="s">
        <v>164</v>
      </c>
      <c r="AU526" s="220" t="s">
        <v>82</v>
      </c>
      <c r="AV526" s="14" t="s">
        <v>82</v>
      </c>
      <c r="AW526" s="14" t="s">
        <v>35</v>
      </c>
      <c r="AX526" s="14" t="s">
        <v>73</v>
      </c>
      <c r="AY526" s="220" t="s">
        <v>151</v>
      </c>
    </row>
    <row r="527" spans="1:65" s="15" customFormat="1" ht="11.25">
      <c r="B527" s="221"/>
      <c r="C527" s="222"/>
      <c r="D527" s="193" t="s">
        <v>164</v>
      </c>
      <c r="E527" s="223" t="s">
        <v>19</v>
      </c>
      <c r="F527" s="224" t="s">
        <v>167</v>
      </c>
      <c r="G527" s="222"/>
      <c r="H527" s="225">
        <v>1</v>
      </c>
      <c r="I527" s="226"/>
      <c r="J527" s="222"/>
      <c r="K527" s="222"/>
      <c r="L527" s="227"/>
      <c r="M527" s="228"/>
      <c r="N527" s="229"/>
      <c r="O527" s="229"/>
      <c r="P527" s="229"/>
      <c r="Q527" s="229"/>
      <c r="R527" s="229"/>
      <c r="S527" s="229"/>
      <c r="T527" s="230"/>
      <c r="AT527" s="231" t="s">
        <v>164</v>
      </c>
      <c r="AU527" s="231" t="s">
        <v>82</v>
      </c>
      <c r="AV527" s="15" t="s">
        <v>158</v>
      </c>
      <c r="AW527" s="15" t="s">
        <v>35</v>
      </c>
      <c r="AX527" s="15" t="s">
        <v>80</v>
      </c>
      <c r="AY527" s="231" t="s">
        <v>151</v>
      </c>
    </row>
    <row r="528" spans="1:65" s="2" customFormat="1" ht="24.2" customHeight="1">
      <c r="A528" s="36"/>
      <c r="B528" s="37"/>
      <c r="C528" s="232" t="s">
        <v>997</v>
      </c>
      <c r="D528" s="232" t="s">
        <v>324</v>
      </c>
      <c r="E528" s="233" t="s">
        <v>998</v>
      </c>
      <c r="F528" s="234" t="s">
        <v>1663</v>
      </c>
      <c r="G528" s="235" t="s">
        <v>447</v>
      </c>
      <c r="H528" s="236">
        <v>1</v>
      </c>
      <c r="I528" s="237"/>
      <c r="J528" s="238">
        <f>ROUND(I528*H528,2)</f>
        <v>0</v>
      </c>
      <c r="K528" s="234" t="s">
        <v>19</v>
      </c>
      <c r="L528" s="239"/>
      <c r="M528" s="240" t="s">
        <v>19</v>
      </c>
      <c r="N528" s="241" t="s">
        <v>44</v>
      </c>
      <c r="O528" s="66"/>
      <c r="P528" s="189">
        <f>O528*H528</f>
        <v>0</v>
      </c>
      <c r="Q528" s="189">
        <v>5.5E-2</v>
      </c>
      <c r="R528" s="189">
        <f>Q528*H528</f>
        <v>5.5E-2</v>
      </c>
      <c r="S528" s="189">
        <v>0</v>
      </c>
      <c r="T528" s="190">
        <f>S528*H528</f>
        <v>0</v>
      </c>
      <c r="U528" s="36"/>
      <c r="V528" s="36"/>
      <c r="W528" s="36"/>
      <c r="X528" s="36"/>
      <c r="Y528" s="36"/>
      <c r="Z528" s="36"/>
      <c r="AA528" s="36"/>
      <c r="AB528" s="36"/>
      <c r="AC528" s="36"/>
      <c r="AD528" s="36"/>
      <c r="AE528" s="36"/>
      <c r="AR528" s="191" t="s">
        <v>327</v>
      </c>
      <c r="AT528" s="191" t="s">
        <v>324</v>
      </c>
      <c r="AU528" s="191" t="s">
        <v>82</v>
      </c>
      <c r="AY528" s="19" t="s">
        <v>151</v>
      </c>
      <c r="BE528" s="192">
        <f>IF(N528="základní",J528,0)</f>
        <v>0</v>
      </c>
      <c r="BF528" s="192">
        <f>IF(N528="snížená",J528,0)</f>
        <v>0</v>
      </c>
      <c r="BG528" s="192">
        <f>IF(N528="zákl. přenesená",J528,0)</f>
        <v>0</v>
      </c>
      <c r="BH528" s="192">
        <f>IF(N528="sníž. přenesená",J528,0)</f>
        <v>0</v>
      </c>
      <c r="BI528" s="192">
        <f>IF(N528="nulová",J528,0)</f>
        <v>0</v>
      </c>
      <c r="BJ528" s="19" t="s">
        <v>80</v>
      </c>
      <c r="BK528" s="192">
        <f>ROUND(I528*H528,2)</f>
        <v>0</v>
      </c>
      <c r="BL528" s="19" t="s">
        <v>276</v>
      </c>
      <c r="BM528" s="191" t="s">
        <v>1664</v>
      </c>
    </row>
    <row r="529" spans="1:65" s="2" customFormat="1" ht="11.25">
      <c r="A529" s="36"/>
      <c r="B529" s="37"/>
      <c r="C529" s="38"/>
      <c r="D529" s="193" t="s">
        <v>160</v>
      </c>
      <c r="E529" s="38"/>
      <c r="F529" s="194" t="s">
        <v>1663</v>
      </c>
      <c r="G529" s="38"/>
      <c r="H529" s="38"/>
      <c r="I529" s="195"/>
      <c r="J529" s="38"/>
      <c r="K529" s="38"/>
      <c r="L529" s="41"/>
      <c r="M529" s="196"/>
      <c r="N529" s="197"/>
      <c r="O529" s="66"/>
      <c r="P529" s="66"/>
      <c r="Q529" s="66"/>
      <c r="R529" s="66"/>
      <c r="S529" s="66"/>
      <c r="T529" s="67"/>
      <c r="U529" s="36"/>
      <c r="V529" s="36"/>
      <c r="W529" s="36"/>
      <c r="X529" s="36"/>
      <c r="Y529" s="36"/>
      <c r="Z529" s="36"/>
      <c r="AA529" s="36"/>
      <c r="AB529" s="36"/>
      <c r="AC529" s="36"/>
      <c r="AD529" s="36"/>
      <c r="AE529" s="36"/>
      <c r="AT529" s="19" t="s">
        <v>160</v>
      </c>
      <c r="AU529" s="19" t="s">
        <v>82</v>
      </c>
    </row>
    <row r="530" spans="1:65" s="13" customFormat="1" ht="11.25">
      <c r="B530" s="200"/>
      <c r="C530" s="201"/>
      <c r="D530" s="193" t="s">
        <v>164</v>
      </c>
      <c r="E530" s="202" t="s">
        <v>19</v>
      </c>
      <c r="F530" s="203" t="s">
        <v>1635</v>
      </c>
      <c r="G530" s="201"/>
      <c r="H530" s="202" t="s">
        <v>19</v>
      </c>
      <c r="I530" s="204"/>
      <c r="J530" s="201"/>
      <c r="K530" s="201"/>
      <c r="L530" s="205"/>
      <c r="M530" s="206"/>
      <c r="N530" s="207"/>
      <c r="O530" s="207"/>
      <c r="P530" s="207"/>
      <c r="Q530" s="207"/>
      <c r="R530" s="207"/>
      <c r="S530" s="207"/>
      <c r="T530" s="208"/>
      <c r="AT530" s="209" t="s">
        <v>164</v>
      </c>
      <c r="AU530" s="209" t="s">
        <v>82</v>
      </c>
      <c r="AV530" s="13" t="s">
        <v>80</v>
      </c>
      <c r="AW530" s="13" t="s">
        <v>35</v>
      </c>
      <c r="AX530" s="13" t="s">
        <v>73</v>
      </c>
      <c r="AY530" s="209" t="s">
        <v>151</v>
      </c>
    </row>
    <row r="531" spans="1:65" s="14" customFormat="1" ht="11.25">
      <c r="B531" s="210"/>
      <c r="C531" s="211"/>
      <c r="D531" s="193" t="s">
        <v>164</v>
      </c>
      <c r="E531" s="212" t="s">
        <v>19</v>
      </c>
      <c r="F531" s="213" t="s">
        <v>1665</v>
      </c>
      <c r="G531" s="211"/>
      <c r="H531" s="214">
        <v>1</v>
      </c>
      <c r="I531" s="215"/>
      <c r="J531" s="211"/>
      <c r="K531" s="211"/>
      <c r="L531" s="216"/>
      <c r="M531" s="217"/>
      <c r="N531" s="218"/>
      <c r="O531" s="218"/>
      <c r="P531" s="218"/>
      <c r="Q531" s="218"/>
      <c r="R531" s="218"/>
      <c r="S531" s="218"/>
      <c r="T531" s="219"/>
      <c r="AT531" s="220" t="s">
        <v>164</v>
      </c>
      <c r="AU531" s="220" t="s">
        <v>82</v>
      </c>
      <c r="AV531" s="14" t="s">
        <v>82</v>
      </c>
      <c r="AW531" s="14" t="s">
        <v>35</v>
      </c>
      <c r="AX531" s="14" t="s">
        <v>73</v>
      </c>
      <c r="AY531" s="220" t="s">
        <v>151</v>
      </c>
    </row>
    <row r="532" spans="1:65" s="15" customFormat="1" ht="11.25">
      <c r="B532" s="221"/>
      <c r="C532" s="222"/>
      <c r="D532" s="193" t="s">
        <v>164</v>
      </c>
      <c r="E532" s="223" t="s">
        <v>19</v>
      </c>
      <c r="F532" s="224" t="s">
        <v>167</v>
      </c>
      <c r="G532" s="222"/>
      <c r="H532" s="225">
        <v>1</v>
      </c>
      <c r="I532" s="226"/>
      <c r="J532" s="222"/>
      <c r="K532" s="222"/>
      <c r="L532" s="227"/>
      <c r="M532" s="228"/>
      <c r="N532" s="229"/>
      <c r="O532" s="229"/>
      <c r="P532" s="229"/>
      <c r="Q532" s="229"/>
      <c r="R532" s="229"/>
      <c r="S532" s="229"/>
      <c r="T532" s="230"/>
      <c r="AT532" s="231" t="s">
        <v>164</v>
      </c>
      <c r="AU532" s="231" t="s">
        <v>82</v>
      </c>
      <c r="AV532" s="15" t="s">
        <v>158</v>
      </c>
      <c r="AW532" s="15" t="s">
        <v>35</v>
      </c>
      <c r="AX532" s="15" t="s">
        <v>80</v>
      </c>
      <c r="AY532" s="231" t="s">
        <v>151</v>
      </c>
    </row>
    <row r="533" spans="1:65" s="2" customFormat="1" ht="24.2" customHeight="1">
      <c r="A533" s="36"/>
      <c r="B533" s="37"/>
      <c r="C533" s="232" t="s">
        <v>1002</v>
      </c>
      <c r="D533" s="232" t="s">
        <v>324</v>
      </c>
      <c r="E533" s="233" t="s">
        <v>1003</v>
      </c>
      <c r="F533" s="234" t="s">
        <v>1666</v>
      </c>
      <c r="G533" s="235" t="s">
        <v>447</v>
      </c>
      <c r="H533" s="236">
        <v>1</v>
      </c>
      <c r="I533" s="237"/>
      <c r="J533" s="238">
        <f>ROUND(I533*H533,2)</f>
        <v>0</v>
      </c>
      <c r="K533" s="234" t="s">
        <v>19</v>
      </c>
      <c r="L533" s="239"/>
      <c r="M533" s="240" t="s">
        <v>19</v>
      </c>
      <c r="N533" s="241" t="s">
        <v>44</v>
      </c>
      <c r="O533" s="66"/>
      <c r="P533" s="189">
        <f>O533*H533</f>
        <v>0</v>
      </c>
      <c r="Q533" s="189">
        <v>0.10199999999999999</v>
      </c>
      <c r="R533" s="189">
        <f>Q533*H533</f>
        <v>0.10199999999999999</v>
      </c>
      <c r="S533" s="189">
        <v>0</v>
      </c>
      <c r="T533" s="190">
        <f>S533*H533</f>
        <v>0</v>
      </c>
      <c r="U533" s="36"/>
      <c r="V533" s="36"/>
      <c r="W533" s="36"/>
      <c r="X533" s="36"/>
      <c r="Y533" s="36"/>
      <c r="Z533" s="36"/>
      <c r="AA533" s="36"/>
      <c r="AB533" s="36"/>
      <c r="AC533" s="36"/>
      <c r="AD533" s="36"/>
      <c r="AE533" s="36"/>
      <c r="AR533" s="191" t="s">
        <v>327</v>
      </c>
      <c r="AT533" s="191" t="s">
        <v>324</v>
      </c>
      <c r="AU533" s="191" t="s">
        <v>82</v>
      </c>
      <c r="AY533" s="19" t="s">
        <v>151</v>
      </c>
      <c r="BE533" s="192">
        <f>IF(N533="základní",J533,0)</f>
        <v>0</v>
      </c>
      <c r="BF533" s="192">
        <f>IF(N533="snížená",J533,0)</f>
        <v>0</v>
      </c>
      <c r="BG533" s="192">
        <f>IF(N533="zákl. přenesená",J533,0)</f>
        <v>0</v>
      </c>
      <c r="BH533" s="192">
        <f>IF(N533="sníž. přenesená",J533,0)</f>
        <v>0</v>
      </c>
      <c r="BI533" s="192">
        <f>IF(N533="nulová",J533,0)</f>
        <v>0</v>
      </c>
      <c r="BJ533" s="19" t="s">
        <v>80</v>
      </c>
      <c r="BK533" s="192">
        <f>ROUND(I533*H533,2)</f>
        <v>0</v>
      </c>
      <c r="BL533" s="19" t="s">
        <v>276</v>
      </c>
      <c r="BM533" s="191" t="s">
        <v>1667</v>
      </c>
    </row>
    <row r="534" spans="1:65" s="2" customFormat="1" ht="11.25">
      <c r="A534" s="36"/>
      <c r="B534" s="37"/>
      <c r="C534" s="38"/>
      <c r="D534" s="193" t="s">
        <v>160</v>
      </c>
      <c r="E534" s="38"/>
      <c r="F534" s="194" t="s">
        <v>1668</v>
      </c>
      <c r="G534" s="38"/>
      <c r="H534" s="38"/>
      <c r="I534" s="195"/>
      <c r="J534" s="38"/>
      <c r="K534" s="38"/>
      <c r="L534" s="41"/>
      <c r="M534" s="196"/>
      <c r="N534" s="197"/>
      <c r="O534" s="66"/>
      <c r="P534" s="66"/>
      <c r="Q534" s="66"/>
      <c r="R534" s="66"/>
      <c r="S534" s="66"/>
      <c r="T534" s="67"/>
      <c r="U534" s="36"/>
      <c r="V534" s="36"/>
      <c r="W534" s="36"/>
      <c r="X534" s="36"/>
      <c r="Y534" s="36"/>
      <c r="Z534" s="36"/>
      <c r="AA534" s="36"/>
      <c r="AB534" s="36"/>
      <c r="AC534" s="36"/>
      <c r="AD534" s="36"/>
      <c r="AE534" s="36"/>
      <c r="AT534" s="19" t="s">
        <v>160</v>
      </c>
      <c r="AU534" s="19" t="s">
        <v>82</v>
      </c>
    </row>
    <row r="535" spans="1:65" s="13" customFormat="1" ht="11.25">
      <c r="B535" s="200"/>
      <c r="C535" s="201"/>
      <c r="D535" s="193" t="s">
        <v>164</v>
      </c>
      <c r="E535" s="202" t="s">
        <v>19</v>
      </c>
      <c r="F535" s="203" t="s">
        <v>1640</v>
      </c>
      <c r="G535" s="201"/>
      <c r="H535" s="202" t="s">
        <v>19</v>
      </c>
      <c r="I535" s="204"/>
      <c r="J535" s="201"/>
      <c r="K535" s="201"/>
      <c r="L535" s="205"/>
      <c r="M535" s="206"/>
      <c r="N535" s="207"/>
      <c r="O535" s="207"/>
      <c r="P535" s="207"/>
      <c r="Q535" s="207"/>
      <c r="R535" s="207"/>
      <c r="S535" s="207"/>
      <c r="T535" s="208"/>
      <c r="AT535" s="209" t="s">
        <v>164</v>
      </c>
      <c r="AU535" s="209" t="s">
        <v>82</v>
      </c>
      <c r="AV535" s="13" t="s">
        <v>80</v>
      </c>
      <c r="AW535" s="13" t="s">
        <v>35</v>
      </c>
      <c r="AX535" s="13" t="s">
        <v>73</v>
      </c>
      <c r="AY535" s="209" t="s">
        <v>151</v>
      </c>
    </row>
    <row r="536" spans="1:65" s="14" customFormat="1" ht="11.25">
      <c r="B536" s="210"/>
      <c r="C536" s="211"/>
      <c r="D536" s="193" t="s">
        <v>164</v>
      </c>
      <c r="E536" s="212" t="s">
        <v>19</v>
      </c>
      <c r="F536" s="213" t="s">
        <v>1669</v>
      </c>
      <c r="G536" s="211"/>
      <c r="H536" s="214">
        <v>1</v>
      </c>
      <c r="I536" s="215"/>
      <c r="J536" s="211"/>
      <c r="K536" s="211"/>
      <c r="L536" s="216"/>
      <c r="M536" s="217"/>
      <c r="N536" s="218"/>
      <c r="O536" s="218"/>
      <c r="P536" s="218"/>
      <c r="Q536" s="218"/>
      <c r="R536" s="218"/>
      <c r="S536" s="218"/>
      <c r="T536" s="219"/>
      <c r="AT536" s="220" t="s">
        <v>164</v>
      </c>
      <c r="AU536" s="220" t="s">
        <v>82</v>
      </c>
      <c r="AV536" s="14" t="s">
        <v>82</v>
      </c>
      <c r="AW536" s="14" t="s">
        <v>35</v>
      </c>
      <c r="AX536" s="14" t="s">
        <v>73</v>
      </c>
      <c r="AY536" s="220" t="s">
        <v>151</v>
      </c>
    </row>
    <row r="537" spans="1:65" s="15" customFormat="1" ht="11.25">
      <c r="B537" s="221"/>
      <c r="C537" s="222"/>
      <c r="D537" s="193" t="s">
        <v>164</v>
      </c>
      <c r="E537" s="223" t="s">
        <v>19</v>
      </c>
      <c r="F537" s="224" t="s">
        <v>167</v>
      </c>
      <c r="G537" s="222"/>
      <c r="H537" s="225">
        <v>1</v>
      </c>
      <c r="I537" s="226"/>
      <c r="J537" s="222"/>
      <c r="K537" s="222"/>
      <c r="L537" s="227"/>
      <c r="M537" s="228"/>
      <c r="N537" s="229"/>
      <c r="O537" s="229"/>
      <c r="P537" s="229"/>
      <c r="Q537" s="229"/>
      <c r="R537" s="229"/>
      <c r="S537" s="229"/>
      <c r="T537" s="230"/>
      <c r="AT537" s="231" t="s">
        <v>164</v>
      </c>
      <c r="AU537" s="231" t="s">
        <v>82</v>
      </c>
      <c r="AV537" s="15" t="s">
        <v>158</v>
      </c>
      <c r="AW537" s="15" t="s">
        <v>35</v>
      </c>
      <c r="AX537" s="15" t="s">
        <v>80</v>
      </c>
      <c r="AY537" s="231" t="s">
        <v>151</v>
      </c>
    </row>
    <row r="538" spans="1:65" s="2" customFormat="1" ht="24.2" customHeight="1">
      <c r="A538" s="36"/>
      <c r="B538" s="37"/>
      <c r="C538" s="232" t="s">
        <v>1006</v>
      </c>
      <c r="D538" s="232" t="s">
        <v>324</v>
      </c>
      <c r="E538" s="233" t="s">
        <v>1007</v>
      </c>
      <c r="F538" s="234" t="s">
        <v>1670</v>
      </c>
      <c r="G538" s="235" t="s">
        <v>447</v>
      </c>
      <c r="H538" s="236">
        <v>1</v>
      </c>
      <c r="I538" s="237"/>
      <c r="J538" s="238">
        <f>ROUND(I538*H538,2)</f>
        <v>0</v>
      </c>
      <c r="K538" s="234" t="s">
        <v>19</v>
      </c>
      <c r="L538" s="239"/>
      <c r="M538" s="240" t="s">
        <v>19</v>
      </c>
      <c r="N538" s="241" t="s">
        <v>44</v>
      </c>
      <c r="O538" s="66"/>
      <c r="P538" s="189">
        <f>O538*H538</f>
        <v>0</v>
      </c>
      <c r="Q538" s="189">
        <v>5.5E-2</v>
      </c>
      <c r="R538" s="189">
        <f>Q538*H538</f>
        <v>5.5E-2</v>
      </c>
      <c r="S538" s="189">
        <v>0</v>
      </c>
      <c r="T538" s="190">
        <f>S538*H538</f>
        <v>0</v>
      </c>
      <c r="U538" s="36"/>
      <c r="V538" s="36"/>
      <c r="W538" s="36"/>
      <c r="X538" s="36"/>
      <c r="Y538" s="36"/>
      <c r="Z538" s="36"/>
      <c r="AA538" s="36"/>
      <c r="AB538" s="36"/>
      <c r="AC538" s="36"/>
      <c r="AD538" s="36"/>
      <c r="AE538" s="36"/>
      <c r="AR538" s="191" t="s">
        <v>327</v>
      </c>
      <c r="AT538" s="191" t="s">
        <v>324</v>
      </c>
      <c r="AU538" s="191" t="s">
        <v>82</v>
      </c>
      <c r="AY538" s="19" t="s">
        <v>151</v>
      </c>
      <c r="BE538" s="192">
        <f>IF(N538="základní",J538,0)</f>
        <v>0</v>
      </c>
      <c r="BF538" s="192">
        <f>IF(N538="snížená",J538,0)</f>
        <v>0</v>
      </c>
      <c r="BG538" s="192">
        <f>IF(N538="zákl. přenesená",J538,0)</f>
        <v>0</v>
      </c>
      <c r="BH538" s="192">
        <f>IF(N538="sníž. přenesená",J538,0)</f>
        <v>0</v>
      </c>
      <c r="BI538" s="192">
        <f>IF(N538="nulová",J538,0)</f>
        <v>0</v>
      </c>
      <c r="BJ538" s="19" t="s">
        <v>80</v>
      </c>
      <c r="BK538" s="192">
        <f>ROUND(I538*H538,2)</f>
        <v>0</v>
      </c>
      <c r="BL538" s="19" t="s">
        <v>276</v>
      </c>
      <c r="BM538" s="191" t="s">
        <v>1671</v>
      </c>
    </row>
    <row r="539" spans="1:65" s="2" customFormat="1" ht="11.25">
      <c r="A539" s="36"/>
      <c r="B539" s="37"/>
      <c r="C539" s="38"/>
      <c r="D539" s="193" t="s">
        <v>160</v>
      </c>
      <c r="E539" s="38"/>
      <c r="F539" s="194" t="s">
        <v>1670</v>
      </c>
      <c r="G539" s="38"/>
      <c r="H539" s="38"/>
      <c r="I539" s="195"/>
      <c r="J539" s="38"/>
      <c r="K539" s="38"/>
      <c r="L539" s="41"/>
      <c r="M539" s="196"/>
      <c r="N539" s="197"/>
      <c r="O539" s="66"/>
      <c r="P539" s="66"/>
      <c r="Q539" s="66"/>
      <c r="R539" s="66"/>
      <c r="S539" s="66"/>
      <c r="T539" s="67"/>
      <c r="U539" s="36"/>
      <c r="V539" s="36"/>
      <c r="W539" s="36"/>
      <c r="X539" s="36"/>
      <c r="Y539" s="36"/>
      <c r="Z539" s="36"/>
      <c r="AA539" s="36"/>
      <c r="AB539" s="36"/>
      <c r="AC539" s="36"/>
      <c r="AD539" s="36"/>
      <c r="AE539" s="36"/>
      <c r="AT539" s="19" t="s">
        <v>160</v>
      </c>
      <c r="AU539" s="19" t="s">
        <v>82</v>
      </c>
    </row>
    <row r="540" spans="1:65" s="13" customFormat="1" ht="11.25">
      <c r="B540" s="200"/>
      <c r="C540" s="201"/>
      <c r="D540" s="193" t="s">
        <v>164</v>
      </c>
      <c r="E540" s="202" t="s">
        <v>19</v>
      </c>
      <c r="F540" s="203" t="s">
        <v>1635</v>
      </c>
      <c r="G540" s="201"/>
      <c r="H540" s="202" t="s">
        <v>19</v>
      </c>
      <c r="I540" s="204"/>
      <c r="J540" s="201"/>
      <c r="K540" s="201"/>
      <c r="L540" s="205"/>
      <c r="M540" s="206"/>
      <c r="N540" s="207"/>
      <c r="O540" s="207"/>
      <c r="P540" s="207"/>
      <c r="Q540" s="207"/>
      <c r="R540" s="207"/>
      <c r="S540" s="207"/>
      <c r="T540" s="208"/>
      <c r="AT540" s="209" t="s">
        <v>164</v>
      </c>
      <c r="AU540" s="209" t="s">
        <v>82</v>
      </c>
      <c r="AV540" s="13" t="s">
        <v>80</v>
      </c>
      <c r="AW540" s="13" t="s">
        <v>35</v>
      </c>
      <c r="AX540" s="13" t="s">
        <v>73</v>
      </c>
      <c r="AY540" s="209" t="s">
        <v>151</v>
      </c>
    </row>
    <row r="541" spans="1:65" s="14" customFormat="1" ht="11.25">
      <c r="B541" s="210"/>
      <c r="C541" s="211"/>
      <c r="D541" s="193" t="s">
        <v>164</v>
      </c>
      <c r="E541" s="212" t="s">
        <v>19</v>
      </c>
      <c r="F541" s="213" t="s">
        <v>1672</v>
      </c>
      <c r="G541" s="211"/>
      <c r="H541" s="214">
        <v>1</v>
      </c>
      <c r="I541" s="215"/>
      <c r="J541" s="211"/>
      <c r="K541" s="211"/>
      <c r="L541" s="216"/>
      <c r="M541" s="217"/>
      <c r="N541" s="218"/>
      <c r="O541" s="218"/>
      <c r="P541" s="218"/>
      <c r="Q541" s="218"/>
      <c r="R541" s="218"/>
      <c r="S541" s="218"/>
      <c r="T541" s="219"/>
      <c r="AT541" s="220" t="s">
        <v>164</v>
      </c>
      <c r="AU541" s="220" t="s">
        <v>82</v>
      </c>
      <c r="AV541" s="14" t="s">
        <v>82</v>
      </c>
      <c r="AW541" s="14" t="s">
        <v>35</v>
      </c>
      <c r="AX541" s="14" t="s">
        <v>73</v>
      </c>
      <c r="AY541" s="220" t="s">
        <v>151</v>
      </c>
    </row>
    <row r="542" spans="1:65" s="15" customFormat="1" ht="11.25">
      <c r="B542" s="221"/>
      <c r="C542" s="222"/>
      <c r="D542" s="193" t="s">
        <v>164</v>
      </c>
      <c r="E542" s="223" t="s">
        <v>19</v>
      </c>
      <c r="F542" s="224" t="s">
        <v>167</v>
      </c>
      <c r="G542" s="222"/>
      <c r="H542" s="225">
        <v>1</v>
      </c>
      <c r="I542" s="226"/>
      <c r="J542" s="222"/>
      <c r="K542" s="222"/>
      <c r="L542" s="227"/>
      <c r="M542" s="228"/>
      <c r="N542" s="229"/>
      <c r="O542" s="229"/>
      <c r="P542" s="229"/>
      <c r="Q542" s="229"/>
      <c r="R542" s="229"/>
      <c r="S542" s="229"/>
      <c r="T542" s="230"/>
      <c r="AT542" s="231" t="s">
        <v>164</v>
      </c>
      <c r="AU542" s="231" t="s">
        <v>82</v>
      </c>
      <c r="AV542" s="15" t="s">
        <v>158</v>
      </c>
      <c r="AW542" s="15" t="s">
        <v>35</v>
      </c>
      <c r="AX542" s="15" t="s">
        <v>80</v>
      </c>
      <c r="AY542" s="231" t="s">
        <v>151</v>
      </c>
    </row>
    <row r="543" spans="1:65" s="2" customFormat="1" ht="24.2" customHeight="1">
      <c r="A543" s="36"/>
      <c r="B543" s="37"/>
      <c r="C543" s="232" t="s">
        <v>1011</v>
      </c>
      <c r="D543" s="232" t="s">
        <v>324</v>
      </c>
      <c r="E543" s="233" t="s">
        <v>1012</v>
      </c>
      <c r="F543" s="234" t="s">
        <v>1673</v>
      </c>
      <c r="G543" s="235" t="s">
        <v>447</v>
      </c>
      <c r="H543" s="236">
        <v>1</v>
      </c>
      <c r="I543" s="237"/>
      <c r="J543" s="238">
        <f>ROUND(I543*H543,2)</f>
        <v>0</v>
      </c>
      <c r="K543" s="234" t="s">
        <v>19</v>
      </c>
      <c r="L543" s="239"/>
      <c r="M543" s="240" t="s">
        <v>19</v>
      </c>
      <c r="N543" s="241" t="s">
        <v>44</v>
      </c>
      <c r="O543" s="66"/>
      <c r="P543" s="189">
        <f>O543*H543</f>
        <v>0</v>
      </c>
      <c r="Q543" s="189">
        <v>9.9000000000000005E-2</v>
      </c>
      <c r="R543" s="189">
        <f>Q543*H543</f>
        <v>9.9000000000000005E-2</v>
      </c>
      <c r="S543" s="189">
        <v>0</v>
      </c>
      <c r="T543" s="190">
        <f>S543*H543</f>
        <v>0</v>
      </c>
      <c r="U543" s="36"/>
      <c r="V543" s="36"/>
      <c r="W543" s="36"/>
      <c r="X543" s="36"/>
      <c r="Y543" s="36"/>
      <c r="Z543" s="36"/>
      <c r="AA543" s="36"/>
      <c r="AB543" s="36"/>
      <c r="AC543" s="36"/>
      <c r="AD543" s="36"/>
      <c r="AE543" s="36"/>
      <c r="AR543" s="191" t="s">
        <v>327</v>
      </c>
      <c r="AT543" s="191" t="s">
        <v>324</v>
      </c>
      <c r="AU543" s="191" t="s">
        <v>82</v>
      </c>
      <c r="AY543" s="19" t="s">
        <v>151</v>
      </c>
      <c r="BE543" s="192">
        <f>IF(N543="základní",J543,0)</f>
        <v>0</v>
      </c>
      <c r="BF543" s="192">
        <f>IF(N543="snížená",J543,0)</f>
        <v>0</v>
      </c>
      <c r="BG543" s="192">
        <f>IF(N543="zákl. přenesená",J543,0)</f>
        <v>0</v>
      </c>
      <c r="BH543" s="192">
        <f>IF(N543="sníž. přenesená",J543,0)</f>
        <v>0</v>
      </c>
      <c r="BI543" s="192">
        <f>IF(N543="nulová",J543,0)</f>
        <v>0</v>
      </c>
      <c r="BJ543" s="19" t="s">
        <v>80</v>
      </c>
      <c r="BK543" s="192">
        <f>ROUND(I543*H543,2)</f>
        <v>0</v>
      </c>
      <c r="BL543" s="19" t="s">
        <v>276</v>
      </c>
      <c r="BM543" s="191" t="s">
        <v>1674</v>
      </c>
    </row>
    <row r="544" spans="1:65" s="2" customFormat="1" ht="11.25">
      <c r="A544" s="36"/>
      <c r="B544" s="37"/>
      <c r="C544" s="38"/>
      <c r="D544" s="193" t="s">
        <v>160</v>
      </c>
      <c r="E544" s="38"/>
      <c r="F544" s="194" t="s">
        <v>1675</v>
      </c>
      <c r="G544" s="38"/>
      <c r="H544" s="38"/>
      <c r="I544" s="195"/>
      <c r="J544" s="38"/>
      <c r="K544" s="38"/>
      <c r="L544" s="41"/>
      <c r="M544" s="196"/>
      <c r="N544" s="197"/>
      <c r="O544" s="66"/>
      <c r="P544" s="66"/>
      <c r="Q544" s="66"/>
      <c r="R544" s="66"/>
      <c r="S544" s="66"/>
      <c r="T544" s="67"/>
      <c r="U544" s="36"/>
      <c r="V544" s="36"/>
      <c r="W544" s="36"/>
      <c r="X544" s="36"/>
      <c r="Y544" s="36"/>
      <c r="Z544" s="36"/>
      <c r="AA544" s="36"/>
      <c r="AB544" s="36"/>
      <c r="AC544" s="36"/>
      <c r="AD544" s="36"/>
      <c r="AE544" s="36"/>
      <c r="AT544" s="19" t="s">
        <v>160</v>
      </c>
      <c r="AU544" s="19" t="s">
        <v>82</v>
      </c>
    </row>
    <row r="545" spans="1:65" s="13" customFormat="1" ht="11.25">
      <c r="B545" s="200"/>
      <c r="C545" s="201"/>
      <c r="D545" s="193" t="s">
        <v>164</v>
      </c>
      <c r="E545" s="202" t="s">
        <v>19</v>
      </c>
      <c r="F545" s="203" t="s">
        <v>1640</v>
      </c>
      <c r="G545" s="201"/>
      <c r="H545" s="202" t="s">
        <v>19</v>
      </c>
      <c r="I545" s="204"/>
      <c r="J545" s="201"/>
      <c r="K545" s="201"/>
      <c r="L545" s="205"/>
      <c r="M545" s="206"/>
      <c r="N545" s="207"/>
      <c r="O545" s="207"/>
      <c r="P545" s="207"/>
      <c r="Q545" s="207"/>
      <c r="R545" s="207"/>
      <c r="S545" s="207"/>
      <c r="T545" s="208"/>
      <c r="AT545" s="209" t="s">
        <v>164</v>
      </c>
      <c r="AU545" s="209" t="s">
        <v>82</v>
      </c>
      <c r="AV545" s="13" t="s">
        <v>80</v>
      </c>
      <c r="AW545" s="13" t="s">
        <v>35</v>
      </c>
      <c r="AX545" s="13" t="s">
        <v>73</v>
      </c>
      <c r="AY545" s="209" t="s">
        <v>151</v>
      </c>
    </row>
    <row r="546" spans="1:65" s="14" customFormat="1" ht="11.25">
      <c r="B546" s="210"/>
      <c r="C546" s="211"/>
      <c r="D546" s="193" t="s">
        <v>164</v>
      </c>
      <c r="E546" s="212" t="s">
        <v>19</v>
      </c>
      <c r="F546" s="213" t="s">
        <v>1676</v>
      </c>
      <c r="G546" s="211"/>
      <c r="H546" s="214">
        <v>1</v>
      </c>
      <c r="I546" s="215"/>
      <c r="J546" s="211"/>
      <c r="K546" s="211"/>
      <c r="L546" s="216"/>
      <c r="M546" s="217"/>
      <c r="N546" s="218"/>
      <c r="O546" s="218"/>
      <c r="P546" s="218"/>
      <c r="Q546" s="218"/>
      <c r="R546" s="218"/>
      <c r="S546" s="218"/>
      <c r="T546" s="219"/>
      <c r="AT546" s="220" t="s">
        <v>164</v>
      </c>
      <c r="AU546" s="220" t="s">
        <v>82</v>
      </c>
      <c r="AV546" s="14" t="s">
        <v>82</v>
      </c>
      <c r="AW546" s="14" t="s">
        <v>35</v>
      </c>
      <c r="AX546" s="14" t="s">
        <v>73</v>
      </c>
      <c r="AY546" s="220" t="s">
        <v>151</v>
      </c>
    </row>
    <row r="547" spans="1:65" s="15" customFormat="1" ht="11.25">
      <c r="B547" s="221"/>
      <c r="C547" s="222"/>
      <c r="D547" s="193" t="s">
        <v>164</v>
      </c>
      <c r="E547" s="223" t="s">
        <v>19</v>
      </c>
      <c r="F547" s="224" t="s">
        <v>167</v>
      </c>
      <c r="G547" s="222"/>
      <c r="H547" s="225">
        <v>1</v>
      </c>
      <c r="I547" s="226"/>
      <c r="J547" s="222"/>
      <c r="K547" s="222"/>
      <c r="L547" s="227"/>
      <c r="M547" s="228"/>
      <c r="N547" s="229"/>
      <c r="O547" s="229"/>
      <c r="P547" s="229"/>
      <c r="Q547" s="229"/>
      <c r="R547" s="229"/>
      <c r="S547" s="229"/>
      <c r="T547" s="230"/>
      <c r="AT547" s="231" t="s">
        <v>164</v>
      </c>
      <c r="AU547" s="231" t="s">
        <v>82</v>
      </c>
      <c r="AV547" s="15" t="s">
        <v>158</v>
      </c>
      <c r="AW547" s="15" t="s">
        <v>35</v>
      </c>
      <c r="AX547" s="15" t="s">
        <v>80</v>
      </c>
      <c r="AY547" s="231" t="s">
        <v>151</v>
      </c>
    </row>
    <row r="548" spans="1:65" s="2" customFormat="1" ht="24.2" customHeight="1">
      <c r="A548" s="36"/>
      <c r="B548" s="37"/>
      <c r="C548" s="232" t="s">
        <v>1015</v>
      </c>
      <c r="D548" s="232" t="s">
        <v>324</v>
      </c>
      <c r="E548" s="233" t="s">
        <v>1016</v>
      </c>
      <c r="F548" s="234" t="s">
        <v>1677</v>
      </c>
      <c r="G548" s="235" t="s">
        <v>447</v>
      </c>
      <c r="H548" s="236">
        <v>4</v>
      </c>
      <c r="I548" s="237"/>
      <c r="J548" s="238">
        <f>ROUND(I548*H548,2)</f>
        <v>0</v>
      </c>
      <c r="K548" s="234" t="s">
        <v>19</v>
      </c>
      <c r="L548" s="239"/>
      <c r="M548" s="240" t="s">
        <v>19</v>
      </c>
      <c r="N548" s="241" t="s">
        <v>44</v>
      </c>
      <c r="O548" s="66"/>
      <c r="P548" s="189">
        <f>O548*H548</f>
        <v>0</v>
      </c>
      <c r="Q548" s="189">
        <v>0.11</v>
      </c>
      <c r="R548" s="189">
        <f>Q548*H548</f>
        <v>0.44</v>
      </c>
      <c r="S548" s="189">
        <v>0</v>
      </c>
      <c r="T548" s="190">
        <f>S548*H548</f>
        <v>0</v>
      </c>
      <c r="U548" s="36"/>
      <c r="V548" s="36"/>
      <c r="W548" s="36"/>
      <c r="X548" s="36"/>
      <c r="Y548" s="36"/>
      <c r="Z548" s="36"/>
      <c r="AA548" s="36"/>
      <c r="AB548" s="36"/>
      <c r="AC548" s="36"/>
      <c r="AD548" s="36"/>
      <c r="AE548" s="36"/>
      <c r="AR548" s="191" t="s">
        <v>327</v>
      </c>
      <c r="AT548" s="191" t="s">
        <v>324</v>
      </c>
      <c r="AU548" s="191" t="s">
        <v>82</v>
      </c>
      <c r="AY548" s="19" t="s">
        <v>151</v>
      </c>
      <c r="BE548" s="192">
        <f>IF(N548="základní",J548,0)</f>
        <v>0</v>
      </c>
      <c r="BF548" s="192">
        <f>IF(N548="snížená",J548,0)</f>
        <v>0</v>
      </c>
      <c r="BG548" s="192">
        <f>IF(N548="zákl. přenesená",J548,0)</f>
        <v>0</v>
      </c>
      <c r="BH548" s="192">
        <f>IF(N548="sníž. přenesená",J548,0)</f>
        <v>0</v>
      </c>
      <c r="BI548" s="192">
        <f>IF(N548="nulová",J548,0)</f>
        <v>0</v>
      </c>
      <c r="BJ548" s="19" t="s">
        <v>80</v>
      </c>
      <c r="BK548" s="192">
        <f>ROUND(I548*H548,2)</f>
        <v>0</v>
      </c>
      <c r="BL548" s="19" t="s">
        <v>276</v>
      </c>
      <c r="BM548" s="191" t="s">
        <v>1678</v>
      </c>
    </row>
    <row r="549" spans="1:65" s="2" customFormat="1" ht="19.5">
      <c r="A549" s="36"/>
      <c r="B549" s="37"/>
      <c r="C549" s="38"/>
      <c r="D549" s="193" t="s">
        <v>160</v>
      </c>
      <c r="E549" s="38"/>
      <c r="F549" s="194" t="s">
        <v>1679</v>
      </c>
      <c r="G549" s="38"/>
      <c r="H549" s="38"/>
      <c r="I549" s="195"/>
      <c r="J549" s="38"/>
      <c r="K549" s="38"/>
      <c r="L549" s="41"/>
      <c r="M549" s="196"/>
      <c r="N549" s="197"/>
      <c r="O549" s="66"/>
      <c r="P549" s="66"/>
      <c r="Q549" s="66"/>
      <c r="R549" s="66"/>
      <c r="S549" s="66"/>
      <c r="T549" s="67"/>
      <c r="U549" s="36"/>
      <c r="V549" s="36"/>
      <c r="W549" s="36"/>
      <c r="X549" s="36"/>
      <c r="Y549" s="36"/>
      <c r="Z549" s="36"/>
      <c r="AA549" s="36"/>
      <c r="AB549" s="36"/>
      <c r="AC549" s="36"/>
      <c r="AD549" s="36"/>
      <c r="AE549" s="36"/>
      <c r="AT549" s="19" t="s">
        <v>160</v>
      </c>
      <c r="AU549" s="19" t="s">
        <v>82</v>
      </c>
    </row>
    <row r="550" spans="1:65" s="13" customFormat="1" ht="11.25">
      <c r="B550" s="200"/>
      <c r="C550" s="201"/>
      <c r="D550" s="193" t="s">
        <v>164</v>
      </c>
      <c r="E550" s="202" t="s">
        <v>19</v>
      </c>
      <c r="F550" s="203" t="s">
        <v>1635</v>
      </c>
      <c r="G550" s="201"/>
      <c r="H550" s="202" t="s">
        <v>19</v>
      </c>
      <c r="I550" s="204"/>
      <c r="J550" s="201"/>
      <c r="K550" s="201"/>
      <c r="L550" s="205"/>
      <c r="M550" s="206"/>
      <c r="N550" s="207"/>
      <c r="O550" s="207"/>
      <c r="P550" s="207"/>
      <c r="Q550" s="207"/>
      <c r="R550" s="207"/>
      <c r="S550" s="207"/>
      <c r="T550" s="208"/>
      <c r="AT550" s="209" t="s">
        <v>164</v>
      </c>
      <c r="AU550" s="209" t="s">
        <v>82</v>
      </c>
      <c r="AV550" s="13" t="s">
        <v>80</v>
      </c>
      <c r="AW550" s="13" t="s">
        <v>35</v>
      </c>
      <c r="AX550" s="13" t="s">
        <v>73</v>
      </c>
      <c r="AY550" s="209" t="s">
        <v>151</v>
      </c>
    </row>
    <row r="551" spans="1:65" s="14" customFormat="1" ht="11.25">
      <c r="B551" s="210"/>
      <c r="C551" s="211"/>
      <c r="D551" s="193" t="s">
        <v>164</v>
      </c>
      <c r="E551" s="212" t="s">
        <v>19</v>
      </c>
      <c r="F551" s="213" t="s">
        <v>1680</v>
      </c>
      <c r="G551" s="211"/>
      <c r="H551" s="214">
        <v>1</v>
      </c>
      <c r="I551" s="215"/>
      <c r="J551" s="211"/>
      <c r="K551" s="211"/>
      <c r="L551" s="216"/>
      <c r="M551" s="217"/>
      <c r="N551" s="218"/>
      <c r="O551" s="218"/>
      <c r="P551" s="218"/>
      <c r="Q551" s="218"/>
      <c r="R551" s="218"/>
      <c r="S551" s="218"/>
      <c r="T551" s="219"/>
      <c r="AT551" s="220" t="s">
        <v>164</v>
      </c>
      <c r="AU551" s="220" t="s">
        <v>82</v>
      </c>
      <c r="AV551" s="14" t="s">
        <v>82</v>
      </c>
      <c r="AW551" s="14" t="s">
        <v>35</v>
      </c>
      <c r="AX551" s="14" t="s">
        <v>73</v>
      </c>
      <c r="AY551" s="220" t="s">
        <v>151</v>
      </c>
    </row>
    <row r="552" spans="1:65" s="14" customFormat="1" ht="11.25">
      <c r="B552" s="210"/>
      <c r="C552" s="211"/>
      <c r="D552" s="193" t="s">
        <v>164</v>
      </c>
      <c r="E552" s="212" t="s">
        <v>19</v>
      </c>
      <c r="F552" s="213" t="s">
        <v>1681</v>
      </c>
      <c r="G552" s="211"/>
      <c r="H552" s="214">
        <v>1</v>
      </c>
      <c r="I552" s="215"/>
      <c r="J552" s="211"/>
      <c r="K552" s="211"/>
      <c r="L552" s="216"/>
      <c r="M552" s="217"/>
      <c r="N552" s="218"/>
      <c r="O552" s="218"/>
      <c r="P552" s="218"/>
      <c r="Q552" s="218"/>
      <c r="R552" s="218"/>
      <c r="S552" s="218"/>
      <c r="T552" s="219"/>
      <c r="AT552" s="220" t="s">
        <v>164</v>
      </c>
      <c r="AU552" s="220" t="s">
        <v>82</v>
      </c>
      <c r="AV552" s="14" t="s">
        <v>82</v>
      </c>
      <c r="AW552" s="14" t="s">
        <v>35</v>
      </c>
      <c r="AX552" s="14" t="s">
        <v>73</v>
      </c>
      <c r="AY552" s="220" t="s">
        <v>151</v>
      </c>
    </row>
    <row r="553" spans="1:65" s="13" customFormat="1" ht="11.25">
      <c r="B553" s="200"/>
      <c r="C553" s="201"/>
      <c r="D553" s="193" t="s">
        <v>164</v>
      </c>
      <c r="E553" s="202" t="s">
        <v>19</v>
      </c>
      <c r="F553" s="203" t="s">
        <v>1640</v>
      </c>
      <c r="G553" s="201"/>
      <c r="H553" s="202" t="s">
        <v>19</v>
      </c>
      <c r="I553" s="204"/>
      <c r="J553" s="201"/>
      <c r="K553" s="201"/>
      <c r="L553" s="205"/>
      <c r="M553" s="206"/>
      <c r="N553" s="207"/>
      <c r="O553" s="207"/>
      <c r="P553" s="207"/>
      <c r="Q553" s="207"/>
      <c r="R553" s="207"/>
      <c r="S553" s="207"/>
      <c r="T553" s="208"/>
      <c r="AT553" s="209" t="s">
        <v>164</v>
      </c>
      <c r="AU553" s="209" t="s">
        <v>82</v>
      </c>
      <c r="AV553" s="13" t="s">
        <v>80</v>
      </c>
      <c r="AW553" s="13" t="s">
        <v>35</v>
      </c>
      <c r="AX553" s="13" t="s">
        <v>73</v>
      </c>
      <c r="AY553" s="209" t="s">
        <v>151</v>
      </c>
    </row>
    <row r="554" spans="1:65" s="14" customFormat="1" ht="11.25">
      <c r="B554" s="210"/>
      <c r="C554" s="211"/>
      <c r="D554" s="193" t="s">
        <v>164</v>
      </c>
      <c r="E554" s="212" t="s">
        <v>19</v>
      </c>
      <c r="F554" s="213" t="s">
        <v>1682</v>
      </c>
      <c r="G554" s="211"/>
      <c r="H554" s="214">
        <v>1</v>
      </c>
      <c r="I554" s="215"/>
      <c r="J554" s="211"/>
      <c r="K554" s="211"/>
      <c r="L554" s="216"/>
      <c r="M554" s="217"/>
      <c r="N554" s="218"/>
      <c r="O554" s="218"/>
      <c r="P554" s="218"/>
      <c r="Q554" s="218"/>
      <c r="R554" s="218"/>
      <c r="S554" s="218"/>
      <c r="T554" s="219"/>
      <c r="AT554" s="220" t="s">
        <v>164</v>
      </c>
      <c r="AU554" s="220" t="s">
        <v>82</v>
      </c>
      <c r="AV554" s="14" t="s">
        <v>82</v>
      </c>
      <c r="AW554" s="14" t="s">
        <v>35</v>
      </c>
      <c r="AX554" s="14" t="s">
        <v>73</v>
      </c>
      <c r="AY554" s="220" t="s">
        <v>151</v>
      </c>
    </row>
    <row r="555" spans="1:65" s="14" customFormat="1" ht="11.25">
      <c r="B555" s="210"/>
      <c r="C555" s="211"/>
      <c r="D555" s="193" t="s">
        <v>164</v>
      </c>
      <c r="E555" s="212" t="s">
        <v>19</v>
      </c>
      <c r="F555" s="213" t="s">
        <v>1683</v>
      </c>
      <c r="G555" s="211"/>
      <c r="H555" s="214">
        <v>1</v>
      </c>
      <c r="I555" s="215"/>
      <c r="J555" s="211"/>
      <c r="K555" s="211"/>
      <c r="L555" s="216"/>
      <c r="M555" s="217"/>
      <c r="N555" s="218"/>
      <c r="O555" s="218"/>
      <c r="P555" s="218"/>
      <c r="Q555" s="218"/>
      <c r="R555" s="218"/>
      <c r="S555" s="218"/>
      <c r="T555" s="219"/>
      <c r="AT555" s="220" t="s">
        <v>164</v>
      </c>
      <c r="AU555" s="220" t="s">
        <v>82</v>
      </c>
      <c r="AV555" s="14" t="s">
        <v>82</v>
      </c>
      <c r="AW555" s="14" t="s">
        <v>35</v>
      </c>
      <c r="AX555" s="14" t="s">
        <v>73</v>
      </c>
      <c r="AY555" s="220" t="s">
        <v>151</v>
      </c>
    </row>
    <row r="556" spans="1:65" s="15" customFormat="1" ht="11.25">
      <c r="B556" s="221"/>
      <c r="C556" s="222"/>
      <c r="D556" s="193" t="s">
        <v>164</v>
      </c>
      <c r="E556" s="223" t="s">
        <v>19</v>
      </c>
      <c r="F556" s="224" t="s">
        <v>167</v>
      </c>
      <c r="G556" s="222"/>
      <c r="H556" s="225">
        <v>4</v>
      </c>
      <c r="I556" s="226"/>
      <c r="J556" s="222"/>
      <c r="K556" s="222"/>
      <c r="L556" s="227"/>
      <c r="M556" s="228"/>
      <c r="N556" s="229"/>
      <c r="O556" s="229"/>
      <c r="P556" s="229"/>
      <c r="Q556" s="229"/>
      <c r="R556" s="229"/>
      <c r="S556" s="229"/>
      <c r="T556" s="230"/>
      <c r="AT556" s="231" t="s">
        <v>164</v>
      </c>
      <c r="AU556" s="231" t="s">
        <v>82</v>
      </c>
      <c r="AV556" s="15" t="s">
        <v>158</v>
      </c>
      <c r="AW556" s="15" t="s">
        <v>35</v>
      </c>
      <c r="AX556" s="15" t="s">
        <v>80</v>
      </c>
      <c r="AY556" s="231" t="s">
        <v>151</v>
      </c>
    </row>
    <row r="557" spans="1:65" s="2" customFormat="1" ht="24.2" customHeight="1">
      <c r="A557" s="36"/>
      <c r="B557" s="37"/>
      <c r="C557" s="180" t="s">
        <v>1024</v>
      </c>
      <c r="D557" s="180" t="s">
        <v>153</v>
      </c>
      <c r="E557" s="181" t="s">
        <v>1025</v>
      </c>
      <c r="F557" s="182" t="s">
        <v>1026</v>
      </c>
      <c r="G557" s="183" t="s">
        <v>279</v>
      </c>
      <c r="H557" s="184">
        <v>1.7290000000000001</v>
      </c>
      <c r="I557" s="185"/>
      <c r="J557" s="186">
        <f>ROUND(I557*H557,2)</f>
        <v>0</v>
      </c>
      <c r="K557" s="182" t="s">
        <v>157</v>
      </c>
      <c r="L557" s="41"/>
      <c r="M557" s="187" t="s">
        <v>19</v>
      </c>
      <c r="N557" s="188" t="s">
        <v>44</v>
      </c>
      <c r="O557" s="66"/>
      <c r="P557" s="189">
        <f>O557*H557</f>
        <v>0</v>
      </c>
      <c r="Q557" s="189">
        <v>0</v>
      </c>
      <c r="R557" s="189">
        <f>Q557*H557</f>
        <v>0</v>
      </c>
      <c r="S557" s="189">
        <v>0</v>
      </c>
      <c r="T557" s="190">
        <f>S557*H557</f>
        <v>0</v>
      </c>
      <c r="U557" s="36"/>
      <c r="V557" s="36"/>
      <c r="W557" s="36"/>
      <c r="X557" s="36"/>
      <c r="Y557" s="36"/>
      <c r="Z557" s="36"/>
      <c r="AA557" s="36"/>
      <c r="AB557" s="36"/>
      <c r="AC557" s="36"/>
      <c r="AD557" s="36"/>
      <c r="AE557" s="36"/>
      <c r="AR557" s="191" t="s">
        <v>276</v>
      </c>
      <c r="AT557" s="191" t="s">
        <v>153</v>
      </c>
      <c r="AU557" s="191" t="s">
        <v>82</v>
      </c>
      <c r="AY557" s="19" t="s">
        <v>151</v>
      </c>
      <c r="BE557" s="192">
        <f>IF(N557="základní",J557,0)</f>
        <v>0</v>
      </c>
      <c r="BF557" s="192">
        <f>IF(N557="snížená",J557,0)</f>
        <v>0</v>
      </c>
      <c r="BG557" s="192">
        <f>IF(N557="zákl. přenesená",J557,0)</f>
        <v>0</v>
      </c>
      <c r="BH557" s="192">
        <f>IF(N557="sníž. přenesená",J557,0)</f>
        <v>0</v>
      </c>
      <c r="BI557" s="192">
        <f>IF(N557="nulová",J557,0)</f>
        <v>0</v>
      </c>
      <c r="BJ557" s="19" t="s">
        <v>80</v>
      </c>
      <c r="BK557" s="192">
        <f>ROUND(I557*H557,2)</f>
        <v>0</v>
      </c>
      <c r="BL557" s="19" t="s">
        <v>276</v>
      </c>
      <c r="BM557" s="191" t="s">
        <v>1684</v>
      </c>
    </row>
    <row r="558" spans="1:65" s="2" customFormat="1" ht="29.25">
      <c r="A558" s="36"/>
      <c r="B558" s="37"/>
      <c r="C558" s="38"/>
      <c r="D558" s="193" t="s">
        <v>160</v>
      </c>
      <c r="E558" s="38"/>
      <c r="F558" s="194" t="s">
        <v>1028</v>
      </c>
      <c r="G558" s="38"/>
      <c r="H558" s="38"/>
      <c r="I558" s="195"/>
      <c r="J558" s="38"/>
      <c r="K558" s="38"/>
      <c r="L558" s="41"/>
      <c r="M558" s="196"/>
      <c r="N558" s="197"/>
      <c r="O558" s="66"/>
      <c r="P558" s="66"/>
      <c r="Q558" s="66"/>
      <c r="R558" s="66"/>
      <c r="S558" s="66"/>
      <c r="T558" s="67"/>
      <c r="U558" s="36"/>
      <c r="V558" s="36"/>
      <c r="W558" s="36"/>
      <c r="X558" s="36"/>
      <c r="Y558" s="36"/>
      <c r="Z558" s="36"/>
      <c r="AA558" s="36"/>
      <c r="AB558" s="36"/>
      <c r="AC558" s="36"/>
      <c r="AD558" s="36"/>
      <c r="AE558" s="36"/>
      <c r="AT558" s="19" t="s">
        <v>160</v>
      </c>
      <c r="AU558" s="19" t="s">
        <v>82</v>
      </c>
    </row>
    <row r="559" spans="1:65" s="2" customFormat="1" ht="11.25">
      <c r="A559" s="36"/>
      <c r="B559" s="37"/>
      <c r="C559" s="38"/>
      <c r="D559" s="198" t="s">
        <v>162</v>
      </c>
      <c r="E559" s="38"/>
      <c r="F559" s="199" t="s">
        <v>1029</v>
      </c>
      <c r="G559" s="38"/>
      <c r="H559" s="38"/>
      <c r="I559" s="195"/>
      <c r="J559" s="38"/>
      <c r="K559" s="38"/>
      <c r="L559" s="41"/>
      <c r="M559" s="196"/>
      <c r="N559" s="197"/>
      <c r="O559" s="66"/>
      <c r="P559" s="66"/>
      <c r="Q559" s="66"/>
      <c r="R559" s="66"/>
      <c r="S559" s="66"/>
      <c r="T559" s="67"/>
      <c r="U559" s="36"/>
      <c r="V559" s="36"/>
      <c r="W559" s="36"/>
      <c r="X559" s="36"/>
      <c r="Y559" s="36"/>
      <c r="Z559" s="36"/>
      <c r="AA559" s="36"/>
      <c r="AB559" s="36"/>
      <c r="AC559" s="36"/>
      <c r="AD559" s="36"/>
      <c r="AE559" s="36"/>
      <c r="AT559" s="19" t="s">
        <v>162</v>
      </c>
      <c r="AU559" s="19" t="s">
        <v>82</v>
      </c>
    </row>
    <row r="560" spans="1:65" s="2" customFormat="1" ht="24.2" customHeight="1">
      <c r="A560" s="36"/>
      <c r="B560" s="37"/>
      <c r="C560" s="180" t="s">
        <v>1030</v>
      </c>
      <c r="D560" s="180" t="s">
        <v>153</v>
      </c>
      <c r="E560" s="181" t="s">
        <v>1031</v>
      </c>
      <c r="F560" s="182" t="s">
        <v>1032</v>
      </c>
      <c r="G560" s="183" t="s">
        <v>279</v>
      </c>
      <c r="H560" s="184">
        <v>1.7290000000000001</v>
      </c>
      <c r="I560" s="185"/>
      <c r="J560" s="186">
        <f>ROUND(I560*H560,2)</f>
        <v>0</v>
      </c>
      <c r="K560" s="182" t="s">
        <v>157</v>
      </c>
      <c r="L560" s="41"/>
      <c r="M560" s="187" t="s">
        <v>19</v>
      </c>
      <c r="N560" s="188" t="s">
        <v>44</v>
      </c>
      <c r="O560" s="66"/>
      <c r="P560" s="189">
        <f>O560*H560</f>
        <v>0</v>
      </c>
      <c r="Q560" s="189">
        <v>0</v>
      </c>
      <c r="R560" s="189">
        <f>Q560*H560</f>
        <v>0</v>
      </c>
      <c r="S560" s="189">
        <v>0</v>
      </c>
      <c r="T560" s="190">
        <f>S560*H560</f>
        <v>0</v>
      </c>
      <c r="U560" s="36"/>
      <c r="V560" s="36"/>
      <c r="W560" s="36"/>
      <c r="X560" s="36"/>
      <c r="Y560" s="36"/>
      <c r="Z560" s="36"/>
      <c r="AA560" s="36"/>
      <c r="AB560" s="36"/>
      <c r="AC560" s="36"/>
      <c r="AD560" s="36"/>
      <c r="AE560" s="36"/>
      <c r="AR560" s="191" t="s">
        <v>276</v>
      </c>
      <c r="AT560" s="191" t="s">
        <v>153</v>
      </c>
      <c r="AU560" s="191" t="s">
        <v>82</v>
      </c>
      <c r="AY560" s="19" t="s">
        <v>151</v>
      </c>
      <c r="BE560" s="192">
        <f>IF(N560="základní",J560,0)</f>
        <v>0</v>
      </c>
      <c r="BF560" s="192">
        <f>IF(N560="snížená",J560,0)</f>
        <v>0</v>
      </c>
      <c r="BG560" s="192">
        <f>IF(N560="zákl. přenesená",J560,0)</f>
        <v>0</v>
      </c>
      <c r="BH560" s="192">
        <f>IF(N560="sníž. přenesená",J560,0)</f>
        <v>0</v>
      </c>
      <c r="BI560" s="192">
        <f>IF(N560="nulová",J560,0)</f>
        <v>0</v>
      </c>
      <c r="BJ560" s="19" t="s">
        <v>80</v>
      </c>
      <c r="BK560" s="192">
        <f>ROUND(I560*H560,2)</f>
        <v>0</v>
      </c>
      <c r="BL560" s="19" t="s">
        <v>276</v>
      </c>
      <c r="BM560" s="191" t="s">
        <v>1685</v>
      </c>
    </row>
    <row r="561" spans="1:65" s="2" customFormat="1" ht="29.25">
      <c r="A561" s="36"/>
      <c r="B561" s="37"/>
      <c r="C561" s="38"/>
      <c r="D561" s="193" t="s">
        <v>160</v>
      </c>
      <c r="E561" s="38"/>
      <c r="F561" s="194" t="s">
        <v>1034</v>
      </c>
      <c r="G561" s="38"/>
      <c r="H561" s="38"/>
      <c r="I561" s="195"/>
      <c r="J561" s="38"/>
      <c r="K561" s="38"/>
      <c r="L561" s="41"/>
      <c r="M561" s="196"/>
      <c r="N561" s="197"/>
      <c r="O561" s="66"/>
      <c r="P561" s="66"/>
      <c r="Q561" s="66"/>
      <c r="R561" s="66"/>
      <c r="S561" s="66"/>
      <c r="T561" s="67"/>
      <c r="U561" s="36"/>
      <c r="V561" s="36"/>
      <c r="W561" s="36"/>
      <c r="X561" s="36"/>
      <c r="Y561" s="36"/>
      <c r="Z561" s="36"/>
      <c r="AA561" s="36"/>
      <c r="AB561" s="36"/>
      <c r="AC561" s="36"/>
      <c r="AD561" s="36"/>
      <c r="AE561" s="36"/>
      <c r="AT561" s="19" t="s">
        <v>160</v>
      </c>
      <c r="AU561" s="19" t="s">
        <v>82</v>
      </c>
    </row>
    <row r="562" spans="1:65" s="2" customFormat="1" ht="11.25">
      <c r="A562" s="36"/>
      <c r="B562" s="37"/>
      <c r="C562" s="38"/>
      <c r="D562" s="198" t="s">
        <v>162</v>
      </c>
      <c r="E562" s="38"/>
      <c r="F562" s="199" t="s">
        <v>1035</v>
      </c>
      <c r="G562" s="38"/>
      <c r="H562" s="38"/>
      <c r="I562" s="195"/>
      <c r="J562" s="38"/>
      <c r="K562" s="38"/>
      <c r="L562" s="41"/>
      <c r="M562" s="196"/>
      <c r="N562" s="197"/>
      <c r="O562" s="66"/>
      <c r="P562" s="66"/>
      <c r="Q562" s="66"/>
      <c r="R562" s="66"/>
      <c r="S562" s="66"/>
      <c r="T562" s="67"/>
      <c r="U562" s="36"/>
      <c r="V562" s="36"/>
      <c r="W562" s="36"/>
      <c r="X562" s="36"/>
      <c r="Y562" s="36"/>
      <c r="Z562" s="36"/>
      <c r="AA562" s="36"/>
      <c r="AB562" s="36"/>
      <c r="AC562" s="36"/>
      <c r="AD562" s="36"/>
      <c r="AE562" s="36"/>
      <c r="AT562" s="19" t="s">
        <v>162</v>
      </c>
      <c r="AU562" s="19" t="s">
        <v>82</v>
      </c>
    </row>
    <row r="563" spans="1:65" s="2" customFormat="1" ht="24.2" customHeight="1">
      <c r="A563" s="36"/>
      <c r="B563" s="37"/>
      <c r="C563" s="180" t="s">
        <v>1036</v>
      </c>
      <c r="D563" s="180" t="s">
        <v>153</v>
      </c>
      <c r="E563" s="181" t="s">
        <v>1037</v>
      </c>
      <c r="F563" s="182" t="s">
        <v>1038</v>
      </c>
      <c r="G563" s="183" t="s">
        <v>279</v>
      </c>
      <c r="H563" s="184">
        <v>1.7290000000000001</v>
      </c>
      <c r="I563" s="185"/>
      <c r="J563" s="186">
        <f>ROUND(I563*H563,2)</f>
        <v>0</v>
      </c>
      <c r="K563" s="182" t="s">
        <v>157</v>
      </c>
      <c r="L563" s="41"/>
      <c r="M563" s="187" t="s">
        <v>19</v>
      </c>
      <c r="N563" s="188" t="s">
        <v>44</v>
      </c>
      <c r="O563" s="66"/>
      <c r="P563" s="189">
        <f>O563*H563</f>
        <v>0</v>
      </c>
      <c r="Q563" s="189">
        <v>0</v>
      </c>
      <c r="R563" s="189">
        <f>Q563*H563</f>
        <v>0</v>
      </c>
      <c r="S563" s="189">
        <v>0</v>
      </c>
      <c r="T563" s="190">
        <f>S563*H563</f>
        <v>0</v>
      </c>
      <c r="U563" s="36"/>
      <c r="V563" s="36"/>
      <c r="W563" s="36"/>
      <c r="X563" s="36"/>
      <c r="Y563" s="36"/>
      <c r="Z563" s="36"/>
      <c r="AA563" s="36"/>
      <c r="AB563" s="36"/>
      <c r="AC563" s="36"/>
      <c r="AD563" s="36"/>
      <c r="AE563" s="36"/>
      <c r="AR563" s="191" t="s">
        <v>276</v>
      </c>
      <c r="AT563" s="191" t="s">
        <v>153</v>
      </c>
      <c r="AU563" s="191" t="s">
        <v>82</v>
      </c>
      <c r="AY563" s="19" t="s">
        <v>151</v>
      </c>
      <c r="BE563" s="192">
        <f>IF(N563="základní",J563,0)</f>
        <v>0</v>
      </c>
      <c r="BF563" s="192">
        <f>IF(N563="snížená",J563,0)</f>
        <v>0</v>
      </c>
      <c r="BG563" s="192">
        <f>IF(N563="zákl. přenesená",J563,0)</f>
        <v>0</v>
      </c>
      <c r="BH563" s="192">
        <f>IF(N563="sníž. přenesená",J563,0)</f>
        <v>0</v>
      </c>
      <c r="BI563" s="192">
        <f>IF(N563="nulová",J563,0)</f>
        <v>0</v>
      </c>
      <c r="BJ563" s="19" t="s">
        <v>80</v>
      </c>
      <c r="BK563" s="192">
        <f>ROUND(I563*H563,2)</f>
        <v>0</v>
      </c>
      <c r="BL563" s="19" t="s">
        <v>276</v>
      </c>
      <c r="BM563" s="191" t="s">
        <v>1686</v>
      </c>
    </row>
    <row r="564" spans="1:65" s="2" customFormat="1" ht="29.25">
      <c r="A564" s="36"/>
      <c r="B564" s="37"/>
      <c r="C564" s="38"/>
      <c r="D564" s="193" t="s">
        <v>160</v>
      </c>
      <c r="E564" s="38"/>
      <c r="F564" s="194" t="s">
        <v>1040</v>
      </c>
      <c r="G564" s="38"/>
      <c r="H564" s="38"/>
      <c r="I564" s="195"/>
      <c r="J564" s="38"/>
      <c r="K564" s="38"/>
      <c r="L564" s="41"/>
      <c r="M564" s="196"/>
      <c r="N564" s="197"/>
      <c r="O564" s="66"/>
      <c r="P564" s="66"/>
      <c r="Q564" s="66"/>
      <c r="R564" s="66"/>
      <c r="S564" s="66"/>
      <c r="T564" s="67"/>
      <c r="U564" s="36"/>
      <c r="V564" s="36"/>
      <c r="W564" s="36"/>
      <c r="X564" s="36"/>
      <c r="Y564" s="36"/>
      <c r="Z564" s="36"/>
      <c r="AA564" s="36"/>
      <c r="AB564" s="36"/>
      <c r="AC564" s="36"/>
      <c r="AD564" s="36"/>
      <c r="AE564" s="36"/>
      <c r="AT564" s="19" t="s">
        <v>160</v>
      </c>
      <c r="AU564" s="19" t="s">
        <v>82</v>
      </c>
    </row>
    <row r="565" spans="1:65" s="2" customFormat="1" ht="11.25">
      <c r="A565" s="36"/>
      <c r="B565" s="37"/>
      <c r="C565" s="38"/>
      <c r="D565" s="198" t="s">
        <v>162</v>
      </c>
      <c r="E565" s="38"/>
      <c r="F565" s="199" t="s">
        <v>1041</v>
      </c>
      <c r="G565" s="38"/>
      <c r="H565" s="38"/>
      <c r="I565" s="195"/>
      <c r="J565" s="38"/>
      <c r="K565" s="38"/>
      <c r="L565" s="41"/>
      <c r="M565" s="196"/>
      <c r="N565" s="197"/>
      <c r="O565" s="66"/>
      <c r="P565" s="66"/>
      <c r="Q565" s="66"/>
      <c r="R565" s="66"/>
      <c r="S565" s="66"/>
      <c r="T565" s="67"/>
      <c r="U565" s="36"/>
      <c r="V565" s="36"/>
      <c r="W565" s="36"/>
      <c r="X565" s="36"/>
      <c r="Y565" s="36"/>
      <c r="Z565" s="36"/>
      <c r="AA565" s="36"/>
      <c r="AB565" s="36"/>
      <c r="AC565" s="36"/>
      <c r="AD565" s="36"/>
      <c r="AE565" s="36"/>
      <c r="AT565" s="19" t="s">
        <v>162</v>
      </c>
      <c r="AU565" s="19" t="s">
        <v>82</v>
      </c>
    </row>
    <row r="566" spans="1:65" s="12" customFormat="1" ht="22.9" customHeight="1">
      <c r="B566" s="164"/>
      <c r="C566" s="165"/>
      <c r="D566" s="166" t="s">
        <v>72</v>
      </c>
      <c r="E566" s="178" t="s">
        <v>1042</v>
      </c>
      <c r="F566" s="178" t="s">
        <v>1043</v>
      </c>
      <c r="G566" s="165"/>
      <c r="H566" s="165"/>
      <c r="I566" s="168"/>
      <c r="J566" s="179">
        <f>BK566</f>
        <v>0</v>
      </c>
      <c r="K566" s="165"/>
      <c r="L566" s="170"/>
      <c r="M566" s="171"/>
      <c r="N566" s="172"/>
      <c r="O566" s="172"/>
      <c r="P566" s="173">
        <f>SUM(P567:P587)</f>
        <v>0</v>
      </c>
      <c r="Q566" s="172"/>
      <c r="R566" s="173">
        <f>SUM(R567:R587)</f>
        <v>0.1764</v>
      </c>
      <c r="S566" s="172"/>
      <c r="T566" s="174">
        <f>SUM(T567:T587)</f>
        <v>0</v>
      </c>
      <c r="AR566" s="175" t="s">
        <v>82</v>
      </c>
      <c r="AT566" s="176" t="s">
        <v>72</v>
      </c>
      <c r="AU566" s="176" t="s">
        <v>80</v>
      </c>
      <c r="AY566" s="175" t="s">
        <v>151</v>
      </c>
      <c r="BK566" s="177">
        <f>SUM(BK567:BK587)</f>
        <v>0</v>
      </c>
    </row>
    <row r="567" spans="1:65" s="2" customFormat="1" ht="24.2" customHeight="1">
      <c r="A567" s="36"/>
      <c r="B567" s="37"/>
      <c r="C567" s="180" t="s">
        <v>1044</v>
      </c>
      <c r="D567" s="180" t="s">
        <v>153</v>
      </c>
      <c r="E567" s="181" t="s">
        <v>1045</v>
      </c>
      <c r="F567" s="182" t="s">
        <v>1046</v>
      </c>
      <c r="G567" s="183" t="s">
        <v>447</v>
      </c>
      <c r="H567" s="184">
        <v>43</v>
      </c>
      <c r="I567" s="185"/>
      <c r="J567" s="186">
        <f>ROUND(I567*H567,2)</f>
        <v>0</v>
      </c>
      <c r="K567" s="182" t="s">
        <v>157</v>
      </c>
      <c r="L567" s="41"/>
      <c r="M567" s="187" t="s">
        <v>19</v>
      </c>
      <c r="N567" s="188" t="s">
        <v>44</v>
      </c>
      <c r="O567" s="66"/>
      <c r="P567" s="189">
        <f>O567*H567</f>
        <v>0</v>
      </c>
      <c r="Q567" s="189">
        <v>3.5999999999999999E-3</v>
      </c>
      <c r="R567" s="189">
        <f>Q567*H567</f>
        <v>0.15479999999999999</v>
      </c>
      <c r="S567" s="189">
        <v>0</v>
      </c>
      <c r="T567" s="190">
        <f>S567*H567</f>
        <v>0</v>
      </c>
      <c r="U567" s="36"/>
      <c r="V567" s="36"/>
      <c r="W567" s="36"/>
      <c r="X567" s="36"/>
      <c r="Y567" s="36"/>
      <c r="Z567" s="36"/>
      <c r="AA567" s="36"/>
      <c r="AB567" s="36"/>
      <c r="AC567" s="36"/>
      <c r="AD567" s="36"/>
      <c r="AE567" s="36"/>
      <c r="AR567" s="191" t="s">
        <v>276</v>
      </c>
      <c r="AT567" s="191" t="s">
        <v>153</v>
      </c>
      <c r="AU567" s="191" t="s">
        <v>82</v>
      </c>
      <c r="AY567" s="19" t="s">
        <v>151</v>
      </c>
      <c r="BE567" s="192">
        <f>IF(N567="základní",J567,0)</f>
        <v>0</v>
      </c>
      <c r="BF567" s="192">
        <f>IF(N567="snížená",J567,0)</f>
        <v>0</v>
      </c>
      <c r="BG567" s="192">
        <f>IF(N567="zákl. přenesená",J567,0)</f>
        <v>0</v>
      </c>
      <c r="BH567" s="192">
        <f>IF(N567="sníž. přenesená",J567,0)</f>
        <v>0</v>
      </c>
      <c r="BI567" s="192">
        <f>IF(N567="nulová",J567,0)</f>
        <v>0</v>
      </c>
      <c r="BJ567" s="19" t="s">
        <v>80</v>
      </c>
      <c r="BK567" s="192">
        <f>ROUND(I567*H567,2)</f>
        <v>0</v>
      </c>
      <c r="BL567" s="19" t="s">
        <v>276</v>
      </c>
      <c r="BM567" s="191" t="s">
        <v>1687</v>
      </c>
    </row>
    <row r="568" spans="1:65" s="2" customFormat="1" ht="19.5">
      <c r="A568" s="36"/>
      <c r="B568" s="37"/>
      <c r="C568" s="38"/>
      <c r="D568" s="193" t="s">
        <v>160</v>
      </c>
      <c r="E568" s="38"/>
      <c r="F568" s="194" t="s">
        <v>1048</v>
      </c>
      <c r="G568" s="38"/>
      <c r="H568" s="38"/>
      <c r="I568" s="195"/>
      <c r="J568" s="38"/>
      <c r="K568" s="38"/>
      <c r="L568" s="41"/>
      <c r="M568" s="196"/>
      <c r="N568" s="197"/>
      <c r="O568" s="66"/>
      <c r="P568" s="66"/>
      <c r="Q568" s="66"/>
      <c r="R568" s="66"/>
      <c r="S568" s="66"/>
      <c r="T568" s="67"/>
      <c r="U568" s="36"/>
      <c r="V568" s="36"/>
      <c r="W568" s="36"/>
      <c r="X568" s="36"/>
      <c r="Y568" s="36"/>
      <c r="Z568" s="36"/>
      <c r="AA568" s="36"/>
      <c r="AB568" s="36"/>
      <c r="AC568" s="36"/>
      <c r="AD568" s="36"/>
      <c r="AE568" s="36"/>
      <c r="AT568" s="19" t="s">
        <v>160</v>
      </c>
      <c r="AU568" s="19" t="s">
        <v>82</v>
      </c>
    </row>
    <row r="569" spans="1:65" s="2" customFormat="1" ht="11.25">
      <c r="A569" s="36"/>
      <c r="B569" s="37"/>
      <c r="C569" s="38"/>
      <c r="D569" s="198" t="s">
        <v>162</v>
      </c>
      <c r="E569" s="38"/>
      <c r="F569" s="199" t="s">
        <v>1049</v>
      </c>
      <c r="G569" s="38"/>
      <c r="H569" s="38"/>
      <c r="I569" s="195"/>
      <c r="J569" s="38"/>
      <c r="K569" s="38"/>
      <c r="L569" s="41"/>
      <c r="M569" s="196"/>
      <c r="N569" s="197"/>
      <c r="O569" s="66"/>
      <c r="P569" s="66"/>
      <c r="Q569" s="66"/>
      <c r="R569" s="66"/>
      <c r="S569" s="66"/>
      <c r="T569" s="67"/>
      <c r="U569" s="36"/>
      <c r="V569" s="36"/>
      <c r="W569" s="36"/>
      <c r="X569" s="36"/>
      <c r="Y569" s="36"/>
      <c r="Z569" s="36"/>
      <c r="AA569" s="36"/>
      <c r="AB569" s="36"/>
      <c r="AC569" s="36"/>
      <c r="AD569" s="36"/>
      <c r="AE569" s="36"/>
      <c r="AT569" s="19" t="s">
        <v>162</v>
      </c>
      <c r="AU569" s="19" t="s">
        <v>82</v>
      </c>
    </row>
    <row r="570" spans="1:65" s="13" customFormat="1" ht="22.5">
      <c r="B570" s="200"/>
      <c r="C570" s="201"/>
      <c r="D570" s="193" t="s">
        <v>164</v>
      </c>
      <c r="E570" s="202" t="s">
        <v>19</v>
      </c>
      <c r="F570" s="203" t="s">
        <v>1050</v>
      </c>
      <c r="G570" s="201"/>
      <c r="H570" s="202" t="s">
        <v>19</v>
      </c>
      <c r="I570" s="204"/>
      <c r="J570" s="201"/>
      <c r="K570" s="201"/>
      <c r="L570" s="205"/>
      <c r="M570" s="206"/>
      <c r="N570" s="207"/>
      <c r="O570" s="207"/>
      <c r="P570" s="207"/>
      <c r="Q570" s="207"/>
      <c r="R570" s="207"/>
      <c r="S570" s="207"/>
      <c r="T570" s="208"/>
      <c r="AT570" s="209" t="s">
        <v>164</v>
      </c>
      <c r="AU570" s="209" t="s">
        <v>82</v>
      </c>
      <c r="AV570" s="13" t="s">
        <v>80</v>
      </c>
      <c r="AW570" s="13" t="s">
        <v>35</v>
      </c>
      <c r="AX570" s="13" t="s">
        <v>73</v>
      </c>
      <c r="AY570" s="209" t="s">
        <v>151</v>
      </c>
    </row>
    <row r="571" spans="1:65" s="14" customFormat="1" ht="11.25">
      <c r="B571" s="210"/>
      <c r="C571" s="211"/>
      <c r="D571" s="193" t="s">
        <v>164</v>
      </c>
      <c r="E571" s="212" t="s">
        <v>19</v>
      </c>
      <c r="F571" s="213" t="s">
        <v>1051</v>
      </c>
      <c r="G571" s="211"/>
      <c r="H571" s="214">
        <v>43</v>
      </c>
      <c r="I571" s="215"/>
      <c r="J571" s="211"/>
      <c r="K571" s="211"/>
      <c r="L571" s="216"/>
      <c r="M571" s="217"/>
      <c r="N571" s="218"/>
      <c r="O571" s="218"/>
      <c r="P571" s="218"/>
      <c r="Q571" s="218"/>
      <c r="R571" s="218"/>
      <c r="S571" s="218"/>
      <c r="T571" s="219"/>
      <c r="AT571" s="220" t="s">
        <v>164</v>
      </c>
      <c r="AU571" s="220" t="s">
        <v>82</v>
      </c>
      <c r="AV571" s="14" t="s">
        <v>82</v>
      </c>
      <c r="AW571" s="14" t="s">
        <v>35</v>
      </c>
      <c r="AX571" s="14" t="s">
        <v>73</v>
      </c>
      <c r="AY571" s="220" t="s">
        <v>151</v>
      </c>
    </row>
    <row r="572" spans="1:65" s="15" customFormat="1" ht="11.25">
      <c r="B572" s="221"/>
      <c r="C572" s="222"/>
      <c r="D572" s="193" t="s">
        <v>164</v>
      </c>
      <c r="E572" s="223" t="s">
        <v>19</v>
      </c>
      <c r="F572" s="224" t="s">
        <v>167</v>
      </c>
      <c r="G572" s="222"/>
      <c r="H572" s="225">
        <v>43</v>
      </c>
      <c r="I572" s="226"/>
      <c r="J572" s="222"/>
      <c r="K572" s="222"/>
      <c r="L572" s="227"/>
      <c r="M572" s="228"/>
      <c r="N572" s="229"/>
      <c r="O572" s="229"/>
      <c r="P572" s="229"/>
      <c r="Q572" s="229"/>
      <c r="R572" s="229"/>
      <c r="S572" s="229"/>
      <c r="T572" s="230"/>
      <c r="AT572" s="231" t="s">
        <v>164</v>
      </c>
      <c r="AU572" s="231" t="s">
        <v>82</v>
      </c>
      <c r="AV572" s="15" t="s">
        <v>158</v>
      </c>
      <c r="AW572" s="15" t="s">
        <v>35</v>
      </c>
      <c r="AX572" s="15" t="s">
        <v>80</v>
      </c>
      <c r="AY572" s="231" t="s">
        <v>151</v>
      </c>
    </row>
    <row r="573" spans="1:65" s="2" customFormat="1" ht="24.2" customHeight="1">
      <c r="A573" s="36"/>
      <c r="B573" s="37"/>
      <c r="C573" s="180" t="s">
        <v>1052</v>
      </c>
      <c r="D573" s="180" t="s">
        <v>153</v>
      </c>
      <c r="E573" s="181" t="s">
        <v>1053</v>
      </c>
      <c r="F573" s="182" t="s">
        <v>1054</v>
      </c>
      <c r="G573" s="183" t="s">
        <v>447</v>
      </c>
      <c r="H573" s="184">
        <v>3</v>
      </c>
      <c r="I573" s="185"/>
      <c r="J573" s="186">
        <f>ROUND(I573*H573,2)</f>
        <v>0</v>
      </c>
      <c r="K573" s="182" t="s">
        <v>157</v>
      </c>
      <c r="L573" s="41"/>
      <c r="M573" s="187" t="s">
        <v>19</v>
      </c>
      <c r="N573" s="188" t="s">
        <v>44</v>
      </c>
      <c r="O573" s="66"/>
      <c r="P573" s="189">
        <f>O573*H573</f>
        <v>0</v>
      </c>
      <c r="Q573" s="189">
        <v>7.1999999999999998E-3</v>
      </c>
      <c r="R573" s="189">
        <f>Q573*H573</f>
        <v>2.1600000000000001E-2</v>
      </c>
      <c r="S573" s="189">
        <v>0</v>
      </c>
      <c r="T573" s="190">
        <f>S573*H573</f>
        <v>0</v>
      </c>
      <c r="U573" s="36"/>
      <c r="V573" s="36"/>
      <c r="W573" s="36"/>
      <c r="X573" s="36"/>
      <c r="Y573" s="36"/>
      <c r="Z573" s="36"/>
      <c r="AA573" s="36"/>
      <c r="AB573" s="36"/>
      <c r="AC573" s="36"/>
      <c r="AD573" s="36"/>
      <c r="AE573" s="36"/>
      <c r="AR573" s="191" t="s">
        <v>276</v>
      </c>
      <c r="AT573" s="191" t="s">
        <v>153</v>
      </c>
      <c r="AU573" s="191" t="s">
        <v>82</v>
      </c>
      <c r="AY573" s="19" t="s">
        <v>151</v>
      </c>
      <c r="BE573" s="192">
        <f>IF(N573="základní",J573,0)</f>
        <v>0</v>
      </c>
      <c r="BF573" s="192">
        <f>IF(N573="snížená",J573,0)</f>
        <v>0</v>
      </c>
      <c r="BG573" s="192">
        <f>IF(N573="zákl. přenesená",J573,0)</f>
        <v>0</v>
      </c>
      <c r="BH573" s="192">
        <f>IF(N573="sníž. přenesená",J573,0)</f>
        <v>0</v>
      </c>
      <c r="BI573" s="192">
        <f>IF(N573="nulová",J573,0)</f>
        <v>0</v>
      </c>
      <c r="BJ573" s="19" t="s">
        <v>80</v>
      </c>
      <c r="BK573" s="192">
        <f>ROUND(I573*H573,2)</f>
        <v>0</v>
      </c>
      <c r="BL573" s="19" t="s">
        <v>276</v>
      </c>
      <c r="BM573" s="191" t="s">
        <v>1688</v>
      </c>
    </row>
    <row r="574" spans="1:65" s="2" customFormat="1" ht="19.5">
      <c r="A574" s="36"/>
      <c r="B574" s="37"/>
      <c r="C574" s="38"/>
      <c r="D574" s="193" t="s">
        <v>160</v>
      </c>
      <c r="E574" s="38"/>
      <c r="F574" s="194" t="s">
        <v>1056</v>
      </c>
      <c r="G574" s="38"/>
      <c r="H574" s="38"/>
      <c r="I574" s="195"/>
      <c r="J574" s="38"/>
      <c r="K574" s="38"/>
      <c r="L574" s="41"/>
      <c r="M574" s="196"/>
      <c r="N574" s="197"/>
      <c r="O574" s="66"/>
      <c r="P574" s="66"/>
      <c r="Q574" s="66"/>
      <c r="R574" s="66"/>
      <c r="S574" s="66"/>
      <c r="T574" s="67"/>
      <c r="U574" s="36"/>
      <c r="V574" s="36"/>
      <c r="W574" s="36"/>
      <c r="X574" s="36"/>
      <c r="Y574" s="36"/>
      <c r="Z574" s="36"/>
      <c r="AA574" s="36"/>
      <c r="AB574" s="36"/>
      <c r="AC574" s="36"/>
      <c r="AD574" s="36"/>
      <c r="AE574" s="36"/>
      <c r="AT574" s="19" t="s">
        <v>160</v>
      </c>
      <c r="AU574" s="19" t="s">
        <v>82</v>
      </c>
    </row>
    <row r="575" spans="1:65" s="2" customFormat="1" ht="11.25">
      <c r="A575" s="36"/>
      <c r="B575" s="37"/>
      <c r="C575" s="38"/>
      <c r="D575" s="198" t="s">
        <v>162</v>
      </c>
      <c r="E575" s="38"/>
      <c r="F575" s="199" t="s">
        <v>1057</v>
      </c>
      <c r="G575" s="38"/>
      <c r="H575" s="38"/>
      <c r="I575" s="195"/>
      <c r="J575" s="38"/>
      <c r="K575" s="38"/>
      <c r="L575" s="41"/>
      <c r="M575" s="196"/>
      <c r="N575" s="197"/>
      <c r="O575" s="66"/>
      <c r="P575" s="66"/>
      <c r="Q575" s="66"/>
      <c r="R575" s="66"/>
      <c r="S575" s="66"/>
      <c r="T575" s="67"/>
      <c r="U575" s="36"/>
      <c r="V575" s="36"/>
      <c r="W575" s="36"/>
      <c r="X575" s="36"/>
      <c r="Y575" s="36"/>
      <c r="Z575" s="36"/>
      <c r="AA575" s="36"/>
      <c r="AB575" s="36"/>
      <c r="AC575" s="36"/>
      <c r="AD575" s="36"/>
      <c r="AE575" s="36"/>
      <c r="AT575" s="19" t="s">
        <v>162</v>
      </c>
      <c r="AU575" s="19" t="s">
        <v>82</v>
      </c>
    </row>
    <row r="576" spans="1:65" s="13" customFormat="1" ht="22.5">
      <c r="B576" s="200"/>
      <c r="C576" s="201"/>
      <c r="D576" s="193" t="s">
        <v>164</v>
      </c>
      <c r="E576" s="202" t="s">
        <v>19</v>
      </c>
      <c r="F576" s="203" t="s">
        <v>1058</v>
      </c>
      <c r="G576" s="201"/>
      <c r="H576" s="202" t="s">
        <v>19</v>
      </c>
      <c r="I576" s="204"/>
      <c r="J576" s="201"/>
      <c r="K576" s="201"/>
      <c r="L576" s="205"/>
      <c r="M576" s="206"/>
      <c r="N576" s="207"/>
      <c r="O576" s="207"/>
      <c r="P576" s="207"/>
      <c r="Q576" s="207"/>
      <c r="R576" s="207"/>
      <c r="S576" s="207"/>
      <c r="T576" s="208"/>
      <c r="AT576" s="209" t="s">
        <v>164</v>
      </c>
      <c r="AU576" s="209" t="s">
        <v>82</v>
      </c>
      <c r="AV576" s="13" t="s">
        <v>80</v>
      </c>
      <c r="AW576" s="13" t="s">
        <v>35</v>
      </c>
      <c r="AX576" s="13" t="s">
        <v>73</v>
      </c>
      <c r="AY576" s="209" t="s">
        <v>151</v>
      </c>
    </row>
    <row r="577" spans="1:65" s="14" customFormat="1" ht="11.25">
      <c r="B577" s="210"/>
      <c r="C577" s="211"/>
      <c r="D577" s="193" t="s">
        <v>164</v>
      </c>
      <c r="E577" s="212" t="s">
        <v>19</v>
      </c>
      <c r="F577" s="213" t="s">
        <v>175</v>
      </c>
      <c r="G577" s="211"/>
      <c r="H577" s="214">
        <v>3</v>
      </c>
      <c r="I577" s="215"/>
      <c r="J577" s="211"/>
      <c r="K577" s="211"/>
      <c r="L577" s="216"/>
      <c r="M577" s="217"/>
      <c r="N577" s="218"/>
      <c r="O577" s="218"/>
      <c r="P577" s="218"/>
      <c r="Q577" s="218"/>
      <c r="R577" s="218"/>
      <c r="S577" s="218"/>
      <c r="T577" s="219"/>
      <c r="AT577" s="220" t="s">
        <v>164</v>
      </c>
      <c r="AU577" s="220" t="s">
        <v>82</v>
      </c>
      <c r="AV577" s="14" t="s">
        <v>82</v>
      </c>
      <c r="AW577" s="14" t="s">
        <v>35</v>
      </c>
      <c r="AX577" s="14" t="s">
        <v>73</v>
      </c>
      <c r="AY577" s="220" t="s">
        <v>151</v>
      </c>
    </row>
    <row r="578" spans="1:65" s="15" customFormat="1" ht="11.25">
      <c r="B578" s="221"/>
      <c r="C578" s="222"/>
      <c r="D578" s="193" t="s">
        <v>164</v>
      </c>
      <c r="E578" s="223" t="s">
        <v>19</v>
      </c>
      <c r="F578" s="224" t="s">
        <v>167</v>
      </c>
      <c r="G578" s="222"/>
      <c r="H578" s="225">
        <v>3</v>
      </c>
      <c r="I578" s="226"/>
      <c r="J578" s="222"/>
      <c r="K578" s="222"/>
      <c r="L578" s="227"/>
      <c r="M578" s="228"/>
      <c r="N578" s="229"/>
      <c r="O578" s="229"/>
      <c r="P578" s="229"/>
      <c r="Q578" s="229"/>
      <c r="R578" s="229"/>
      <c r="S578" s="229"/>
      <c r="T578" s="230"/>
      <c r="AT578" s="231" t="s">
        <v>164</v>
      </c>
      <c r="AU578" s="231" t="s">
        <v>82</v>
      </c>
      <c r="AV578" s="15" t="s">
        <v>158</v>
      </c>
      <c r="AW578" s="15" t="s">
        <v>35</v>
      </c>
      <c r="AX578" s="15" t="s">
        <v>80</v>
      </c>
      <c r="AY578" s="231" t="s">
        <v>151</v>
      </c>
    </row>
    <row r="579" spans="1:65" s="2" customFormat="1" ht="24.2" customHeight="1">
      <c r="A579" s="36"/>
      <c r="B579" s="37"/>
      <c r="C579" s="180" t="s">
        <v>1059</v>
      </c>
      <c r="D579" s="180" t="s">
        <v>153</v>
      </c>
      <c r="E579" s="181" t="s">
        <v>1060</v>
      </c>
      <c r="F579" s="182" t="s">
        <v>1061</v>
      </c>
      <c r="G579" s="183" t="s">
        <v>279</v>
      </c>
      <c r="H579" s="184">
        <v>0.17599999999999999</v>
      </c>
      <c r="I579" s="185"/>
      <c r="J579" s="186">
        <f>ROUND(I579*H579,2)</f>
        <v>0</v>
      </c>
      <c r="K579" s="182" t="s">
        <v>157</v>
      </c>
      <c r="L579" s="41"/>
      <c r="M579" s="187" t="s">
        <v>19</v>
      </c>
      <c r="N579" s="188" t="s">
        <v>44</v>
      </c>
      <c r="O579" s="66"/>
      <c r="P579" s="189">
        <f>O579*H579</f>
        <v>0</v>
      </c>
      <c r="Q579" s="189">
        <v>0</v>
      </c>
      <c r="R579" s="189">
        <f>Q579*H579</f>
        <v>0</v>
      </c>
      <c r="S579" s="189">
        <v>0</v>
      </c>
      <c r="T579" s="190">
        <f>S579*H579</f>
        <v>0</v>
      </c>
      <c r="U579" s="36"/>
      <c r="V579" s="36"/>
      <c r="W579" s="36"/>
      <c r="X579" s="36"/>
      <c r="Y579" s="36"/>
      <c r="Z579" s="36"/>
      <c r="AA579" s="36"/>
      <c r="AB579" s="36"/>
      <c r="AC579" s="36"/>
      <c r="AD579" s="36"/>
      <c r="AE579" s="36"/>
      <c r="AR579" s="191" t="s">
        <v>276</v>
      </c>
      <c r="AT579" s="191" t="s">
        <v>153</v>
      </c>
      <c r="AU579" s="191" t="s">
        <v>82</v>
      </c>
      <c r="AY579" s="19" t="s">
        <v>151</v>
      </c>
      <c r="BE579" s="192">
        <f>IF(N579="základní",J579,0)</f>
        <v>0</v>
      </c>
      <c r="BF579" s="192">
        <f>IF(N579="snížená",J579,0)</f>
        <v>0</v>
      </c>
      <c r="BG579" s="192">
        <f>IF(N579="zákl. přenesená",J579,0)</f>
        <v>0</v>
      </c>
      <c r="BH579" s="192">
        <f>IF(N579="sníž. přenesená",J579,0)</f>
        <v>0</v>
      </c>
      <c r="BI579" s="192">
        <f>IF(N579="nulová",J579,0)</f>
        <v>0</v>
      </c>
      <c r="BJ579" s="19" t="s">
        <v>80</v>
      </c>
      <c r="BK579" s="192">
        <f>ROUND(I579*H579,2)</f>
        <v>0</v>
      </c>
      <c r="BL579" s="19" t="s">
        <v>276</v>
      </c>
      <c r="BM579" s="191" t="s">
        <v>1689</v>
      </c>
    </row>
    <row r="580" spans="1:65" s="2" customFormat="1" ht="29.25">
      <c r="A580" s="36"/>
      <c r="B580" s="37"/>
      <c r="C580" s="38"/>
      <c r="D580" s="193" t="s">
        <v>160</v>
      </c>
      <c r="E580" s="38"/>
      <c r="F580" s="194" t="s">
        <v>1063</v>
      </c>
      <c r="G580" s="38"/>
      <c r="H580" s="38"/>
      <c r="I580" s="195"/>
      <c r="J580" s="38"/>
      <c r="K580" s="38"/>
      <c r="L580" s="41"/>
      <c r="M580" s="196"/>
      <c r="N580" s="197"/>
      <c r="O580" s="66"/>
      <c r="P580" s="66"/>
      <c r="Q580" s="66"/>
      <c r="R580" s="66"/>
      <c r="S580" s="66"/>
      <c r="T580" s="67"/>
      <c r="U580" s="36"/>
      <c r="V580" s="36"/>
      <c r="W580" s="36"/>
      <c r="X580" s="36"/>
      <c r="Y580" s="36"/>
      <c r="Z580" s="36"/>
      <c r="AA580" s="36"/>
      <c r="AB580" s="36"/>
      <c r="AC580" s="36"/>
      <c r="AD580" s="36"/>
      <c r="AE580" s="36"/>
      <c r="AT580" s="19" t="s">
        <v>160</v>
      </c>
      <c r="AU580" s="19" t="s">
        <v>82</v>
      </c>
    </row>
    <row r="581" spans="1:65" s="2" customFormat="1" ht="11.25">
      <c r="A581" s="36"/>
      <c r="B581" s="37"/>
      <c r="C581" s="38"/>
      <c r="D581" s="198" t="s">
        <v>162</v>
      </c>
      <c r="E581" s="38"/>
      <c r="F581" s="199" t="s">
        <v>1064</v>
      </c>
      <c r="G581" s="38"/>
      <c r="H581" s="38"/>
      <c r="I581" s="195"/>
      <c r="J581" s="38"/>
      <c r="K581" s="38"/>
      <c r="L581" s="41"/>
      <c r="M581" s="196"/>
      <c r="N581" s="197"/>
      <c r="O581" s="66"/>
      <c r="P581" s="66"/>
      <c r="Q581" s="66"/>
      <c r="R581" s="66"/>
      <c r="S581" s="66"/>
      <c r="T581" s="67"/>
      <c r="U581" s="36"/>
      <c r="V581" s="36"/>
      <c r="W581" s="36"/>
      <c r="X581" s="36"/>
      <c r="Y581" s="36"/>
      <c r="Z581" s="36"/>
      <c r="AA581" s="36"/>
      <c r="AB581" s="36"/>
      <c r="AC581" s="36"/>
      <c r="AD581" s="36"/>
      <c r="AE581" s="36"/>
      <c r="AT581" s="19" t="s">
        <v>162</v>
      </c>
      <c r="AU581" s="19" t="s">
        <v>82</v>
      </c>
    </row>
    <row r="582" spans="1:65" s="2" customFormat="1" ht="24.2" customHeight="1">
      <c r="A582" s="36"/>
      <c r="B582" s="37"/>
      <c r="C582" s="180" t="s">
        <v>1065</v>
      </c>
      <c r="D582" s="180" t="s">
        <v>153</v>
      </c>
      <c r="E582" s="181" t="s">
        <v>1066</v>
      </c>
      <c r="F582" s="182" t="s">
        <v>1067</v>
      </c>
      <c r="G582" s="183" t="s">
        <v>279</v>
      </c>
      <c r="H582" s="184">
        <v>0.17599999999999999</v>
      </c>
      <c r="I582" s="185"/>
      <c r="J582" s="186">
        <f>ROUND(I582*H582,2)</f>
        <v>0</v>
      </c>
      <c r="K582" s="182" t="s">
        <v>157</v>
      </c>
      <c r="L582" s="41"/>
      <c r="M582" s="187" t="s">
        <v>19</v>
      </c>
      <c r="N582" s="188" t="s">
        <v>44</v>
      </c>
      <c r="O582" s="66"/>
      <c r="P582" s="189">
        <f>O582*H582</f>
        <v>0</v>
      </c>
      <c r="Q582" s="189">
        <v>0</v>
      </c>
      <c r="R582" s="189">
        <f>Q582*H582</f>
        <v>0</v>
      </c>
      <c r="S582" s="189">
        <v>0</v>
      </c>
      <c r="T582" s="190">
        <f>S582*H582</f>
        <v>0</v>
      </c>
      <c r="U582" s="36"/>
      <c r="V582" s="36"/>
      <c r="W582" s="36"/>
      <c r="X582" s="36"/>
      <c r="Y582" s="36"/>
      <c r="Z582" s="36"/>
      <c r="AA582" s="36"/>
      <c r="AB582" s="36"/>
      <c r="AC582" s="36"/>
      <c r="AD582" s="36"/>
      <c r="AE582" s="36"/>
      <c r="AR582" s="191" t="s">
        <v>276</v>
      </c>
      <c r="AT582" s="191" t="s">
        <v>153</v>
      </c>
      <c r="AU582" s="191" t="s">
        <v>82</v>
      </c>
      <c r="AY582" s="19" t="s">
        <v>151</v>
      </c>
      <c r="BE582" s="192">
        <f>IF(N582="základní",J582,0)</f>
        <v>0</v>
      </c>
      <c r="BF582" s="192">
        <f>IF(N582="snížená",J582,0)</f>
        <v>0</v>
      </c>
      <c r="BG582" s="192">
        <f>IF(N582="zákl. přenesená",J582,0)</f>
        <v>0</v>
      </c>
      <c r="BH582" s="192">
        <f>IF(N582="sníž. přenesená",J582,0)</f>
        <v>0</v>
      </c>
      <c r="BI582" s="192">
        <f>IF(N582="nulová",J582,0)</f>
        <v>0</v>
      </c>
      <c r="BJ582" s="19" t="s">
        <v>80</v>
      </c>
      <c r="BK582" s="192">
        <f>ROUND(I582*H582,2)</f>
        <v>0</v>
      </c>
      <c r="BL582" s="19" t="s">
        <v>276</v>
      </c>
      <c r="BM582" s="191" t="s">
        <v>1690</v>
      </c>
    </row>
    <row r="583" spans="1:65" s="2" customFormat="1" ht="29.25">
      <c r="A583" s="36"/>
      <c r="B583" s="37"/>
      <c r="C583" s="38"/>
      <c r="D583" s="193" t="s">
        <v>160</v>
      </c>
      <c r="E583" s="38"/>
      <c r="F583" s="194" t="s">
        <v>1069</v>
      </c>
      <c r="G583" s="38"/>
      <c r="H583" s="38"/>
      <c r="I583" s="195"/>
      <c r="J583" s="38"/>
      <c r="K583" s="38"/>
      <c r="L583" s="41"/>
      <c r="M583" s="196"/>
      <c r="N583" s="197"/>
      <c r="O583" s="66"/>
      <c r="P583" s="66"/>
      <c r="Q583" s="66"/>
      <c r="R583" s="66"/>
      <c r="S583" s="66"/>
      <c r="T583" s="67"/>
      <c r="U583" s="36"/>
      <c r="V583" s="36"/>
      <c r="W583" s="36"/>
      <c r="X583" s="36"/>
      <c r="Y583" s="36"/>
      <c r="Z583" s="36"/>
      <c r="AA583" s="36"/>
      <c r="AB583" s="36"/>
      <c r="AC583" s="36"/>
      <c r="AD583" s="36"/>
      <c r="AE583" s="36"/>
      <c r="AT583" s="19" t="s">
        <v>160</v>
      </c>
      <c r="AU583" s="19" t="s">
        <v>82</v>
      </c>
    </row>
    <row r="584" spans="1:65" s="2" customFormat="1" ht="11.25">
      <c r="A584" s="36"/>
      <c r="B584" s="37"/>
      <c r="C584" s="38"/>
      <c r="D584" s="198" t="s">
        <v>162</v>
      </c>
      <c r="E584" s="38"/>
      <c r="F584" s="199" t="s">
        <v>1070</v>
      </c>
      <c r="G584" s="38"/>
      <c r="H584" s="38"/>
      <c r="I584" s="195"/>
      <c r="J584" s="38"/>
      <c r="K584" s="38"/>
      <c r="L584" s="41"/>
      <c r="M584" s="196"/>
      <c r="N584" s="197"/>
      <c r="O584" s="66"/>
      <c r="P584" s="66"/>
      <c r="Q584" s="66"/>
      <c r="R584" s="66"/>
      <c r="S584" s="66"/>
      <c r="T584" s="67"/>
      <c r="U584" s="36"/>
      <c r="V584" s="36"/>
      <c r="W584" s="36"/>
      <c r="X584" s="36"/>
      <c r="Y584" s="36"/>
      <c r="Z584" s="36"/>
      <c r="AA584" s="36"/>
      <c r="AB584" s="36"/>
      <c r="AC584" s="36"/>
      <c r="AD584" s="36"/>
      <c r="AE584" s="36"/>
      <c r="AT584" s="19" t="s">
        <v>162</v>
      </c>
      <c r="AU584" s="19" t="s">
        <v>82</v>
      </c>
    </row>
    <row r="585" spans="1:65" s="2" customFormat="1" ht="24.2" customHeight="1">
      <c r="A585" s="36"/>
      <c r="B585" s="37"/>
      <c r="C585" s="180" t="s">
        <v>1071</v>
      </c>
      <c r="D585" s="180" t="s">
        <v>153</v>
      </c>
      <c r="E585" s="181" t="s">
        <v>1072</v>
      </c>
      <c r="F585" s="182" t="s">
        <v>1073</v>
      </c>
      <c r="G585" s="183" t="s">
        <v>279</v>
      </c>
      <c r="H585" s="184">
        <v>0.17599999999999999</v>
      </c>
      <c r="I585" s="185"/>
      <c r="J585" s="186">
        <f>ROUND(I585*H585,2)</f>
        <v>0</v>
      </c>
      <c r="K585" s="182" t="s">
        <v>157</v>
      </c>
      <c r="L585" s="41"/>
      <c r="M585" s="187" t="s">
        <v>19</v>
      </c>
      <c r="N585" s="188" t="s">
        <v>44</v>
      </c>
      <c r="O585" s="66"/>
      <c r="P585" s="189">
        <f>O585*H585</f>
        <v>0</v>
      </c>
      <c r="Q585" s="189">
        <v>0</v>
      </c>
      <c r="R585" s="189">
        <f>Q585*H585</f>
        <v>0</v>
      </c>
      <c r="S585" s="189">
        <v>0</v>
      </c>
      <c r="T585" s="190">
        <f>S585*H585</f>
        <v>0</v>
      </c>
      <c r="U585" s="36"/>
      <c r="V585" s="36"/>
      <c r="W585" s="36"/>
      <c r="X585" s="36"/>
      <c r="Y585" s="36"/>
      <c r="Z585" s="36"/>
      <c r="AA585" s="36"/>
      <c r="AB585" s="36"/>
      <c r="AC585" s="36"/>
      <c r="AD585" s="36"/>
      <c r="AE585" s="36"/>
      <c r="AR585" s="191" t="s">
        <v>276</v>
      </c>
      <c r="AT585" s="191" t="s">
        <v>153</v>
      </c>
      <c r="AU585" s="191" t="s">
        <v>82</v>
      </c>
      <c r="AY585" s="19" t="s">
        <v>151</v>
      </c>
      <c r="BE585" s="192">
        <f>IF(N585="základní",J585,0)</f>
        <v>0</v>
      </c>
      <c r="BF585" s="192">
        <f>IF(N585="snížená",J585,0)</f>
        <v>0</v>
      </c>
      <c r="BG585" s="192">
        <f>IF(N585="zákl. přenesená",J585,0)</f>
        <v>0</v>
      </c>
      <c r="BH585" s="192">
        <f>IF(N585="sníž. přenesená",J585,0)</f>
        <v>0</v>
      </c>
      <c r="BI585" s="192">
        <f>IF(N585="nulová",J585,0)</f>
        <v>0</v>
      </c>
      <c r="BJ585" s="19" t="s">
        <v>80</v>
      </c>
      <c r="BK585" s="192">
        <f>ROUND(I585*H585,2)</f>
        <v>0</v>
      </c>
      <c r="BL585" s="19" t="s">
        <v>276</v>
      </c>
      <c r="BM585" s="191" t="s">
        <v>1691</v>
      </c>
    </row>
    <row r="586" spans="1:65" s="2" customFormat="1" ht="29.25">
      <c r="A586" s="36"/>
      <c r="B586" s="37"/>
      <c r="C586" s="38"/>
      <c r="D586" s="193" t="s">
        <v>160</v>
      </c>
      <c r="E586" s="38"/>
      <c r="F586" s="194" t="s">
        <v>1075</v>
      </c>
      <c r="G586" s="38"/>
      <c r="H586" s="38"/>
      <c r="I586" s="195"/>
      <c r="J586" s="38"/>
      <c r="K586" s="38"/>
      <c r="L586" s="41"/>
      <c r="M586" s="196"/>
      <c r="N586" s="197"/>
      <c r="O586" s="66"/>
      <c r="P586" s="66"/>
      <c r="Q586" s="66"/>
      <c r="R586" s="66"/>
      <c r="S586" s="66"/>
      <c r="T586" s="67"/>
      <c r="U586" s="36"/>
      <c r="V586" s="36"/>
      <c r="W586" s="36"/>
      <c r="X586" s="36"/>
      <c r="Y586" s="36"/>
      <c r="Z586" s="36"/>
      <c r="AA586" s="36"/>
      <c r="AB586" s="36"/>
      <c r="AC586" s="36"/>
      <c r="AD586" s="36"/>
      <c r="AE586" s="36"/>
      <c r="AT586" s="19" t="s">
        <v>160</v>
      </c>
      <c r="AU586" s="19" t="s">
        <v>82</v>
      </c>
    </row>
    <row r="587" spans="1:65" s="2" customFormat="1" ht="11.25">
      <c r="A587" s="36"/>
      <c r="B587" s="37"/>
      <c r="C587" s="38"/>
      <c r="D587" s="198" t="s">
        <v>162</v>
      </c>
      <c r="E587" s="38"/>
      <c r="F587" s="199" t="s">
        <v>1076</v>
      </c>
      <c r="G587" s="38"/>
      <c r="H587" s="38"/>
      <c r="I587" s="195"/>
      <c r="J587" s="38"/>
      <c r="K587" s="38"/>
      <c r="L587" s="41"/>
      <c r="M587" s="196"/>
      <c r="N587" s="197"/>
      <c r="O587" s="66"/>
      <c r="P587" s="66"/>
      <c r="Q587" s="66"/>
      <c r="R587" s="66"/>
      <c r="S587" s="66"/>
      <c r="T587" s="67"/>
      <c r="U587" s="36"/>
      <c r="V587" s="36"/>
      <c r="W587" s="36"/>
      <c r="X587" s="36"/>
      <c r="Y587" s="36"/>
      <c r="Z587" s="36"/>
      <c r="AA587" s="36"/>
      <c r="AB587" s="36"/>
      <c r="AC587" s="36"/>
      <c r="AD587" s="36"/>
      <c r="AE587" s="36"/>
      <c r="AT587" s="19" t="s">
        <v>162</v>
      </c>
      <c r="AU587" s="19" t="s">
        <v>82</v>
      </c>
    </row>
    <row r="588" spans="1:65" s="12" customFormat="1" ht="22.9" customHeight="1">
      <c r="B588" s="164"/>
      <c r="C588" s="165"/>
      <c r="D588" s="166" t="s">
        <v>72</v>
      </c>
      <c r="E588" s="178" t="s">
        <v>307</v>
      </c>
      <c r="F588" s="178" t="s">
        <v>308</v>
      </c>
      <c r="G588" s="165"/>
      <c r="H588" s="165"/>
      <c r="I588" s="168"/>
      <c r="J588" s="179">
        <f>BK588</f>
        <v>0</v>
      </c>
      <c r="K588" s="165"/>
      <c r="L588" s="170"/>
      <c r="M588" s="171"/>
      <c r="N588" s="172"/>
      <c r="O588" s="172"/>
      <c r="P588" s="173">
        <f>SUM(P589:P608)</f>
        <v>0</v>
      </c>
      <c r="Q588" s="172"/>
      <c r="R588" s="173">
        <f>SUM(R589:R608)</f>
        <v>6.5560800000000006E-3</v>
      </c>
      <c r="S588" s="172"/>
      <c r="T588" s="174">
        <f>SUM(T589:T608)</f>
        <v>0</v>
      </c>
      <c r="AR588" s="175" t="s">
        <v>82</v>
      </c>
      <c r="AT588" s="176" t="s">
        <v>72</v>
      </c>
      <c r="AU588" s="176" t="s">
        <v>80</v>
      </c>
      <c r="AY588" s="175" t="s">
        <v>151</v>
      </c>
      <c r="BK588" s="177">
        <f>SUM(BK589:BK608)</f>
        <v>0</v>
      </c>
    </row>
    <row r="589" spans="1:65" s="2" customFormat="1" ht="21.75" customHeight="1">
      <c r="A589" s="36"/>
      <c r="B589" s="37"/>
      <c r="C589" s="180" t="s">
        <v>1077</v>
      </c>
      <c r="D589" s="180" t="s">
        <v>153</v>
      </c>
      <c r="E589" s="181" t="s">
        <v>1078</v>
      </c>
      <c r="F589" s="182" t="s">
        <v>1079</v>
      </c>
      <c r="G589" s="183" t="s">
        <v>178</v>
      </c>
      <c r="H589" s="184">
        <v>18.648</v>
      </c>
      <c r="I589" s="185"/>
      <c r="J589" s="186">
        <f>ROUND(I589*H589,2)</f>
        <v>0</v>
      </c>
      <c r="K589" s="182" t="s">
        <v>157</v>
      </c>
      <c r="L589" s="41"/>
      <c r="M589" s="187" t="s">
        <v>19</v>
      </c>
      <c r="N589" s="188" t="s">
        <v>44</v>
      </c>
      <c r="O589" s="66"/>
      <c r="P589" s="189">
        <f>O589*H589</f>
        <v>0</v>
      </c>
      <c r="Q589" s="189">
        <v>2.1000000000000001E-4</v>
      </c>
      <c r="R589" s="189">
        <f>Q589*H589</f>
        <v>3.9160799999999997E-3</v>
      </c>
      <c r="S589" s="189">
        <v>0</v>
      </c>
      <c r="T589" s="190">
        <f>S589*H589</f>
        <v>0</v>
      </c>
      <c r="U589" s="36"/>
      <c r="V589" s="36"/>
      <c r="W589" s="36"/>
      <c r="X589" s="36"/>
      <c r="Y589" s="36"/>
      <c r="Z589" s="36"/>
      <c r="AA589" s="36"/>
      <c r="AB589" s="36"/>
      <c r="AC589" s="36"/>
      <c r="AD589" s="36"/>
      <c r="AE589" s="36"/>
      <c r="AR589" s="191" t="s">
        <v>276</v>
      </c>
      <c r="AT589" s="191" t="s">
        <v>153</v>
      </c>
      <c r="AU589" s="191" t="s">
        <v>82</v>
      </c>
      <c r="AY589" s="19" t="s">
        <v>151</v>
      </c>
      <c r="BE589" s="192">
        <f>IF(N589="základní",J589,0)</f>
        <v>0</v>
      </c>
      <c r="BF589" s="192">
        <f>IF(N589="snížená",J589,0)</f>
        <v>0</v>
      </c>
      <c r="BG589" s="192">
        <f>IF(N589="zákl. přenesená",J589,0)</f>
        <v>0</v>
      </c>
      <c r="BH589" s="192">
        <f>IF(N589="sníž. přenesená",J589,0)</f>
        <v>0</v>
      </c>
      <c r="BI589" s="192">
        <f>IF(N589="nulová",J589,0)</f>
        <v>0</v>
      </c>
      <c r="BJ589" s="19" t="s">
        <v>80</v>
      </c>
      <c r="BK589" s="192">
        <f>ROUND(I589*H589,2)</f>
        <v>0</v>
      </c>
      <c r="BL589" s="19" t="s">
        <v>276</v>
      </c>
      <c r="BM589" s="191" t="s">
        <v>1692</v>
      </c>
    </row>
    <row r="590" spans="1:65" s="2" customFormat="1" ht="11.25">
      <c r="A590" s="36"/>
      <c r="B590" s="37"/>
      <c r="C590" s="38"/>
      <c r="D590" s="193" t="s">
        <v>160</v>
      </c>
      <c r="E590" s="38"/>
      <c r="F590" s="194" t="s">
        <v>1079</v>
      </c>
      <c r="G590" s="38"/>
      <c r="H590" s="38"/>
      <c r="I590" s="195"/>
      <c r="J590" s="38"/>
      <c r="K590" s="38"/>
      <c r="L590" s="41"/>
      <c r="M590" s="196"/>
      <c r="N590" s="197"/>
      <c r="O590" s="66"/>
      <c r="P590" s="66"/>
      <c r="Q590" s="66"/>
      <c r="R590" s="66"/>
      <c r="S590" s="66"/>
      <c r="T590" s="67"/>
      <c r="U590" s="36"/>
      <c r="V590" s="36"/>
      <c r="W590" s="36"/>
      <c r="X590" s="36"/>
      <c r="Y590" s="36"/>
      <c r="Z590" s="36"/>
      <c r="AA590" s="36"/>
      <c r="AB590" s="36"/>
      <c r="AC590" s="36"/>
      <c r="AD590" s="36"/>
      <c r="AE590" s="36"/>
      <c r="AT590" s="19" t="s">
        <v>160</v>
      </c>
      <c r="AU590" s="19" t="s">
        <v>82</v>
      </c>
    </row>
    <row r="591" spans="1:65" s="2" customFormat="1" ht="11.25">
      <c r="A591" s="36"/>
      <c r="B591" s="37"/>
      <c r="C591" s="38"/>
      <c r="D591" s="198" t="s">
        <v>162</v>
      </c>
      <c r="E591" s="38"/>
      <c r="F591" s="199" t="s">
        <v>1081</v>
      </c>
      <c r="G591" s="38"/>
      <c r="H591" s="38"/>
      <c r="I591" s="195"/>
      <c r="J591" s="38"/>
      <c r="K591" s="38"/>
      <c r="L591" s="41"/>
      <c r="M591" s="196"/>
      <c r="N591" s="197"/>
      <c r="O591" s="66"/>
      <c r="P591" s="66"/>
      <c r="Q591" s="66"/>
      <c r="R591" s="66"/>
      <c r="S591" s="66"/>
      <c r="T591" s="67"/>
      <c r="U591" s="36"/>
      <c r="V591" s="36"/>
      <c r="W591" s="36"/>
      <c r="X591" s="36"/>
      <c r="Y591" s="36"/>
      <c r="Z591" s="36"/>
      <c r="AA591" s="36"/>
      <c r="AB591" s="36"/>
      <c r="AC591" s="36"/>
      <c r="AD591" s="36"/>
      <c r="AE591" s="36"/>
      <c r="AT591" s="19" t="s">
        <v>162</v>
      </c>
      <c r="AU591" s="19" t="s">
        <v>82</v>
      </c>
    </row>
    <row r="592" spans="1:65" s="13" customFormat="1" ht="11.25">
      <c r="B592" s="200"/>
      <c r="C592" s="201"/>
      <c r="D592" s="193" t="s">
        <v>164</v>
      </c>
      <c r="E592" s="202" t="s">
        <v>19</v>
      </c>
      <c r="F592" s="203" t="s">
        <v>1082</v>
      </c>
      <c r="G592" s="201"/>
      <c r="H592" s="202" t="s">
        <v>19</v>
      </c>
      <c r="I592" s="204"/>
      <c r="J592" s="201"/>
      <c r="K592" s="201"/>
      <c r="L592" s="205"/>
      <c r="M592" s="206"/>
      <c r="N592" s="207"/>
      <c r="O592" s="207"/>
      <c r="P592" s="207"/>
      <c r="Q592" s="207"/>
      <c r="R592" s="207"/>
      <c r="S592" s="207"/>
      <c r="T592" s="208"/>
      <c r="AT592" s="209" t="s">
        <v>164</v>
      </c>
      <c r="AU592" s="209" t="s">
        <v>82</v>
      </c>
      <c r="AV592" s="13" t="s">
        <v>80</v>
      </c>
      <c r="AW592" s="13" t="s">
        <v>35</v>
      </c>
      <c r="AX592" s="13" t="s">
        <v>73</v>
      </c>
      <c r="AY592" s="209" t="s">
        <v>151</v>
      </c>
    </row>
    <row r="593" spans="1:65" s="14" customFormat="1" ht="11.25">
      <c r="B593" s="210"/>
      <c r="C593" s="211"/>
      <c r="D593" s="193" t="s">
        <v>164</v>
      </c>
      <c r="E593" s="212" t="s">
        <v>19</v>
      </c>
      <c r="F593" s="213" t="s">
        <v>1083</v>
      </c>
      <c r="G593" s="211"/>
      <c r="H593" s="214">
        <v>17.423999999999999</v>
      </c>
      <c r="I593" s="215"/>
      <c r="J593" s="211"/>
      <c r="K593" s="211"/>
      <c r="L593" s="216"/>
      <c r="M593" s="217"/>
      <c r="N593" s="218"/>
      <c r="O593" s="218"/>
      <c r="P593" s="218"/>
      <c r="Q593" s="218"/>
      <c r="R593" s="218"/>
      <c r="S593" s="218"/>
      <c r="T593" s="219"/>
      <c r="AT593" s="220" t="s">
        <v>164</v>
      </c>
      <c r="AU593" s="220" t="s">
        <v>82</v>
      </c>
      <c r="AV593" s="14" t="s">
        <v>82</v>
      </c>
      <c r="AW593" s="14" t="s">
        <v>35</v>
      </c>
      <c r="AX593" s="14" t="s">
        <v>73</v>
      </c>
      <c r="AY593" s="220" t="s">
        <v>151</v>
      </c>
    </row>
    <row r="594" spans="1:65" s="13" customFormat="1" ht="11.25">
      <c r="B594" s="200"/>
      <c r="C594" s="201"/>
      <c r="D594" s="193" t="s">
        <v>164</v>
      </c>
      <c r="E594" s="202" t="s">
        <v>19</v>
      </c>
      <c r="F594" s="203" t="s">
        <v>1084</v>
      </c>
      <c r="G594" s="201"/>
      <c r="H594" s="202" t="s">
        <v>19</v>
      </c>
      <c r="I594" s="204"/>
      <c r="J594" s="201"/>
      <c r="K594" s="201"/>
      <c r="L594" s="205"/>
      <c r="M594" s="206"/>
      <c r="N594" s="207"/>
      <c r="O594" s="207"/>
      <c r="P594" s="207"/>
      <c r="Q594" s="207"/>
      <c r="R594" s="207"/>
      <c r="S594" s="207"/>
      <c r="T594" s="208"/>
      <c r="AT594" s="209" t="s">
        <v>164</v>
      </c>
      <c r="AU594" s="209" t="s">
        <v>82</v>
      </c>
      <c r="AV594" s="13" t="s">
        <v>80</v>
      </c>
      <c r="AW594" s="13" t="s">
        <v>35</v>
      </c>
      <c r="AX594" s="13" t="s">
        <v>73</v>
      </c>
      <c r="AY594" s="209" t="s">
        <v>151</v>
      </c>
    </row>
    <row r="595" spans="1:65" s="14" customFormat="1" ht="11.25">
      <c r="B595" s="210"/>
      <c r="C595" s="211"/>
      <c r="D595" s="193" t="s">
        <v>164</v>
      </c>
      <c r="E595" s="212" t="s">
        <v>19</v>
      </c>
      <c r="F595" s="213" t="s">
        <v>1085</v>
      </c>
      <c r="G595" s="211"/>
      <c r="H595" s="214">
        <v>1.224</v>
      </c>
      <c r="I595" s="215"/>
      <c r="J595" s="211"/>
      <c r="K595" s="211"/>
      <c r="L595" s="216"/>
      <c r="M595" s="217"/>
      <c r="N595" s="218"/>
      <c r="O595" s="218"/>
      <c r="P595" s="218"/>
      <c r="Q595" s="218"/>
      <c r="R595" s="218"/>
      <c r="S595" s="218"/>
      <c r="T595" s="219"/>
      <c r="AT595" s="220" t="s">
        <v>164</v>
      </c>
      <c r="AU595" s="220" t="s">
        <v>82</v>
      </c>
      <c r="AV595" s="14" t="s">
        <v>82</v>
      </c>
      <c r="AW595" s="14" t="s">
        <v>35</v>
      </c>
      <c r="AX595" s="14" t="s">
        <v>73</v>
      </c>
      <c r="AY595" s="220" t="s">
        <v>151</v>
      </c>
    </row>
    <row r="596" spans="1:65" s="15" customFormat="1" ht="11.25">
      <c r="B596" s="221"/>
      <c r="C596" s="222"/>
      <c r="D596" s="193" t="s">
        <v>164</v>
      </c>
      <c r="E596" s="223" t="s">
        <v>19</v>
      </c>
      <c r="F596" s="224" t="s">
        <v>167</v>
      </c>
      <c r="G596" s="222"/>
      <c r="H596" s="225">
        <v>18.648</v>
      </c>
      <c r="I596" s="226"/>
      <c r="J596" s="222"/>
      <c r="K596" s="222"/>
      <c r="L596" s="227"/>
      <c r="M596" s="228"/>
      <c r="N596" s="229"/>
      <c r="O596" s="229"/>
      <c r="P596" s="229"/>
      <c r="Q596" s="229"/>
      <c r="R596" s="229"/>
      <c r="S596" s="229"/>
      <c r="T596" s="230"/>
      <c r="AT596" s="231" t="s">
        <v>164</v>
      </c>
      <c r="AU596" s="231" t="s">
        <v>82</v>
      </c>
      <c r="AV596" s="15" t="s">
        <v>158</v>
      </c>
      <c r="AW596" s="15" t="s">
        <v>35</v>
      </c>
      <c r="AX596" s="15" t="s">
        <v>80</v>
      </c>
      <c r="AY596" s="231" t="s">
        <v>151</v>
      </c>
    </row>
    <row r="597" spans="1:65" s="2" customFormat="1" ht="24.2" customHeight="1">
      <c r="A597" s="36"/>
      <c r="B597" s="37"/>
      <c r="C597" s="180" t="s">
        <v>1086</v>
      </c>
      <c r="D597" s="180" t="s">
        <v>153</v>
      </c>
      <c r="E597" s="181" t="s">
        <v>1087</v>
      </c>
      <c r="F597" s="182" t="s">
        <v>1088</v>
      </c>
      <c r="G597" s="183" t="s">
        <v>156</v>
      </c>
      <c r="H597" s="184">
        <v>12</v>
      </c>
      <c r="I597" s="185"/>
      <c r="J597" s="186">
        <f>ROUND(I597*H597,2)</f>
        <v>0</v>
      </c>
      <c r="K597" s="182" t="s">
        <v>157</v>
      </c>
      <c r="L597" s="41"/>
      <c r="M597" s="187" t="s">
        <v>19</v>
      </c>
      <c r="N597" s="188" t="s">
        <v>44</v>
      </c>
      <c r="O597" s="66"/>
      <c r="P597" s="189">
        <f>O597*H597</f>
        <v>0</v>
      </c>
      <c r="Q597" s="189">
        <v>2.1000000000000001E-4</v>
      </c>
      <c r="R597" s="189">
        <f>Q597*H597</f>
        <v>2.5200000000000001E-3</v>
      </c>
      <c r="S597" s="189">
        <v>0</v>
      </c>
      <c r="T597" s="190">
        <f>S597*H597</f>
        <v>0</v>
      </c>
      <c r="U597" s="36"/>
      <c r="V597" s="36"/>
      <c r="W597" s="36"/>
      <c r="X597" s="36"/>
      <c r="Y597" s="36"/>
      <c r="Z597" s="36"/>
      <c r="AA597" s="36"/>
      <c r="AB597" s="36"/>
      <c r="AC597" s="36"/>
      <c r="AD597" s="36"/>
      <c r="AE597" s="36"/>
      <c r="AR597" s="191" t="s">
        <v>276</v>
      </c>
      <c r="AT597" s="191" t="s">
        <v>153</v>
      </c>
      <c r="AU597" s="191" t="s">
        <v>82</v>
      </c>
      <c r="AY597" s="19" t="s">
        <v>151</v>
      </c>
      <c r="BE597" s="192">
        <f>IF(N597="základní",J597,0)</f>
        <v>0</v>
      </c>
      <c r="BF597" s="192">
        <f>IF(N597="snížená",J597,0)</f>
        <v>0</v>
      </c>
      <c r="BG597" s="192">
        <f>IF(N597="zákl. přenesená",J597,0)</f>
        <v>0</v>
      </c>
      <c r="BH597" s="192">
        <f>IF(N597="sníž. přenesená",J597,0)</f>
        <v>0</v>
      </c>
      <c r="BI597" s="192">
        <f>IF(N597="nulová",J597,0)</f>
        <v>0</v>
      </c>
      <c r="BJ597" s="19" t="s">
        <v>80</v>
      </c>
      <c r="BK597" s="192">
        <f>ROUND(I597*H597,2)</f>
        <v>0</v>
      </c>
      <c r="BL597" s="19" t="s">
        <v>276</v>
      </c>
      <c r="BM597" s="191" t="s">
        <v>1693</v>
      </c>
    </row>
    <row r="598" spans="1:65" s="2" customFormat="1" ht="19.5">
      <c r="A598" s="36"/>
      <c r="B598" s="37"/>
      <c r="C598" s="38"/>
      <c r="D598" s="193" t="s">
        <v>160</v>
      </c>
      <c r="E598" s="38"/>
      <c r="F598" s="194" t="s">
        <v>1090</v>
      </c>
      <c r="G598" s="38"/>
      <c r="H598" s="38"/>
      <c r="I598" s="195"/>
      <c r="J598" s="38"/>
      <c r="K598" s="38"/>
      <c r="L598" s="41"/>
      <c r="M598" s="196"/>
      <c r="N598" s="197"/>
      <c r="O598" s="66"/>
      <c r="P598" s="66"/>
      <c r="Q598" s="66"/>
      <c r="R598" s="66"/>
      <c r="S598" s="66"/>
      <c r="T598" s="67"/>
      <c r="U598" s="36"/>
      <c r="V598" s="36"/>
      <c r="W598" s="36"/>
      <c r="X598" s="36"/>
      <c r="Y598" s="36"/>
      <c r="Z598" s="36"/>
      <c r="AA598" s="36"/>
      <c r="AB598" s="36"/>
      <c r="AC598" s="36"/>
      <c r="AD598" s="36"/>
      <c r="AE598" s="36"/>
      <c r="AT598" s="19" t="s">
        <v>160</v>
      </c>
      <c r="AU598" s="19" t="s">
        <v>82</v>
      </c>
    </row>
    <row r="599" spans="1:65" s="2" customFormat="1" ht="11.25">
      <c r="A599" s="36"/>
      <c r="B599" s="37"/>
      <c r="C599" s="38"/>
      <c r="D599" s="198" t="s">
        <v>162</v>
      </c>
      <c r="E599" s="38"/>
      <c r="F599" s="199" t="s">
        <v>1091</v>
      </c>
      <c r="G599" s="38"/>
      <c r="H599" s="38"/>
      <c r="I599" s="195"/>
      <c r="J599" s="38"/>
      <c r="K599" s="38"/>
      <c r="L599" s="41"/>
      <c r="M599" s="196"/>
      <c r="N599" s="197"/>
      <c r="O599" s="66"/>
      <c r="P599" s="66"/>
      <c r="Q599" s="66"/>
      <c r="R599" s="66"/>
      <c r="S599" s="66"/>
      <c r="T599" s="67"/>
      <c r="U599" s="36"/>
      <c r="V599" s="36"/>
      <c r="W599" s="36"/>
      <c r="X599" s="36"/>
      <c r="Y599" s="36"/>
      <c r="Z599" s="36"/>
      <c r="AA599" s="36"/>
      <c r="AB599" s="36"/>
      <c r="AC599" s="36"/>
      <c r="AD599" s="36"/>
      <c r="AE599" s="36"/>
      <c r="AT599" s="19" t="s">
        <v>162</v>
      </c>
      <c r="AU599" s="19" t="s">
        <v>82</v>
      </c>
    </row>
    <row r="600" spans="1:65" s="13" customFormat="1" ht="11.25">
      <c r="B600" s="200"/>
      <c r="C600" s="201"/>
      <c r="D600" s="193" t="s">
        <v>164</v>
      </c>
      <c r="E600" s="202" t="s">
        <v>19</v>
      </c>
      <c r="F600" s="203" t="s">
        <v>1092</v>
      </c>
      <c r="G600" s="201"/>
      <c r="H600" s="202" t="s">
        <v>19</v>
      </c>
      <c r="I600" s="204"/>
      <c r="J600" s="201"/>
      <c r="K600" s="201"/>
      <c r="L600" s="205"/>
      <c r="M600" s="206"/>
      <c r="N600" s="207"/>
      <c r="O600" s="207"/>
      <c r="P600" s="207"/>
      <c r="Q600" s="207"/>
      <c r="R600" s="207"/>
      <c r="S600" s="207"/>
      <c r="T600" s="208"/>
      <c r="AT600" s="209" t="s">
        <v>164</v>
      </c>
      <c r="AU600" s="209" t="s">
        <v>82</v>
      </c>
      <c r="AV600" s="13" t="s">
        <v>80</v>
      </c>
      <c r="AW600" s="13" t="s">
        <v>35</v>
      </c>
      <c r="AX600" s="13" t="s">
        <v>73</v>
      </c>
      <c r="AY600" s="209" t="s">
        <v>151</v>
      </c>
    </row>
    <row r="601" spans="1:65" s="14" customFormat="1" ht="11.25">
      <c r="B601" s="210"/>
      <c r="C601" s="211"/>
      <c r="D601" s="193" t="s">
        <v>164</v>
      </c>
      <c r="E601" s="212" t="s">
        <v>19</v>
      </c>
      <c r="F601" s="213" t="s">
        <v>1093</v>
      </c>
      <c r="G601" s="211"/>
      <c r="H601" s="214">
        <v>12</v>
      </c>
      <c r="I601" s="215"/>
      <c r="J601" s="211"/>
      <c r="K601" s="211"/>
      <c r="L601" s="216"/>
      <c r="M601" s="217"/>
      <c r="N601" s="218"/>
      <c r="O601" s="218"/>
      <c r="P601" s="218"/>
      <c r="Q601" s="218"/>
      <c r="R601" s="218"/>
      <c r="S601" s="218"/>
      <c r="T601" s="219"/>
      <c r="AT601" s="220" t="s">
        <v>164</v>
      </c>
      <c r="AU601" s="220" t="s">
        <v>82</v>
      </c>
      <c r="AV601" s="14" t="s">
        <v>82</v>
      </c>
      <c r="AW601" s="14" t="s">
        <v>35</v>
      </c>
      <c r="AX601" s="14" t="s">
        <v>73</v>
      </c>
      <c r="AY601" s="220" t="s">
        <v>151</v>
      </c>
    </row>
    <row r="602" spans="1:65" s="15" customFormat="1" ht="11.25">
      <c r="B602" s="221"/>
      <c r="C602" s="222"/>
      <c r="D602" s="193" t="s">
        <v>164</v>
      </c>
      <c r="E602" s="223" t="s">
        <v>19</v>
      </c>
      <c r="F602" s="224" t="s">
        <v>167</v>
      </c>
      <c r="G602" s="222"/>
      <c r="H602" s="225">
        <v>12</v>
      </c>
      <c r="I602" s="226"/>
      <c r="J602" s="222"/>
      <c r="K602" s="222"/>
      <c r="L602" s="227"/>
      <c r="M602" s="228"/>
      <c r="N602" s="229"/>
      <c r="O602" s="229"/>
      <c r="P602" s="229"/>
      <c r="Q602" s="229"/>
      <c r="R602" s="229"/>
      <c r="S602" s="229"/>
      <c r="T602" s="230"/>
      <c r="AT602" s="231" t="s">
        <v>164</v>
      </c>
      <c r="AU602" s="231" t="s">
        <v>82</v>
      </c>
      <c r="AV602" s="15" t="s">
        <v>158</v>
      </c>
      <c r="AW602" s="15" t="s">
        <v>35</v>
      </c>
      <c r="AX602" s="15" t="s">
        <v>80</v>
      </c>
      <c r="AY602" s="231" t="s">
        <v>151</v>
      </c>
    </row>
    <row r="603" spans="1:65" s="2" customFormat="1" ht="24.2" customHeight="1">
      <c r="A603" s="36"/>
      <c r="B603" s="37"/>
      <c r="C603" s="180" t="s">
        <v>1094</v>
      </c>
      <c r="D603" s="180" t="s">
        <v>153</v>
      </c>
      <c r="E603" s="181" t="s">
        <v>1095</v>
      </c>
      <c r="F603" s="182" t="s">
        <v>1096</v>
      </c>
      <c r="G603" s="183" t="s">
        <v>178</v>
      </c>
      <c r="H603" s="184">
        <v>4</v>
      </c>
      <c r="I603" s="185"/>
      <c r="J603" s="186">
        <f>ROUND(I603*H603,2)</f>
        <v>0</v>
      </c>
      <c r="K603" s="182" t="s">
        <v>157</v>
      </c>
      <c r="L603" s="41"/>
      <c r="M603" s="187" t="s">
        <v>19</v>
      </c>
      <c r="N603" s="188" t="s">
        <v>44</v>
      </c>
      <c r="O603" s="66"/>
      <c r="P603" s="189">
        <f>O603*H603</f>
        <v>0</v>
      </c>
      <c r="Q603" s="189">
        <v>3.0000000000000001E-5</v>
      </c>
      <c r="R603" s="189">
        <f>Q603*H603</f>
        <v>1.2E-4</v>
      </c>
      <c r="S603" s="189">
        <v>0</v>
      </c>
      <c r="T603" s="190">
        <f>S603*H603</f>
        <v>0</v>
      </c>
      <c r="U603" s="36"/>
      <c r="V603" s="36"/>
      <c r="W603" s="36"/>
      <c r="X603" s="36"/>
      <c r="Y603" s="36"/>
      <c r="Z603" s="36"/>
      <c r="AA603" s="36"/>
      <c r="AB603" s="36"/>
      <c r="AC603" s="36"/>
      <c r="AD603" s="36"/>
      <c r="AE603" s="36"/>
      <c r="AR603" s="191" t="s">
        <v>158</v>
      </c>
      <c r="AT603" s="191" t="s">
        <v>153</v>
      </c>
      <c r="AU603" s="191" t="s">
        <v>82</v>
      </c>
      <c r="AY603" s="19" t="s">
        <v>151</v>
      </c>
      <c r="BE603" s="192">
        <f>IF(N603="základní",J603,0)</f>
        <v>0</v>
      </c>
      <c r="BF603" s="192">
        <f>IF(N603="snížená",J603,0)</f>
        <v>0</v>
      </c>
      <c r="BG603" s="192">
        <f>IF(N603="zákl. přenesená",J603,0)</f>
        <v>0</v>
      </c>
      <c r="BH603" s="192">
        <f>IF(N603="sníž. přenesená",J603,0)</f>
        <v>0</v>
      </c>
      <c r="BI603" s="192">
        <f>IF(N603="nulová",J603,0)</f>
        <v>0</v>
      </c>
      <c r="BJ603" s="19" t="s">
        <v>80</v>
      </c>
      <c r="BK603" s="192">
        <f>ROUND(I603*H603,2)</f>
        <v>0</v>
      </c>
      <c r="BL603" s="19" t="s">
        <v>158</v>
      </c>
      <c r="BM603" s="191" t="s">
        <v>1694</v>
      </c>
    </row>
    <row r="604" spans="1:65" s="2" customFormat="1" ht="19.5">
      <c r="A604" s="36"/>
      <c r="B604" s="37"/>
      <c r="C604" s="38"/>
      <c r="D604" s="193" t="s">
        <v>160</v>
      </c>
      <c r="E604" s="38"/>
      <c r="F604" s="194" t="s">
        <v>1098</v>
      </c>
      <c r="G604" s="38"/>
      <c r="H604" s="38"/>
      <c r="I604" s="195"/>
      <c r="J604" s="38"/>
      <c r="K604" s="38"/>
      <c r="L604" s="41"/>
      <c r="M604" s="196"/>
      <c r="N604" s="197"/>
      <c r="O604" s="66"/>
      <c r="P604" s="66"/>
      <c r="Q604" s="66"/>
      <c r="R604" s="66"/>
      <c r="S604" s="66"/>
      <c r="T604" s="67"/>
      <c r="U604" s="36"/>
      <c r="V604" s="36"/>
      <c r="W604" s="36"/>
      <c r="X604" s="36"/>
      <c r="Y604" s="36"/>
      <c r="Z604" s="36"/>
      <c r="AA604" s="36"/>
      <c r="AB604" s="36"/>
      <c r="AC604" s="36"/>
      <c r="AD604" s="36"/>
      <c r="AE604" s="36"/>
      <c r="AT604" s="19" t="s">
        <v>160</v>
      </c>
      <c r="AU604" s="19" t="s">
        <v>82</v>
      </c>
    </row>
    <row r="605" spans="1:65" s="2" customFormat="1" ht="11.25">
      <c r="A605" s="36"/>
      <c r="B605" s="37"/>
      <c r="C605" s="38"/>
      <c r="D605" s="198" t="s">
        <v>162</v>
      </c>
      <c r="E605" s="38"/>
      <c r="F605" s="199" t="s">
        <v>1099</v>
      </c>
      <c r="G605" s="38"/>
      <c r="H605" s="38"/>
      <c r="I605" s="195"/>
      <c r="J605" s="38"/>
      <c r="K605" s="38"/>
      <c r="L605" s="41"/>
      <c r="M605" s="196"/>
      <c r="N605" s="197"/>
      <c r="O605" s="66"/>
      <c r="P605" s="66"/>
      <c r="Q605" s="66"/>
      <c r="R605" s="66"/>
      <c r="S605" s="66"/>
      <c r="T605" s="67"/>
      <c r="U605" s="36"/>
      <c r="V605" s="36"/>
      <c r="W605" s="36"/>
      <c r="X605" s="36"/>
      <c r="Y605" s="36"/>
      <c r="Z605" s="36"/>
      <c r="AA605" s="36"/>
      <c r="AB605" s="36"/>
      <c r="AC605" s="36"/>
      <c r="AD605" s="36"/>
      <c r="AE605" s="36"/>
      <c r="AT605" s="19" t="s">
        <v>162</v>
      </c>
      <c r="AU605" s="19" t="s">
        <v>82</v>
      </c>
    </row>
    <row r="606" spans="1:65" s="13" customFormat="1" ht="11.25">
      <c r="B606" s="200"/>
      <c r="C606" s="201"/>
      <c r="D606" s="193" t="s">
        <v>164</v>
      </c>
      <c r="E606" s="202" t="s">
        <v>19</v>
      </c>
      <c r="F606" s="203" t="s">
        <v>1100</v>
      </c>
      <c r="G606" s="201"/>
      <c r="H606" s="202" t="s">
        <v>19</v>
      </c>
      <c r="I606" s="204"/>
      <c r="J606" s="201"/>
      <c r="K606" s="201"/>
      <c r="L606" s="205"/>
      <c r="M606" s="206"/>
      <c r="N606" s="207"/>
      <c r="O606" s="207"/>
      <c r="P606" s="207"/>
      <c r="Q606" s="207"/>
      <c r="R606" s="207"/>
      <c r="S606" s="207"/>
      <c r="T606" s="208"/>
      <c r="AT606" s="209" t="s">
        <v>164</v>
      </c>
      <c r="AU606" s="209" t="s">
        <v>82</v>
      </c>
      <c r="AV606" s="13" t="s">
        <v>80</v>
      </c>
      <c r="AW606" s="13" t="s">
        <v>35</v>
      </c>
      <c r="AX606" s="13" t="s">
        <v>73</v>
      </c>
      <c r="AY606" s="209" t="s">
        <v>151</v>
      </c>
    </row>
    <row r="607" spans="1:65" s="14" customFormat="1" ht="11.25">
      <c r="B607" s="210"/>
      <c r="C607" s="211"/>
      <c r="D607" s="193" t="s">
        <v>164</v>
      </c>
      <c r="E607" s="212" t="s">
        <v>19</v>
      </c>
      <c r="F607" s="213" t="s">
        <v>1459</v>
      </c>
      <c r="G607" s="211"/>
      <c r="H607" s="214">
        <v>4</v>
      </c>
      <c r="I607" s="215"/>
      <c r="J607" s="211"/>
      <c r="K607" s="211"/>
      <c r="L607" s="216"/>
      <c r="M607" s="217"/>
      <c r="N607" s="218"/>
      <c r="O607" s="218"/>
      <c r="P607" s="218"/>
      <c r="Q607" s="218"/>
      <c r="R607" s="218"/>
      <c r="S607" s="218"/>
      <c r="T607" s="219"/>
      <c r="AT607" s="220" t="s">
        <v>164</v>
      </c>
      <c r="AU607" s="220" t="s">
        <v>82</v>
      </c>
      <c r="AV607" s="14" t="s">
        <v>82</v>
      </c>
      <c r="AW607" s="14" t="s">
        <v>35</v>
      </c>
      <c r="AX607" s="14" t="s">
        <v>73</v>
      </c>
      <c r="AY607" s="220" t="s">
        <v>151</v>
      </c>
    </row>
    <row r="608" spans="1:65" s="15" customFormat="1" ht="11.25">
      <c r="B608" s="221"/>
      <c r="C608" s="222"/>
      <c r="D608" s="193" t="s">
        <v>164</v>
      </c>
      <c r="E608" s="223" t="s">
        <v>19</v>
      </c>
      <c r="F608" s="224" t="s">
        <v>167</v>
      </c>
      <c r="G608" s="222"/>
      <c r="H608" s="225">
        <v>4</v>
      </c>
      <c r="I608" s="226"/>
      <c r="J608" s="222"/>
      <c r="K608" s="222"/>
      <c r="L608" s="227"/>
      <c r="M608" s="228"/>
      <c r="N608" s="229"/>
      <c r="O608" s="229"/>
      <c r="P608" s="229"/>
      <c r="Q608" s="229"/>
      <c r="R608" s="229"/>
      <c r="S608" s="229"/>
      <c r="T608" s="230"/>
      <c r="AT608" s="231" t="s">
        <v>164</v>
      </c>
      <c r="AU608" s="231" t="s">
        <v>82</v>
      </c>
      <c r="AV608" s="15" t="s">
        <v>158</v>
      </c>
      <c r="AW608" s="15" t="s">
        <v>35</v>
      </c>
      <c r="AX608" s="15" t="s">
        <v>80</v>
      </c>
      <c r="AY608" s="231" t="s">
        <v>151</v>
      </c>
    </row>
    <row r="609" spans="1:65" s="12" customFormat="1" ht="22.9" customHeight="1">
      <c r="B609" s="164"/>
      <c r="C609" s="165"/>
      <c r="D609" s="166" t="s">
        <v>72</v>
      </c>
      <c r="E609" s="178" t="s">
        <v>1102</v>
      </c>
      <c r="F609" s="178" t="s">
        <v>1103</v>
      </c>
      <c r="G609" s="165"/>
      <c r="H609" s="165"/>
      <c r="I609" s="168"/>
      <c r="J609" s="179">
        <f>BK609</f>
        <v>0</v>
      </c>
      <c r="K609" s="165"/>
      <c r="L609" s="170"/>
      <c r="M609" s="171"/>
      <c r="N609" s="172"/>
      <c r="O609" s="172"/>
      <c r="P609" s="173">
        <f>SUM(P610:P672)</f>
        <v>0</v>
      </c>
      <c r="Q609" s="172"/>
      <c r="R609" s="173">
        <f>SUM(R610:R672)</f>
        <v>0.22965619999999998</v>
      </c>
      <c r="S609" s="172"/>
      <c r="T609" s="174">
        <f>SUM(T610:T672)</f>
        <v>1.9618000000000002</v>
      </c>
      <c r="AR609" s="175" t="s">
        <v>82</v>
      </c>
      <c r="AT609" s="176" t="s">
        <v>72</v>
      </c>
      <c r="AU609" s="176" t="s">
        <v>80</v>
      </c>
      <c r="AY609" s="175" t="s">
        <v>151</v>
      </c>
      <c r="BK609" s="177">
        <f>SUM(BK610:BK672)</f>
        <v>0</v>
      </c>
    </row>
    <row r="610" spans="1:65" s="2" customFormat="1" ht="21.75" customHeight="1">
      <c r="A610" s="36"/>
      <c r="B610" s="37"/>
      <c r="C610" s="180" t="s">
        <v>1104</v>
      </c>
      <c r="D610" s="180" t="s">
        <v>153</v>
      </c>
      <c r="E610" s="181" t="s">
        <v>1105</v>
      </c>
      <c r="F610" s="182" t="s">
        <v>1106</v>
      </c>
      <c r="G610" s="183" t="s">
        <v>178</v>
      </c>
      <c r="H610" s="184">
        <v>115.4</v>
      </c>
      <c r="I610" s="185"/>
      <c r="J610" s="186">
        <f>ROUND(I610*H610,2)</f>
        <v>0</v>
      </c>
      <c r="K610" s="182" t="s">
        <v>19</v>
      </c>
      <c r="L610" s="41"/>
      <c r="M610" s="187" t="s">
        <v>19</v>
      </c>
      <c r="N610" s="188" t="s">
        <v>44</v>
      </c>
      <c r="O610" s="66"/>
      <c r="P610" s="189">
        <f>O610*H610</f>
        <v>0</v>
      </c>
      <c r="Q610" s="189">
        <v>0</v>
      </c>
      <c r="R610" s="189">
        <f>Q610*H610</f>
        <v>0</v>
      </c>
      <c r="S610" s="189">
        <v>1.7000000000000001E-2</v>
      </c>
      <c r="T610" s="190">
        <f>S610*H610</f>
        <v>1.9618000000000002</v>
      </c>
      <c r="U610" s="36"/>
      <c r="V610" s="36"/>
      <c r="W610" s="36"/>
      <c r="X610" s="36"/>
      <c r="Y610" s="36"/>
      <c r="Z610" s="36"/>
      <c r="AA610" s="36"/>
      <c r="AB610" s="36"/>
      <c r="AC610" s="36"/>
      <c r="AD610" s="36"/>
      <c r="AE610" s="36"/>
      <c r="AR610" s="191" t="s">
        <v>276</v>
      </c>
      <c r="AT610" s="191" t="s">
        <v>153</v>
      </c>
      <c r="AU610" s="191" t="s">
        <v>82</v>
      </c>
      <c r="AY610" s="19" t="s">
        <v>151</v>
      </c>
      <c r="BE610" s="192">
        <f>IF(N610="základní",J610,0)</f>
        <v>0</v>
      </c>
      <c r="BF610" s="192">
        <f>IF(N610="snížená",J610,0)</f>
        <v>0</v>
      </c>
      <c r="BG610" s="192">
        <f>IF(N610="zákl. přenesená",J610,0)</f>
        <v>0</v>
      </c>
      <c r="BH610" s="192">
        <f>IF(N610="sníž. přenesená",J610,0)</f>
        <v>0</v>
      </c>
      <c r="BI610" s="192">
        <f>IF(N610="nulová",J610,0)</f>
        <v>0</v>
      </c>
      <c r="BJ610" s="19" t="s">
        <v>80</v>
      </c>
      <c r="BK610" s="192">
        <f>ROUND(I610*H610,2)</f>
        <v>0</v>
      </c>
      <c r="BL610" s="19" t="s">
        <v>276</v>
      </c>
      <c r="BM610" s="191" t="s">
        <v>1695</v>
      </c>
    </row>
    <row r="611" spans="1:65" s="2" customFormat="1" ht="11.25">
      <c r="A611" s="36"/>
      <c r="B611" s="37"/>
      <c r="C611" s="38"/>
      <c r="D611" s="193" t="s">
        <v>160</v>
      </c>
      <c r="E611" s="38"/>
      <c r="F611" s="194" t="s">
        <v>1108</v>
      </c>
      <c r="G611" s="38"/>
      <c r="H611" s="38"/>
      <c r="I611" s="195"/>
      <c r="J611" s="38"/>
      <c r="K611" s="38"/>
      <c r="L611" s="41"/>
      <c r="M611" s="196"/>
      <c r="N611" s="197"/>
      <c r="O611" s="66"/>
      <c r="P611" s="66"/>
      <c r="Q611" s="66"/>
      <c r="R611" s="66"/>
      <c r="S611" s="66"/>
      <c r="T611" s="67"/>
      <c r="U611" s="36"/>
      <c r="V611" s="36"/>
      <c r="W611" s="36"/>
      <c r="X611" s="36"/>
      <c r="Y611" s="36"/>
      <c r="Z611" s="36"/>
      <c r="AA611" s="36"/>
      <c r="AB611" s="36"/>
      <c r="AC611" s="36"/>
      <c r="AD611" s="36"/>
      <c r="AE611" s="36"/>
      <c r="AT611" s="19" t="s">
        <v>160</v>
      </c>
      <c r="AU611" s="19" t="s">
        <v>82</v>
      </c>
    </row>
    <row r="612" spans="1:65" s="13" customFormat="1" ht="22.5">
      <c r="B612" s="200"/>
      <c r="C612" s="201"/>
      <c r="D612" s="193" t="s">
        <v>164</v>
      </c>
      <c r="E612" s="202" t="s">
        <v>19</v>
      </c>
      <c r="F612" s="203" t="s">
        <v>1109</v>
      </c>
      <c r="G612" s="201"/>
      <c r="H612" s="202" t="s">
        <v>19</v>
      </c>
      <c r="I612" s="204"/>
      <c r="J612" s="201"/>
      <c r="K612" s="201"/>
      <c r="L612" s="205"/>
      <c r="M612" s="206"/>
      <c r="N612" s="207"/>
      <c r="O612" s="207"/>
      <c r="P612" s="207"/>
      <c r="Q612" s="207"/>
      <c r="R612" s="207"/>
      <c r="S612" s="207"/>
      <c r="T612" s="208"/>
      <c r="AT612" s="209" t="s">
        <v>164</v>
      </c>
      <c r="AU612" s="209" t="s">
        <v>82</v>
      </c>
      <c r="AV612" s="13" t="s">
        <v>80</v>
      </c>
      <c r="AW612" s="13" t="s">
        <v>35</v>
      </c>
      <c r="AX612" s="13" t="s">
        <v>73</v>
      </c>
      <c r="AY612" s="209" t="s">
        <v>151</v>
      </c>
    </row>
    <row r="613" spans="1:65" s="13" customFormat="1" ht="11.25">
      <c r="B613" s="200"/>
      <c r="C613" s="201"/>
      <c r="D613" s="193" t="s">
        <v>164</v>
      </c>
      <c r="E613" s="202" t="s">
        <v>19</v>
      </c>
      <c r="F613" s="203" t="s">
        <v>1696</v>
      </c>
      <c r="G613" s="201"/>
      <c r="H613" s="202" t="s">
        <v>19</v>
      </c>
      <c r="I613" s="204"/>
      <c r="J613" s="201"/>
      <c r="K613" s="201"/>
      <c r="L613" s="205"/>
      <c r="M613" s="206"/>
      <c r="N613" s="207"/>
      <c r="O613" s="207"/>
      <c r="P613" s="207"/>
      <c r="Q613" s="207"/>
      <c r="R613" s="207"/>
      <c r="S613" s="207"/>
      <c r="T613" s="208"/>
      <c r="AT613" s="209" t="s">
        <v>164</v>
      </c>
      <c r="AU613" s="209" t="s">
        <v>82</v>
      </c>
      <c r="AV613" s="13" t="s">
        <v>80</v>
      </c>
      <c r="AW613" s="13" t="s">
        <v>35</v>
      </c>
      <c r="AX613" s="13" t="s">
        <v>73</v>
      </c>
      <c r="AY613" s="209" t="s">
        <v>151</v>
      </c>
    </row>
    <row r="614" spans="1:65" s="14" customFormat="1" ht="11.25">
      <c r="B614" s="210"/>
      <c r="C614" s="211"/>
      <c r="D614" s="193" t="s">
        <v>164</v>
      </c>
      <c r="E614" s="212" t="s">
        <v>19</v>
      </c>
      <c r="F614" s="213" t="s">
        <v>1111</v>
      </c>
      <c r="G614" s="211"/>
      <c r="H614" s="214">
        <v>58.04</v>
      </c>
      <c r="I614" s="215"/>
      <c r="J614" s="211"/>
      <c r="K614" s="211"/>
      <c r="L614" s="216"/>
      <c r="M614" s="217"/>
      <c r="N614" s="218"/>
      <c r="O614" s="218"/>
      <c r="P614" s="218"/>
      <c r="Q614" s="218"/>
      <c r="R614" s="218"/>
      <c r="S614" s="218"/>
      <c r="T614" s="219"/>
      <c r="AT614" s="220" t="s">
        <v>164</v>
      </c>
      <c r="AU614" s="220" t="s">
        <v>82</v>
      </c>
      <c r="AV614" s="14" t="s">
        <v>82</v>
      </c>
      <c r="AW614" s="14" t="s">
        <v>35</v>
      </c>
      <c r="AX614" s="14" t="s">
        <v>73</v>
      </c>
      <c r="AY614" s="220" t="s">
        <v>151</v>
      </c>
    </row>
    <row r="615" spans="1:65" s="13" customFormat="1" ht="11.25">
      <c r="B615" s="200"/>
      <c r="C615" s="201"/>
      <c r="D615" s="193" t="s">
        <v>164</v>
      </c>
      <c r="E615" s="202" t="s">
        <v>19</v>
      </c>
      <c r="F615" s="203" t="s">
        <v>1697</v>
      </c>
      <c r="G615" s="201"/>
      <c r="H615" s="202" t="s">
        <v>19</v>
      </c>
      <c r="I615" s="204"/>
      <c r="J615" s="201"/>
      <c r="K615" s="201"/>
      <c r="L615" s="205"/>
      <c r="M615" s="206"/>
      <c r="N615" s="207"/>
      <c r="O615" s="207"/>
      <c r="P615" s="207"/>
      <c r="Q615" s="207"/>
      <c r="R615" s="207"/>
      <c r="S615" s="207"/>
      <c r="T615" s="208"/>
      <c r="AT615" s="209" t="s">
        <v>164</v>
      </c>
      <c r="AU615" s="209" t="s">
        <v>82</v>
      </c>
      <c r="AV615" s="13" t="s">
        <v>80</v>
      </c>
      <c r="AW615" s="13" t="s">
        <v>35</v>
      </c>
      <c r="AX615" s="13" t="s">
        <v>73</v>
      </c>
      <c r="AY615" s="209" t="s">
        <v>151</v>
      </c>
    </row>
    <row r="616" spans="1:65" s="14" customFormat="1" ht="11.25">
      <c r="B616" s="210"/>
      <c r="C616" s="211"/>
      <c r="D616" s="193" t="s">
        <v>164</v>
      </c>
      <c r="E616" s="212" t="s">
        <v>19</v>
      </c>
      <c r="F616" s="213" t="s">
        <v>1113</v>
      </c>
      <c r="G616" s="211"/>
      <c r="H616" s="214">
        <v>57.36</v>
      </c>
      <c r="I616" s="215"/>
      <c r="J616" s="211"/>
      <c r="K616" s="211"/>
      <c r="L616" s="216"/>
      <c r="M616" s="217"/>
      <c r="N616" s="218"/>
      <c r="O616" s="218"/>
      <c r="P616" s="218"/>
      <c r="Q616" s="218"/>
      <c r="R616" s="218"/>
      <c r="S616" s="218"/>
      <c r="T616" s="219"/>
      <c r="AT616" s="220" t="s">
        <v>164</v>
      </c>
      <c r="AU616" s="220" t="s">
        <v>82</v>
      </c>
      <c r="AV616" s="14" t="s">
        <v>82</v>
      </c>
      <c r="AW616" s="14" t="s">
        <v>35</v>
      </c>
      <c r="AX616" s="14" t="s">
        <v>73</v>
      </c>
      <c r="AY616" s="220" t="s">
        <v>151</v>
      </c>
    </row>
    <row r="617" spans="1:65" s="15" customFormat="1" ht="11.25">
      <c r="B617" s="221"/>
      <c r="C617" s="222"/>
      <c r="D617" s="193" t="s">
        <v>164</v>
      </c>
      <c r="E617" s="223" t="s">
        <v>19</v>
      </c>
      <c r="F617" s="224" t="s">
        <v>167</v>
      </c>
      <c r="G617" s="222"/>
      <c r="H617" s="225">
        <v>115.4</v>
      </c>
      <c r="I617" s="226"/>
      <c r="J617" s="222"/>
      <c r="K617" s="222"/>
      <c r="L617" s="227"/>
      <c r="M617" s="228"/>
      <c r="N617" s="229"/>
      <c r="O617" s="229"/>
      <c r="P617" s="229"/>
      <c r="Q617" s="229"/>
      <c r="R617" s="229"/>
      <c r="S617" s="229"/>
      <c r="T617" s="230"/>
      <c r="AT617" s="231" t="s">
        <v>164</v>
      </c>
      <c r="AU617" s="231" t="s">
        <v>82</v>
      </c>
      <c r="AV617" s="15" t="s">
        <v>158</v>
      </c>
      <c r="AW617" s="15" t="s">
        <v>35</v>
      </c>
      <c r="AX617" s="15" t="s">
        <v>80</v>
      </c>
      <c r="AY617" s="231" t="s">
        <v>151</v>
      </c>
    </row>
    <row r="618" spans="1:65" s="2" customFormat="1" ht="33" customHeight="1">
      <c r="A618" s="36"/>
      <c r="B618" s="37"/>
      <c r="C618" s="180" t="s">
        <v>1114</v>
      </c>
      <c r="D618" s="180" t="s">
        <v>153</v>
      </c>
      <c r="E618" s="181" t="s">
        <v>1115</v>
      </c>
      <c r="F618" s="182" t="s">
        <v>1116</v>
      </c>
      <c r="G618" s="183" t="s">
        <v>178</v>
      </c>
      <c r="H618" s="184">
        <v>20.43</v>
      </c>
      <c r="I618" s="185"/>
      <c r="J618" s="186">
        <f>ROUND(I618*H618,2)</f>
        <v>0</v>
      </c>
      <c r="K618" s="182" t="s">
        <v>157</v>
      </c>
      <c r="L618" s="41"/>
      <c r="M618" s="187" t="s">
        <v>19</v>
      </c>
      <c r="N618" s="188" t="s">
        <v>44</v>
      </c>
      <c r="O618" s="66"/>
      <c r="P618" s="189">
        <f>O618*H618</f>
        <v>0</v>
      </c>
      <c r="Q618" s="189">
        <v>0</v>
      </c>
      <c r="R618" s="189">
        <f>Q618*H618</f>
        <v>0</v>
      </c>
      <c r="S618" s="189">
        <v>0</v>
      </c>
      <c r="T618" s="190">
        <f>S618*H618</f>
        <v>0</v>
      </c>
      <c r="U618" s="36"/>
      <c r="V618" s="36"/>
      <c r="W618" s="36"/>
      <c r="X618" s="36"/>
      <c r="Y618" s="36"/>
      <c r="Z618" s="36"/>
      <c r="AA618" s="36"/>
      <c r="AB618" s="36"/>
      <c r="AC618" s="36"/>
      <c r="AD618" s="36"/>
      <c r="AE618" s="36"/>
      <c r="AR618" s="191" t="s">
        <v>276</v>
      </c>
      <c r="AT618" s="191" t="s">
        <v>153</v>
      </c>
      <c r="AU618" s="191" t="s">
        <v>82</v>
      </c>
      <c r="AY618" s="19" t="s">
        <v>151</v>
      </c>
      <c r="BE618" s="192">
        <f>IF(N618="základní",J618,0)</f>
        <v>0</v>
      </c>
      <c r="BF618" s="192">
        <f>IF(N618="snížená",J618,0)</f>
        <v>0</v>
      </c>
      <c r="BG618" s="192">
        <f>IF(N618="zákl. přenesená",J618,0)</f>
        <v>0</v>
      </c>
      <c r="BH618" s="192">
        <f>IF(N618="sníž. přenesená",J618,0)</f>
        <v>0</v>
      </c>
      <c r="BI618" s="192">
        <f>IF(N618="nulová",J618,0)</f>
        <v>0</v>
      </c>
      <c r="BJ618" s="19" t="s">
        <v>80</v>
      </c>
      <c r="BK618" s="192">
        <f>ROUND(I618*H618,2)</f>
        <v>0</v>
      </c>
      <c r="BL618" s="19" t="s">
        <v>276</v>
      </c>
      <c r="BM618" s="191" t="s">
        <v>1698</v>
      </c>
    </row>
    <row r="619" spans="1:65" s="2" customFormat="1" ht="19.5">
      <c r="A619" s="36"/>
      <c r="B619" s="37"/>
      <c r="C619" s="38"/>
      <c r="D619" s="193" t="s">
        <v>160</v>
      </c>
      <c r="E619" s="38"/>
      <c r="F619" s="194" t="s">
        <v>1118</v>
      </c>
      <c r="G619" s="38"/>
      <c r="H619" s="38"/>
      <c r="I619" s="195"/>
      <c r="J619" s="38"/>
      <c r="K619" s="38"/>
      <c r="L619" s="41"/>
      <c r="M619" s="196"/>
      <c r="N619" s="197"/>
      <c r="O619" s="66"/>
      <c r="P619" s="66"/>
      <c r="Q619" s="66"/>
      <c r="R619" s="66"/>
      <c r="S619" s="66"/>
      <c r="T619" s="67"/>
      <c r="U619" s="36"/>
      <c r="V619" s="36"/>
      <c r="W619" s="36"/>
      <c r="X619" s="36"/>
      <c r="Y619" s="36"/>
      <c r="Z619" s="36"/>
      <c r="AA619" s="36"/>
      <c r="AB619" s="36"/>
      <c r="AC619" s="36"/>
      <c r="AD619" s="36"/>
      <c r="AE619" s="36"/>
      <c r="AT619" s="19" t="s">
        <v>160</v>
      </c>
      <c r="AU619" s="19" t="s">
        <v>82</v>
      </c>
    </row>
    <row r="620" spans="1:65" s="2" customFormat="1" ht="11.25">
      <c r="A620" s="36"/>
      <c r="B620" s="37"/>
      <c r="C620" s="38"/>
      <c r="D620" s="198" t="s">
        <v>162</v>
      </c>
      <c r="E620" s="38"/>
      <c r="F620" s="199" t="s">
        <v>1119</v>
      </c>
      <c r="G620" s="38"/>
      <c r="H620" s="38"/>
      <c r="I620" s="195"/>
      <c r="J620" s="38"/>
      <c r="K620" s="38"/>
      <c r="L620" s="41"/>
      <c r="M620" s="196"/>
      <c r="N620" s="197"/>
      <c r="O620" s="66"/>
      <c r="P620" s="66"/>
      <c r="Q620" s="66"/>
      <c r="R620" s="66"/>
      <c r="S620" s="66"/>
      <c r="T620" s="67"/>
      <c r="U620" s="36"/>
      <c r="V620" s="36"/>
      <c r="W620" s="36"/>
      <c r="X620" s="36"/>
      <c r="Y620" s="36"/>
      <c r="Z620" s="36"/>
      <c r="AA620" s="36"/>
      <c r="AB620" s="36"/>
      <c r="AC620" s="36"/>
      <c r="AD620" s="36"/>
      <c r="AE620" s="36"/>
      <c r="AT620" s="19" t="s">
        <v>162</v>
      </c>
      <c r="AU620" s="19" t="s">
        <v>82</v>
      </c>
    </row>
    <row r="621" spans="1:65" s="2" customFormat="1" ht="37.9" customHeight="1">
      <c r="A621" s="36"/>
      <c r="B621" s="37"/>
      <c r="C621" s="180" t="s">
        <v>1120</v>
      </c>
      <c r="D621" s="180" t="s">
        <v>153</v>
      </c>
      <c r="E621" s="181" t="s">
        <v>1121</v>
      </c>
      <c r="F621" s="182" t="s">
        <v>1122</v>
      </c>
      <c r="G621" s="183" t="s">
        <v>178</v>
      </c>
      <c r="H621" s="184">
        <v>71.209999999999994</v>
      </c>
      <c r="I621" s="185"/>
      <c r="J621" s="186">
        <f>ROUND(I621*H621,2)</f>
        <v>0</v>
      </c>
      <c r="K621" s="182" t="s">
        <v>157</v>
      </c>
      <c r="L621" s="41"/>
      <c r="M621" s="187" t="s">
        <v>19</v>
      </c>
      <c r="N621" s="188" t="s">
        <v>44</v>
      </c>
      <c r="O621" s="66"/>
      <c r="P621" s="189">
        <f>O621*H621</f>
        <v>0</v>
      </c>
      <c r="Q621" s="189">
        <v>0</v>
      </c>
      <c r="R621" s="189">
        <f>Q621*H621</f>
        <v>0</v>
      </c>
      <c r="S621" s="189">
        <v>0</v>
      </c>
      <c r="T621" s="190">
        <f>S621*H621</f>
        <v>0</v>
      </c>
      <c r="U621" s="36"/>
      <c r="V621" s="36"/>
      <c r="W621" s="36"/>
      <c r="X621" s="36"/>
      <c r="Y621" s="36"/>
      <c r="Z621" s="36"/>
      <c r="AA621" s="36"/>
      <c r="AB621" s="36"/>
      <c r="AC621" s="36"/>
      <c r="AD621" s="36"/>
      <c r="AE621" s="36"/>
      <c r="AR621" s="191" t="s">
        <v>276</v>
      </c>
      <c r="AT621" s="191" t="s">
        <v>153</v>
      </c>
      <c r="AU621" s="191" t="s">
        <v>82</v>
      </c>
      <c r="AY621" s="19" t="s">
        <v>151</v>
      </c>
      <c r="BE621" s="192">
        <f>IF(N621="základní",J621,0)</f>
        <v>0</v>
      </c>
      <c r="BF621" s="192">
        <f>IF(N621="snížená",J621,0)</f>
        <v>0</v>
      </c>
      <c r="BG621" s="192">
        <f>IF(N621="zákl. přenesená",J621,0)</f>
        <v>0</v>
      </c>
      <c r="BH621" s="192">
        <f>IF(N621="sníž. přenesená",J621,0)</f>
        <v>0</v>
      </c>
      <c r="BI621" s="192">
        <f>IF(N621="nulová",J621,0)</f>
        <v>0</v>
      </c>
      <c r="BJ621" s="19" t="s">
        <v>80</v>
      </c>
      <c r="BK621" s="192">
        <f>ROUND(I621*H621,2)</f>
        <v>0</v>
      </c>
      <c r="BL621" s="19" t="s">
        <v>276</v>
      </c>
      <c r="BM621" s="191" t="s">
        <v>1699</v>
      </c>
    </row>
    <row r="622" spans="1:65" s="2" customFormat="1" ht="19.5">
      <c r="A622" s="36"/>
      <c r="B622" s="37"/>
      <c r="C622" s="38"/>
      <c r="D622" s="193" t="s">
        <v>160</v>
      </c>
      <c r="E622" s="38"/>
      <c r="F622" s="194" t="s">
        <v>1124</v>
      </c>
      <c r="G622" s="38"/>
      <c r="H622" s="38"/>
      <c r="I622" s="195"/>
      <c r="J622" s="38"/>
      <c r="K622" s="38"/>
      <c r="L622" s="41"/>
      <c r="M622" s="196"/>
      <c r="N622" s="197"/>
      <c r="O622" s="66"/>
      <c r="P622" s="66"/>
      <c r="Q622" s="66"/>
      <c r="R622" s="66"/>
      <c r="S622" s="66"/>
      <c r="T622" s="67"/>
      <c r="U622" s="36"/>
      <c r="V622" s="36"/>
      <c r="W622" s="36"/>
      <c r="X622" s="36"/>
      <c r="Y622" s="36"/>
      <c r="Z622" s="36"/>
      <c r="AA622" s="36"/>
      <c r="AB622" s="36"/>
      <c r="AC622" s="36"/>
      <c r="AD622" s="36"/>
      <c r="AE622" s="36"/>
      <c r="AT622" s="19" t="s">
        <v>160</v>
      </c>
      <c r="AU622" s="19" t="s">
        <v>82</v>
      </c>
    </row>
    <row r="623" spans="1:65" s="2" customFormat="1" ht="11.25">
      <c r="A623" s="36"/>
      <c r="B623" s="37"/>
      <c r="C623" s="38"/>
      <c r="D623" s="198" t="s">
        <v>162</v>
      </c>
      <c r="E623" s="38"/>
      <c r="F623" s="199" t="s">
        <v>1125</v>
      </c>
      <c r="G623" s="38"/>
      <c r="H623" s="38"/>
      <c r="I623" s="195"/>
      <c r="J623" s="38"/>
      <c r="K623" s="38"/>
      <c r="L623" s="41"/>
      <c r="M623" s="196"/>
      <c r="N623" s="197"/>
      <c r="O623" s="66"/>
      <c r="P623" s="66"/>
      <c r="Q623" s="66"/>
      <c r="R623" s="66"/>
      <c r="S623" s="66"/>
      <c r="T623" s="67"/>
      <c r="U623" s="36"/>
      <c r="V623" s="36"/>
      <c r="W623" s="36"/>
      <c r="X623" s="36"/>
      <c r="Y623" s="36"/>
      <c r="Z623" s="36"/>
      <c r="AA623" s="36"/>
      <c r="AB623" s="36"/>
      <c r="AC623" s="36"/>
      <c r="AD623" s="36"/>
      <c r="AE623" s="36"/>
      <c r="AT623" s="19" t="s">
        <v>162</v>
      </c>
      <c r="AU623" s="19" t="s">
        <v>82</v>
      </c>
    </row>
    <row r="624" spans="1:65" s="2" customFormat="1" ht="16.5" customHeight="1">
      <c r="A624" s="36"/>
      <c r="B624" s="37"/>
      <c r="C624" s="180" t="s">
        <v>1126</v>
      </c>
      <c r="D624" s="180" t="s">
        <v>153</v>
      </c>
      <c r="E624" s="181" t="s">
        <v>1127</v>
      </c>
      <c r="F624" s="182" t="s">
        <v>1128</v>
      </c>
      <c r="G624" s="183" t="s">
        <v>178</v>
      </c>
      <c r="H624" s="184">
        <v>5.4</v>
      </c>
      <c r="I624" s="185"/>
      <c r="J624" s="186">
        <f>ROUND(I624*H624,2)</f>
        <v>0</v>
      </c>
      <c r="K624" s="182" t="s">
        <v>157</v>
      </c>
      <c r="L624" s="41"/>
      <c r="M624" s="187" t="s">
        <v>19</v>
      </c>
      <c r="N624" s="188" t="s">
        <v>44</v>
      </c>
      <c r="O624" s="66"/>
      <c r="P624" s="189">
        <f>O624*H624</f>
        <v>0</v>
      </c>
      <c r="Q624" s="189">
        <v>0</v>
      </c>
      <c r="R624" s="189">
        <f>Q624*H624</f>
        <v>0</v>
      </c>
      <c r="S624" s="189">
        <v>0</v>
      </c>
      <c r="T624" s="190">
        <f>S624*H624</f>
        <v>0</v>
      </c>
      <c r="U624" s="36"/>
      <c r="V624" s="36"/>
      <c r="W624" s="36"/>
      <c r="X624" s="36"/>
      <c r="Y624" s="36"/>
      <c r="Z624" s="36"/>
      <c r="AA624" s="36"/>
      <c r="AB624" s="36"/>
      <c r="AC624" s="36"/>
      <c r="AD624" s="36"/>
      <c r="AE624" s="36"/>
      <c r="AR624" s="191" t="s">
        <v>276</v>
      </c>
      <c r="AT624" s="191" t="s">
        <v>153</v>
      </c>
      <c r="AU624" s="191" t="s">
        <v>82</v>
      </c>
      <c r="AY624" s="19" t="s">
        <v>151</v>
      </c>
      <c r="BE624" s="192">
        <f>IF(N624="základní",J624,0)</f>
        <v>0</v>
      </c>
      <c r="BF624" s="192">
        <f>IF(N624="snížená",J624,0)</f>
        <v>0</v>
      </c>
      <c r="BG624" s="192">
        <f>IF(N624="zákl. přenesená",J624,0)</f>
        <v>0</v>
      </c>
      <c r="BH624" s="192">
        <f>IF(N624="sníž. přenesená",J624,0)</f>
        <v>0</v>
      </c>
      <c r="BI624" s="192">
        <f>IF(N624="nulová",J624,0)</f>
        <v>0</v>
      </c>
      <c r="BJ624" s="19" t="s">
        <v>80</v>
      </c>
      <c r="BK624" s="192">
        <f>ROUND(I624*H624,2)</f>
        <v>0</v>
      </c>
      <c r="BL624" s="19" t="s">
        <v>276</v>
      </c>
      <c r="BM624" s="191" t="s">
        <v>1700</v>
      </c>
    </row>
    <row r="625" spans="1:65" s="2" customFormat="1" ht="11.25">
      <c r="A625" s="36"/>
      <c r="B625" s="37"/>
      <c r="C625" s="38"/>
      <c r="D625" s="193" t="s">
        <v>160</v>
      </c>
      <c r="E625" s="38"/>
      <c r="F625" s="194" t="s">
        <v>1130</v>
      </c>
      <c r="G625" s="38"/>
      <c r="H625" s="38"/>
      <c r="I625" s="195"/>
      <c r="J625" s="38"/>
      <c r="K625" s="38"/>
      <c r="L625" s="41"/>
      <c r="M625" s="196"/>
      <c r="N625" s="197"/>
      <c r="O625" s="66"/>
      <c r="P625" s="66"/>
      <c r="Q625" s="66"/>
      <c r="R625" s="66"/>
      <c r="S625" s="66"/>
      <c r="T625" s="67"/>
      <c r="U625" s="36"/>
      <c r="V625" s="36"/>
      <c r="W625" s="36"/>
      <c r="X625" s="36"/>
      <c r="Y625" s="36"/>
      <c r="Z625" s="36"/>
      <c r="AA625" s="36"/>
      <c r="AB625" s="36"/>
      <c r="AC625" s="36"/>
      <c r="AD625" s="36"/>
      <c r="AE625" s="36"/>
      <c r="AT625" s="19" t="s">
        <v>160</v>
      </c>
      <c r="AU625" s="19" t="s">
        <v>82</v>
      </c>
    </row>
    <row r="626" spans="1:65" s="2" customFormat="1" ht="11.25">
      <c r="A626" s="36"/>
      <c r="B626" s="37"/>
      <c r="C626" s="38"/>
      <c r="D626" s="198" t="s">
        <v>162</v>
      </c>
      <c r="E626" s="38"/>
      <c r="F626" s="199" t="s">
        <v>1131</v>
      </c>
      <c r="G626" s="38"/>
      <c r="H626" s="38"/>
      <c r="I626" s="195"/>
      <c r="J626" s="38"/>
      <c r="K626" s="38"/>
      <c r="L626" s="41"/>
      <c r="M626" s="196"/>
      <c r="N626" s="197"/>
      <c r="O626" s="66"/>
      <c r="P626" s="66"/>
      <c r="Q626" s="66"/>
      <c r="R626" s="66"/>
      <c r="S626" s="66"/>
      <c r="T626" s="67"/>
      <c r="U626" s="36"/>
      <c r="V626" s="36"/>
      <c r="W626" s="36"/>
      <c r="X626" s="36"/>
      <c r="Y626" s="36"/>
      <c r="Z626" s="36"/>
      <c r="AA626" s="36"/>
      <c r="AB626" s="36"/>
      <c r="AC626" s="36"/>
      <c r="AD626" s="36"/>
      <c r="AE626" s="36"/>
      <c r="AT626" s="19" t="s">
        <v>162</v>
      </c>
      <c r="AU626" s="19" t="s">
        <v>82</v>
      </c>
    </row>
    <row r="627" spans="1:65" s="13" customFormat="1" ht="11.25">
      <c r="B627" s="200"/>
      <c r="C627" s="201"/>
      <c r="D627" s="193" t="s">
        <v>164</v>
      </c>
      <c r="E627" s="202" t="s">
        <v>19</v>
      </c>
      <c r="F627" s="203" t="s">
        <v>1132</v>
      </c>
      <c r="G627" s="201"/>
      <c r="H627" s="202" t="s">
        <v>19</v>
      </c>
      <c r="I627" s="204"/>
      <c r="J627" s="201"/>
      <c r="K627" s="201"/>
      <c r="L627" s="205"/>
      <c r="M627" s="206"/>
      <c r="N627" s="207"/>
      <c r="O627" s="207"/>
      <c r="P627" s="207"/>
      <c r="Q627" s="207"/>
      <c r="R627" s="207"/>
      <c r="S627" s="207"/>
      <c r="T627" s="208"/>
      <c r="AT627" s="209" t="s">
        <v>164</v>
      </c>
      <c r="AU627" s="209" t="s">
        <v>82</v>
      </c>
      <c r="AV627" s="13" t="s">
        <v>80</v>
      </c>
      <c r="AW627" s="13" t="s">
        <v>35</v>
      </c>
      <c r="AX627" s="13" t="s">
        <v>73</v>
      </c>
      <c r="AY627" s="209" t="s">
        <v>151</v>
      </c>
    </row>
    <row r="628" spans="1:65" s="13" customFormat="1" ht="11.25">
      <c r="B628" s="200"/>
      <c r="C628" s="201"/>
      <c r="D628" s="193" t="s">
        <v>164</v>
      </c>
      <c r="E628" s="202" t="s">
        <v>19</v>
      </c>
      <c r="F628" s="203" t="s">
        <v>1133</v>
      </c>
      <c r="G628" s="201"/>
      <c r="H628" s="202" t="s">
        <v>19</v>
      </c>
      <c r="I628" s="204"/>
      <c r="J628" s="201"/>
      <c r="K628" s="201"/>
      <c r="L628" s="205"/>
      <c r="M628" s="206"/>
      <c r="N628" s="207"/>
      <c r="O628" s="207"/>
      <c r="P628" s="207"/>
      <c r="Q628" s="207"/>
      <c r="R628" s="207"/>
      <c r="S628" s="207"/>
      <c r="T628" s="208"/>
      <c r="AT628" s="209" t="s">
        <v>164</v>
      </c>
      <c r="AU628" s="209" t="s">
        <v>82</v>
      </c>
      <c r="AV628" s="13" t="s">
        <v>80</v>
      </c>
      <c r="AW628" s="13" t="s">
        <v>35</v>
      </c>
      <c r="AX628" s="13" t="s">
        <v>73</v>
      </c>
      <c r="AY628" s="209" t="s">
        <v>151</v>
      </c>
    </row>
    <row r="629" spans="1:65" s="14" customFormat="1" ht="11.25">
      <c r="B629" s="210"/>
      <c r="C629" s="211"/>
      <c r="D629" s="193" t="s">
        <v>164</v>
      </c>
      <c r="E629" s="212" t="s">
        <v>19</v>
      </c>
      <c r="F629" s="213" t="s">
        <v>1134</v>
      </c>
      <c r="G629" s="211"/>
      <c r="H629" s="214">
        <v>1.8</v>
      </c>
      <c r="I629" s="215"/>
      <c r="J629" s="211"/>
      <c r="K629" s="211"/>
      <c r="L629" s="216"/>
      <c r="M629" s="217"/>
      <c r="N629" s="218"/>
      <c r="O629" s="218"/>
      <c r="P629" s="218"/>
      <c r="Q629" s="218"/>
      <c r="R629" s="218"/>
      <c r="S629" s="218"/>
      <c r="T629" s="219"/>
      <c r="AT629" s="220" t="s">
        <v>164</v>
      </c>
      <c r="AU629" s="220" t="s">
        <v>82</v>
      </c>
      <c r="AV629" s="14" t="s">
        <v>82</v>
      </c>
      <c r="AW629" s="14" t="s">
        <v>35</v>
      </c>
      <c r="AX629" s="14" t="s">
        <v>73</v>
      </c>
      <c r="AY629" s="220" t="s">
        <v>151</v>
      </c>
    </row>
    <row r="630" spans="1:65" s="13" customFormat="1" ht="11.25">
      <c r="B630" s="200"/>
      <c r="C630" s="201"/>
      <c r="D630" s="193" t="s">
        <v>164</v>
      </c>
      <c r="E630" s="202" t="s">
        <v>19</v>
      </c>
      <c r="F630" s="203" t="s">
        <v>965</v>
      </c>
      <c r="G630" s="201"/>
      <c r="H630" s="202" t="s">
        <v>19</v>
      </c>
      <c r="I630" s="204"/>
      <c r="J630" s="201"/>
      <c r="K630" s="201"/>
      <c r="L630" s="205"/>
      <c r="M630" s="206"/>
      <c r="N630" s="207"/>
      <c r="O630" s="207"/>
      <c r="P630" s="207"/>
      <c r="Q630" s="207"/>
      <c r="R630" s="207"/>
      <c r="S630" s="207"/>
      <c r="T630" s="208"/>
      <c r="AT630" s="209" t="s">
        <v>164</v>
      </c>
      <c r="AU630" s="209" t="s">
        <v>82</v>
      </c>
      <c r="AV630" s="13" t="s">
        <v>80</v>
      </c>
      <c r="AW630" s="13" t="s">
        <v>35</v>
      </c>
      <c r="AX630" s="13" t="s">
        <v>73</v>
      </c>
      <c r="AY630" s="209" t="s">
        <v>151</v>
      </c>
    </row>
    <row r="631" spans="1:65" s="14" customFormat="1" ht="11.25">
      <c r="B631" s="210"/>
      <c r="C631" s="211"/>
      <c r="D631" s="193" t="s">
        <v>164</v>
      </c>
      <c r="E631" s="212" t="s">
        <v>19</v>
      </c>
      <c r="F631" s="213" t="s">
        <v>1135</v>
      </c>
      <c r="G631" s="211"/>
      <c r="H631" s="214">
        <v>3.6</v>
      </c>
      <c r="I631" s="215"/>
      <c r="J631" s="211"/>
      <c r="K631" s="211"/>
      <c r="L631" s="216"/>
      <c r="M631" s="217"/>
      <c r="N631" s="218"/>
      <c r="O631" s="218"/>
      <c r="P631" s="218"/>
      <c r="Q631" s="218"/>
      <c r="R631" s="218"/>
      <c r="S631" s="218"/>
      <c r="T631" s="219"/>
      <c r="AT631" s="220" t="s">
        <v>164</v>
      </c>
      <c r="AU631" s="220" t="s">
        <v>82</v>
      </c>
      <c r="AV631" s="14" t="s">
        <v>82</v>
      </c>
      <c r="AW631" s="14" t="s">
        <v>35</v>
      </c>
      <c r="AX631" s="14" t="s">
        <v>73</v>
      </c>
      <c r="AY631" s="220" t="s">
        <v>151</v>
      </c>
    </row>
    <row r="632" spans="1:65" s="15" customFormat="1" ht="11.25">
      <c r="B632" s="221"/>
      <c r="C632" s="222"/>
      <c r="D632" s="193" t="s">
        <v>164</v>
      </c>
      <c r="E632" s="223" t="s">
        <v>19</v>
      </c>
      <c r="F632" s="224" t="s">
        <v>167</v>
      </c>
      <c r="G632" s="222"/>
      <c r="H632" s="225">
        <v>5.4</v>
      </c>
      <c r="I632" s="226"/>
      <c r="J632" s="222"/>
      <c r="K632" s="222"/>
      <c r="L632" s="227"/>
      <c r="M632" s="228"/>
      <c r="N632" s="229"/>
      <c r="O632" s="229"/>
      <c r="P632" s="229"/>
      <c r="Q632" s="229"/>
      <c r="R632" s="229"/>
      <c r="S632" s="229"/>
      <c r="T632" s="230"/>
      <c r="AT632" s="231" t="s">
        <v>164</v>
      </c>
      <c r="AU632" s="231" t="s">
        <v>82</v>
      </c>
      <c r="AV632" s="15" t="s">
        <v>158</v>
      </c>
      <c r="AW632" s="15" t="s">
        <v>35</v>
      </c>
      <c r="AX632" s="15" t="s">
        <v>80</v>
      </c>
      <c r="AY632" s="231" t="s">
        <v>151</v>
      </c>
    </row>
    <row r="633" spans="1:65" s="2" customFormat="1" ht="16.5" customHeight="1">
      <c r="A633" s="36"/>
      <c r="B633" s="37"/>
      <c r="C633" s="232" t="s">
        <v>1136</v>
      </c>
      <c r="D633" s="232" t="s">
        <v>324</v>
      </c>
      <c r="E633" s="233" t="s">
        <v>1137</v>
      </c>
      <c r="F633" s="234" t="s">
        <v>1138</v>
      </c>
      <c r="G633" s="235" t="s">
        <v>178</v>
      </c>
      <c r="H633" s="236">
        <v>5.5620000000000003</v>
      </c>
      <c r="I633" s="237"/>
      <c r="J633" s="238">
        <f>ROUND(I633*H633,2)</f>
        <v>0</v>
      </c>
      <c r="K633" s="234" t="s">
        <v>157</v>
      </c>
      <c r="L633" s="239"/>
      <c r="M633" s="240" t="s">
        <v>19</v>
      </c>
      <c r="N633" s="241" t="s">
        <v>44</v>
      </c>
      <c r="O633" s="66"/>
      <c r="P633" s="189">
        <f>O633*H633</f>
        <v>0</v>
      </c>
      <c r="Q633" s="189">
        <v>1E-4</v>
      </c>
      <c r="R633" s="189">
        <f>Q633*H633</f>
        <v>5.5620000000000008E-4</v>
      </c>
      <c r="S633" s="189">
        <v>0</v>
      </c>
      <c r="T633" s="190">
        <f>S633*H633</f>
        <v>0</v>
      </c>
      <c r="U633" s="36"/>
      <c r="V633" s="36"/>
      <c r="W633" s="36"/>
      <c r="X633" s="36"/>
      <c r="Y633" s="36"/>
      <c r="Z633" s="36"/>
      <c r="AA633" s="36"/>
      <c r="AB633" s="36"/>
      <c r="AC633" s="36"/>
      <c r="AD633" s="36"/>
      <c r="AE633" s="36"/>
      <c r="AR633" s="191" t="s">
        <v>327</v>
      </c>
      <c r="AT633" s="191" t="s">
        <v>324</v>
      </c>
      <c r="AU633" s="191" t="s">
        <v>82</v>
      </c>
      <c r="AY633" s="19" t="s">
        <v>151</v>
      </c>
      <c r="BE633" s="192">
        <f>IF(N633="základní",J633,0)</f>
        <v>0</v>
      </c>
      <c r="BF633" s="192">
        <f>IF(N633="snížená",J633,0)</f>
        <v>0</v>
      </c>
      <c r="BG633" s="192">
        <f>IF(N633="zákl. přenesená",J633,0)</f>
        <v>0</v>
      </c>
      <c r="BH633" s="192">
        <f>IF(N633="sníž. přenesená",J633,0)</f>
        <v>0</v>
      </c>
      <c r="BI633" s="192">
        <f>IF(N633="nulová",J633,0)</f>
        <v>0</v>
      </c>
      <c r="BJ633" s="19" t="s">
        <v>80</v>
      </c>
      <c r="BK633" s="192">
        <f>ROUND(I633*H633,2)</f>
        <v>0</v>
      </c>
      <c r="BL633" s="19" t="s">
        <v>276</v>
      </c>
      <c r="BM633" s="191" t="s">
        <v>1701</v>
      </c>
    </row>
    <row r="634" spans="1:65" s="2" customFormat="1" ht="11.25">
      <c r="A634" s="36"/>
      <c r="B634" s="37"/>
      <c r="C634" s="38"/>
      <c r="D634" s="193" t="s">
        <v>160</v>
      </c>
      <c r="E634" s="38"/>
      <c r="F634" s="194" t="s">
        <v>1138</v>
      </c>
      <c r="G634" s="38"/>
      <c r="H634" s="38"/>
      <c r="I634" s="195"/>
      <c r="J634" s="38"/>
      <c r="K634" s="38"/>
      <c r="L634" s="41"/>
      <c r="M634" s="196"/>
      <c r="N634" s="197"/>
      <c r="O634" s="66"/>
      <c r="P634" s="66"/>
      <c r="Q634" s="66"/>
      <c r="R634" s="66"/>
      <c r="S634" s="66"/>
      <c r="T634" s="67"/>
      <c r="U634" s="36"/>
      <c r="V634" s="36"/>
      <c r="W634" s="36"/>
      <c r="X634" s="36"/>
      <c r="Y634" s="36"/>
      <c r="Z634" s="36"/>
      <c r="AA634" s="36"/>
      <c r="AB634" s="36"/>
      <c r="AC634" s="36"/>
      <c r="AD634" s="36"/>
      <c r="AE634" s="36"/>
      <c r="AT634" s="19" t="s">
        <v>160</v>
      </c>
      <c r="AU634" s="19" t="s">
        <v>82</v>
      </c>
    </row>
    <row r="635" spans="1:65" s="14" customFormat="1" ht="11.25">
      <c r="B635" s="210"/>
      <c r="C635" s="211"/>
      <c r="D635" s="193" t="s">
        <v>164</v>
      </c>
      <c r="E635" s="211"/>
      <c r="F635" s="213" t="s">
        <v>1140</v>
      </c>
      <c r="G635" s="211"/>
      <c r="H635" s="214">
        <v>5.5620000000000003</v>
      </c>
      <c r="I635" s="215"/>
      <c r="J635" s="211"/>
      <c r="K635" s="211"/>
      <c r="L635" s="216"/>
      <c r="M635" s="217"/>
      <c r="N635" s="218"/>
      <c r="O635" s="218"/>
      <c r="P635" s="218"/>
      <c r="Q635" s="218"/>
      <c r="R635" s="218"/>
      <c r="S635" s="218"/>
      <c r="T635" s="219"/>
      <c r="AT635" s="220" t="s">
        <v>164</v>
      </c>
      <c r="AU635" s="220" t="s">
        <v>82</v>
      </c>
      <c r="AV635" s="14" t="s">
        <v>82</v>
      </c>
      <c r="AW635" s="14" t="s">
        <v>4</v>
      </c>
      <c r="AX635" s="14" t="s">
        <v>80</v>
      </c>
      <c r="AY635" s="220" t="s">
        <v>151</v>
      </c>
    </row>
    <row r="636" spans="1:65" s="2" customFormat="1" ht="24.2" customHeight="1">
      <c r="A636" s="36"/>
      <c r="B636" s="37"/>
      <c r="C636" s="180" t="s">
        <v>1141</v>
      </c>
      <c r="D636" s="180" t="s">
        <v>153</v>
      </c>
      <c r="E636" s="181" t="s">
        <v>1165</v>
      </c>
      <c r="F636" s="182" t="s">
        <v>1166</v>
      </c>
      <c r="G636" s="183" t="s">
        <v>279</v>
      </c>
      <c r="H636" s="184">
        <v>0.23</v>
      </c>
      <c r="I636" s="185"/>
      <c r="J636" s="186">
        <f>ROUND(I636*H636,2)</f>
        <v>0</v>
      </c>
      <c r="K636" s="182" t="s">
        <v>157</v>
      </c>
      <c r="L636" s="41"/>
      <c r="M636" s="187" t="s">
        <v>19</v>
      </c>
      <c r="N636" s="188" t="s">
        <v>44</v>
      </c>
      <c r="O636" s="66"/>
      <c r="P636" s="189">
        <f>O636*H636</f>
        <v>0</v>
      </c>
      <c r="Q636" s="189">
        <v>0</v>
      </c>
      <c r="R636" s="189">
        <f>Q636*H636</f>
        <v>0</v>
      </c>
      <c r="S636" s="189">
        <v>0</v>
      </c>
      <c r="T636" s="190">
        <f>S636*H636</f>
        <v>0</v>
      </c>
      <c r="U636" s="36"/>
      <c r="V636" s="36"/>
      <c r="W636" s="36"/>
      <c r="X636" s="36"/>
      <c r="Y636" s="36"/>
      <c r="Z636" s="36"/>
      <c r="AA636" s="36"/>
      <c r="AB636" s="36"/>
      <c r="AC636" s="36"/>
      <c r="AD636" s="36"/>
      <c r="AE636" s="36"/>
      <c r="AR636" s="191" t="s">
        <v>276</v>
      </c>
      <c r="AT636" s="191" t="s">
        <v>153</v>
      </c>
      <c r="AU636" s="191" t="s">
        <v>82</v>
      </c>
      <c r="AY636" s="19" t="s">
        <v>151</v>
      </c>
      <c r="BE636" s="192">
        <f>IF(N636="základní",J636,0)</f>
        <v>0</v>
      </c>
      <c r="BF636" s="192">
        <f>IF(N636="snížená",J636,0)</f>
        <v>0</v>
      </c>
      <c r="BG636" s="192">
        <f>IF(N636="zákl. přenesená",J636,0)</f>
        <v>0</v>
      </c>
      <c r="BH636" s="192">
        <f>IF(N636="sníž. přenesená",J636,0)</f>
        <v>0</v>
      </c>
      <c r="BI636" s="192">
        <f>IF(N636="nulová",J636,0)</f>
        <v>0</v>
      </c>
      <c r="BJ636" s="19" t="s">
        <v>80</v>
      </c>
      <c r="BK636" s="192">
        <f>ROUND(I636*H636,2)</f>
        <v>0</v>
      </c>
      <c r="BL636" s="19" t="s">
        <v>276</v>
      </c>
      <c r="BM636" s="191" t="s">
        <v>1702</v>
      </c>
    </row>
    <row r="637" spans="1:65" s="2" customFormat="1" ht="29.25">
      <c r="A637" s="36"/>
      <c r="B637" s="37"/>
      <c r="C637" s="38"/>
      <c r="D637" s="193" t="s">
        <v>160</v>
      </c>
      <c r="E637" s="38"/>
      <c r="F637" s="194" t="s">
        <v>1168</v>
      </c>
      <c r="G637" s="38"/>
      <c r="H637" s="38"/>
      <c r="I637" s="195"/>
      <c r="J637" s="38"/>
      <c r="K637" s="38"/>
      <c r="L637" s="41"/>
      <c r="M637" s="196"/>
      <c r="N637" s="197"/>
      <c r="O637" s="66"/>
      <c r="P637" s="66"/>
      <c r="Q637" s="66"/>
      <c r="R637" s="66"/>
      <c r="S637" s="66"/>
      <c r="T637" s="67"/>
      <c r="U637" s="36"/>
      <c r="V637" s="36"/>
      <c r="W637" s="36"/>
      <c r="X637" s="36"/>
      <c r="Y637" s="36"/>
      <c r="Z637" s="36"/>
      <c r="AA637" s="36"/>
      <c r="AB637" s="36"/>
      <c r="AC637" s="36"/>
      <c r="AD637" s="36"/>
      <c r="AE637" s="36"/>
      <c r="AT637" s="19" t="s">
        <v>160</v>
      </c>
      <c r="AU637" s="19" t="s">
        <v>82</v>
      </c>
    </row>
    <row r="638" spans="1:65" s="2" customFormat="1" ht="11.25">
      <c r="A638" s="36"/>
      <c r="B638" s="37"/>
      <c r="C638" s="38"/>
      <c r="D638" s="198" t="s">
        <v>162</v>
      </c>
      <c r="E638" s="38"/>
      <c r="F638" s="199" t="s">
        <v>1169</v>
      </c>
      <c r="G638" s="38"/>
      <c r="H638" s="38"/>
      <c r="I638" s="195"/>
      <c r="J638" s="38"/>
      <c r="K638" s="38"/>
      <c r="L638" s="41"/>
      <c r="M638" s="196"/>
      <c r="N638" s="197"/>
      <c r="O638" s="66"/>
      <c r="P638" s="66"/>
      <c r="Q638" s="66"/>
      <c r="R638" s="66"/>
      <c r="S638" s="66"/>
      <c r="T638" s="67"/>
      <c r="U638" s="36"/>
      <c r="V638" s="36"/>
      <c r="W638" s="36"/>
      <c r="X638" s="36"/>
      <c r="Y638" s="36"/>
      <c r="Z638" s="36"/>
      <c r="AA638" s="36"/>
      <c r="AB638" s="36"/>
      <c r="AC638" s="36"/>
      <c r="AD638" s="36"/>
      <c r="AE638" s="36"/>
      <c r="AT638" s="19" t="s">
        <v>162</v>
      </c>
      <c r="AU638" s="19" t="s">
        <v>82</v>
      </c>
    </row>
    <row r="639" spans="1:65" s="2" customFormat="1" ht="24.2" customHeight="1">
      <c r="A639" s="36"/>
      <c r="B639" s="37"/>
      <c r="C639" s="180" t="s">
        <v>1147</v>
      </c>
      <c r="D639" s="180" t="s">
        <v>153</v>
      </c>
      <c r="E639" s="181" t="s">
        <v>1171</v>
      </c>
      <c r="F639" s="182" t="s">
        <v>1172</v>
      </c>
      <c r="G639" s="183" t="s">
        <v>279</v>
      </c>
      <c r="H639" s="184">
        <v>0.23</v>
      </c>
      <c r="I639" s="185"/>
      <c r="J639" s="186">
        <f>ROUND(I639*H639,2)</f>
        <v>0</v>
      </c>
      <c r="K639" s="182" t="s">
        <v>157</v>
      </c>
      <c r="L639" s="41"/>
      <c r="M639" s="187" t="s">
        <v>19</v>
      </c>
      <c r="N639" s="188" t="s">
        <v>44</v>
      </c>
      <c r="O639" s="66"/>
      <c r="P639" s="189">
        <f>O639*H639</f>
        <v>0</v>
      </c>
      <c r="Q639" s="189">
        <v>0</v>
      </c>
      <c r="R639" s="189">
        <f>Q639*H639</f>
        <v>0</v>
      </c>
      <c r="S639" s="189">
        <v>0</v>
      </c>
      <c r="T639" s="190">
        <f>S639*H639</f>
        <v>0</v>
      </c>
      <c r="U639" s="36"/>
      <c r="V639" s="36"/>
      <c r="W639" s="36"/>
      <c r="X639" s="36"/>
      <c r="Y639" s="36"/>
      <c r="Z639" s="36"/>
      <c r="AA639" s="36"/>
      <c r="AB639" s="36"/>
      <c r="AC639" s="36"/>
      <c r="AD639" s="36"/>
      <c r="AE639" s="36"/>
      <c r="AR639" s="191" t="s">
        <v>276</v>
      </c>
      <c r="AT639" s="191" t="s">
        <v>153</v>
      </c>
      <c r="AU639" s="191" t="s">
        <v>82</v>
      </c>
      <c r="AY639" s="19" t="s">
        <v>151</v>
      </c>
      <c r="BE639" s="192">
        <f>IF(N639="základní",J639,0)</f>
        <v>0</v>
      </c>
      <c r="BF639" s="192">
        <f>IF(N639="snížená",J639,0)</f>
        <v>0</v>
      </c>
      <c r="BG639" s="192">
        <f>IF(N639="zákl. přenesená",J639,0)</f>
        <v>0</v>
      </c>
      <c r="BH639" s="192">
        <f>IF(N639="sníž. přenesená",J639,0)</f>
        <v>0</v>
      </c>
      <c r="BI639" s="192">
        <f>IF(N639="nulová",J639,0)</f>
        <v>0</v>
      </c>
      <c r="BJ639" s="19" t="s">
        <v>80</v>
      </c>
      <c r="BK639" s="192">
        <f>ROUND(I639*H639,2)</f>
        <v>0</v>
      </c>
      <c r="BL639" s="19" t="s">
        <v>276</v>
      </c>
      <c r="BM639" s="191" t="s">
        <v>1703</v>
      </c>
    </row>
    <row r="640" spans="1:65" s="2" customFormat="1" ht="29.25">
      <c r="A640" s="36"/>
      <c r="B640" s="37"/>
      <c r="C640" s="38"/>
      <c r="D640" s="193" t="s">
        <v>160</v>
      </c>
      <c r="E640" s="38"/>
      <c r="F640" s="194" t="s">
        <v>1174</v>
      </c>
      <c r="G640" s="38"/>
      <c r="H640" s="38"/>
      <c r="I640" s="195"/>
      <c r="J640" s="38"/>
      <c r="K640" s="38"/>
      <c r="L640" s="41"/>
      <c r="M640" s="196"/>
      <c r="N640" s="197"/>
      <c r="O640" s="66"/>
      <c r="P640" s="66"/>
      <c r="Q640" s="66"/>
      <c r="R640" s="66"/>
      <c r="S640" s="66"/>
      <c r="T640" s="67"/>
      <c r="U640" s="36"/>
      <c r="V640" s="36"/>
      <c r="W640" s="36"/>
      <c r="X640" s="36"/>
      <c r="Y640" s="36"/>
      <c r="Z640" s="36"/>
      <c r="AA640" s="36"/>
      <c r="AB640" s="36"/>
      <c r="AC640" s="36"/>
      <c r="AD640" s="36"/>
      <c r="AE640" s="36"/>
      <c r="AT640" s="19" t="s">
        <v>160</v>
      </c>
      <c r="AU640" s="19" t="s">
        <v>82</v>
      </c>
    </row>
    <row r="641" spans="1:65" s="2" customFormat="1" ht="11.25">
      <c r="A641" s="36"/>
      <c r="B641" s="37"/>
      <c r="C641" s="38"/>
      <c r="D641" s="198" t="s">
        <v>162</v>
      </c>
      <c r="E641" s="38"/>
      <c r="F641" s="199" t="s">
        <v>1175</v>
      </c>
      <c r="G641" s="38"/>
      <c r="H641" s="38"/>
      <c r="I641" s="195"/>
      <c r="J641" s="38"/>
      <c r="K641" s="38"/>
      <c r="L641" s="41"/>
      <c r="M641" s="196"/>
      <c r="N641" s="197"/>
      <c r="O641" s="66"/>
      <c r="P641" s="66"/>
      <c r="Q641" s="66"/>
      <c r="R641" s="66"/>
      <c r="S641" s="66"/>
      <c r="T641" s="67"/>
      <c r="U641" s="36"/>
      <c r="V641" s="36"/>
      <c r="W641" s="36"/>
      <c r="X641" s="36"/>
      <c r="Y641" s="36"/>
      <c r="Z641" s="36"/>
      <c r="AA641" s="36"/>
      <c r="AB641" s="36"/>
      <c r="AC641" s="36"/>
      <c r="AD641" s="36"/>
      <c r="AE641" s="36"/>
      <c r="AT641" s="19" t="s">
        <v>162</v>
      </c>
      <c r="AU641" s="19" t="s">
        <v>82</v>
      </c>
    </row>
    <row r="642" spans="1:65" s="2" customFormat="1" ht="24.2" customHeight="1">
      <c r="A642" s="36"/>
      <c r="B642" s="37"/>
      <c r="C642" s="180" t="s">
        <v>1156</v>
      </c>
      <c r="D642" s="180" t="s">
        <v>153</v>
      </c>
      <c r="E642" s="181" t="s">
        <v>1177</v>
      </c>
      <c r="F642" s="182" t="s">
        <v>1178</v>
      </c>
      <c r="G642" s="183" t="s">
        <v>279</v>
      </c>
      <c r="H642" s="184">
        <v>0.23</v>
      </c>
      <c r="I642" s="185"/>
      <c r="J642" s="186">
        <f>ROUND(I642*H642,2)</f>
        <v>0</v>
      </c>
      <c r="K642" s="182" t="s">
        <v>157</v>
      </c>
      <c r="L642" s="41"/>
      <c r="M642" s="187" t="s">
        <v>19</v>
      </c>
      <c r="N642" s="188" t="s">
        <v>44</v>
      </c>
      <c r="O642" s="66"/>
      <c r="P642" s="189">
        <f>O642*H642</f>
        <v>0</v>
      </c>
      <c r="Q642" s="189">
        <v>0</v>
      </c>
      <c r="R642" s="189">
        <f>Q642*H642</f>
        <v>0</v>
      </c>
      <c r="S642" s="189">
        <v>0</v>
      </c>
      <c r="T642" s="190">
        <f>S642*H642</f>
        <v>0</v>
      </c>
      <c r="U642" s="36"/>
      <c r="V642" s="36"/>
      <c r="W642" s="36"/>
      <c r="X642" s="36"/>
      <c r="Y642" s="36"/>
      <c r="Z642" s="36"/>
      <c r="AA642" s="36"/>
      <c r="AB642" s="36"/>
      <c r="AC642" s="36"/>
      <c r="AD642" s="36"/>
      <c r="AE642" s="36"/>
      <c r="AR642" s="191" t="s">
        <v>276</v>
      </c>
      <c r="AT642" s="191" t="s">
        <v>153</v>
      </c>
      <c r="AU642" s="191" t="s">
        <v>82</v>
      </c>
      <c r="AY642" s="19" t="s">
        <v>151</v>
      </c>
      <c r="BE642" s="192">
        <f>IF(N642="základní",J642,0)</f>
        <v>0</v>
      </c>
      <c r="BF642" s="192">
        <f>IF(N642="snížená",J642,0)</f>
        <v>0</v>
      </c>
      <c r="BG642" s="192">
        <f>IF(N642="zákl. přenesená",J642,0)</f>
        <v>0</v>
      </c>
      <c r="BH642" s="192">
        <f>IF(N642="sníž. přenesená",J642,0)</f>
        <v>0</v>
      </c>
      <c r="BI642" s="192">
        <f>IF(N642="nulová",J642,0)</f>
        <v>0</v>
      </c>
      <c r="BJ642" s="19" t="s">
        <v>80</v>
      </c>
      <c r="BK642" s="192">
        <f>ROUND(I642*H642,2)</f>
        <v>0</v>
      </c>
      <c r="BL642" s="19" t="s">
        <v>276</v>
      </c>
      <c r="BM642" s="191" t="s">
        <v>1704</v>
      </c>
    </row>
    <row r="643" spans="1:65" s="2" customFormat="1" ht="29.25">
      <c r="A643" s="36"/>
      <c r="B643" s="37"/>
      <c r="C643" s="38"/>
      <c r="D643" s="193" t="s">
        <v>160</v>
      </c>
      <c r="E643" s="38"/>
      <c r="F643" s="194" t="s">
        <v>1180</v>
      </c>
      <c r="G643" s="38"/>
      <c r="H643" s="38"/>
      <c r="I643" s="195"/>
      <c r="J643" s="38"/>
      <c r="K643" s="38"/>
      <c r="L643" s="41"/>
      <c r="M643" s="196"/>
      <c r="N643" s="197"/>
      <c r="O643" s="66"/>
      <c r="P643" s="66"/>
      <c r="Q643" s="66"/>
      <c r="R643" s="66"/>
      <c r="S643" s="66"/>
      <c r="T643" s="67"/>
      <c r="U643" s="36"/>
      <c r="V643" s="36"/>
      <c r="W643" s="36"/>
      <c r="X643" s="36"/>
      <c r="Y643" s="36"/>
      <c r="Z643" s="36"/>
      <c r="AA643" s="36"/>
      <c r="AB643" s="36"/>
      <c r="AC643" s="36"/>
      <c r="AD643" s="36"/>
      <c r="AE643" s="36"/>
      <c r="AT643" s="19" t="s">
        <v>160</v>
      </c>
      <c r="AU643" s="19" t="s">
        <v>82</v>
      </c>
    </row>
    <row r="644" spans="1:65" s="2" customFormat="1" ht="11.25">
      <c r="A644" s="36"/>
      <c r="B644" s="37"/>
      <c r="C644" s="38"/>
      <c r="D644" s="198" t="s">
        <v>162</v>
      </c>
      <c r="E644" s="38"/>
      <c r="F644" s="199" t="s">
        <v>1181</v>
      </c>
      <c r="G644" s="38"/>
      <c r="H644" s="38"/>
      <c r="I644" s="195"/>
      <c r="J644" s="38"/>
      <c r="K644" s="38"/>
      <c r="L644" s="41"/>
      <c r="M644" s="196"/>
      <c r="N644" s="197"/>
      <c r="O644" s="66"/>
      <c r="P644" s="66"/>
      <c r="Q644" s="66"/>
      <c r="R644" s="66"/>
      <c r="S644" s="66"/>
      <c r="T644" s="67"/>
      <c r="U644" s="36"/>
      <c r="V644" s="36"/>
      <c r="W644" s="36"/>
      <c r="X644" s="36"/>
      <c r="Y644" s="36"/>
      <c r="Z644" s="36"/>
      <c r="AA644" s="36"/>
      <c r="AB644" s="36"/>
      <c r="AC644" s="36"/>
      <c r="AD644" s="36"/>
      <c r="AE644" s="36"/>
      <c r="AT644" s="19" t="s">
        <v>162</v>
      </c>
      <c r="AU644" s="19" t="s">
        <v>82</v>
      </c>
    </row>
    <row r="645" spans="1:65" s="2" customFormat="1" ht="21.75" customHeight="1">
      <c r="A645" s="36"/>
      <c r="B645" s="37"/>
      <c r="C645" s="180" t="s">
        <v>1160</v>
      </c>
      <c r="D645" s="180" t="s">
        <v>153</v>
      </c>
      <c r="E645" s="181" t="s">
        <v>639</v>
      </c>
      <c r="F645" s="182" t="s">
        <v>1142</v>
      </c>
      <c r="G645" s="183" t="s">
        <v>178</v>
      </c>
      <c r="H645" s="184">
        <v>20.43</v>
      </c>
      <c r="I645" s="185"/>
      <c r="J645" s="186">
        <f>ROUND(I645*H645,2)</f>
        <v>0</v>
      </c>
      <c r="K645" s="182" t="s">
        <v>19</v>
      </c>
      <c r="L645" s="41"/>
      <c r="M645" s="187" t="s">
        <v>19</v>
      </c>
      <c r="N645" s="188" t="s">
        <v>44</v>
      </c>
      <c r="O645" s="66"/>
      <c r="P645" s="189">
        <f>O645*H645</f>
        <v>0</v>
      </c>
      <c r="Q645" s="189">
        <v>1.25E-3</v>
      </c>
      <c r="R645" s="189">
        <f>Q645*H645</f>
        <v>2.5537500000000001E-2</v>
      </c>
      <c r="S645" s="189">
        <v>0</v>
      </c>
      <c r="T645" s="190">
        <f>S645*H645</f>
        <v>0</v>
      </c>
      <c r="U645" s="36"/>
      <c r="V645" s="36"/>
      <c r="W645" s="36"/>
      <c r="X645" s="36"/>
      <c r="Y645" s="36"/>
      <c r="Z645" s="36"/>
      <c r="AA645" s="36"/>
      <c r="AB645" s="36"/>
      <c r="AC645" s="36"/>
      <c r="AD645" s="36"/>
      <c r="AE645" s="36"/>
      <c r="AR645" s="191" t="s">
        <v>276</v>
      </c>
      <c r="AT645" s="191" t="s">
        <v>153</v>
      </c>
      <c r="AU645" s="191" t="s">
        <v>82</v>
      </c>
      <c r="AY645" s="19" t="s">
        <v>151</v>
      </c>
      <c r="BE645" s="192">
        <f>IF(N645="základní",J645,0)</f>
        <v>0</v>
      </c>
      <c r="BF645" s="192">
        <f>IF(N645="snížená",J645,0)</f>
        <v>0</v>
      </c>
      <c r="BG645" s="192">
        <f>IF(N645="zákl. přenesená",J645,0)</f>
        <v>0</v>
      </c>
      <c r="BH645" s="192">
        <f>IF(N645="sníž. přenesená",J645,0)</f>
        <v>0</v>
      </c>
      <c r="BI645" s="192">
        <f>IF(N645="nulová",J645,0)</f>
        <v>0</v>
      </c>
      <c r="BJ645" s="19" t="s">
        <v>80</v>
      </c>
      <c r="BK645" s="192">
        <f>ROUND(I645*H645,2)</f>
        <v>0</v>
      </c>
      <c r="BL645" s="19" t="s">
        <v>276</v>
      </c>
      <c r="BM645" s="191" t="s">
        <v>1705</v>
      </c>
    </row>
    <row r="646" spans="1:65" s="2" customFormat="1" ht="11.25">
      <c r="A646" s="36"/>
      <c r="B646" s="37"/>
      <c r="C646" s="38"/>
      <c r="D646" s="193" t="s">
        <v>160</v>
      </c>
      <c r="E646" s="38"/>
      <c r="F646" s="194" t="s">
        <v>1144</v>
      </c>
      <c r="G646" s="38"/>
      <c r="H646" s="38"/>
      <c r="I646" s="195"/>
      <c r="J646" s="38"/>
      <c r="K646" s="38"/>
      <c r="L646" s="41"/>
      <c r="M646" s="196"/>
      <c r="N646" s="197"/>
      <c r="O646" s="66"/>
      <c r="P646" s="66"/>
      <c r="Q646" s="66"/>
      <c r="R646" s="66"/>
      <c r="S646" s="66"/>
      <c r="T646" s="67"/>
      <c r="U646" s="36"/>
      <c r="V646" s="36"/>
      <c r="W646" s="36"/>
      <c r="X646" s="36"/>
      <c r="Y646" s="36"/>
      <c r="Z646" s="36"/>
      <c r="AA646" s="36"/>
      <c r="AB646" s="36"/>
      <c r="AC646" s="36"/>
      <c r="AD646" s="36"/>
      <c r="AE646" s="36"/>
      <c r="AT646" s="19" t="s">
        <v>160</v>
      </c>
      <c r="AU646" s="19" t="s">
        <v>82</v>
      </c>
    </row>
    <row r="647" spans="1:65" s="13" customFormat="1" ht="22.5">
      <c r="B647" s="200"/>
      <c r="C647" s="201"/>
      <c r="D647" s="193" t="s">
        <v>164</v>
      </c>
      <c r="E647" s="202" t="s">
        <v>19</v>
      </c>
      <c r="F647" s="203" t="s">
        <v>1145</v>
      </c>
      <c r="G647" s="201"/>
      <c r="H647" s="202" t="s">
        <v>19</v>
      </c>
      <c r="I647" s="204"/>
      <c r="J647" s="201"/>
      <c r="K647" s="201"/>
      <c r="L647" s="205"/>
      <c r="M647" s="206"/>
      <c r="N647" s="207"/>
      <c r="O647" s="207"/>
      <c r="P647" s="207"/>
      <c r="Q647" s="207"/>
      <c r="R647" s="207"/>
      <c r="S647" s="207"/>
      <c r="T647" s="208"/>
      <c r="AT647" s="209" t="s">
        <v>164</v>
      </c>
      <c r="AU647" s="209" t="s">
        <v>82</v>
      </c>
      <c r="AV647" s="13" t="s">
        <v>80</v>
      </c>
      <c r="AW647" s="13" t="s">
        <v>35</v>
      </c>
      <c r="AX647" s="13" t="s">
        <v>73</v>
      </c>
      <c r="AY647" s="209" t="s">
        <v>151</v>
      </c>
    </row>
    <row r="648" spans="1:65" s="13" customFormat="1" ht="11.25">
      <c r="B648" s="200"/>
      <c r="C648" s="201"/>
      <c r="D648" s="193" t="s">
        <v>164</v>
      </c>
      <c r="E648" s="202" t="s">
        <v>19</v>
      </c>
      <c r="F648" s="203" t="s">
        <v>1696</v>
      </c>
      <c r="G648" s="201"/>
      <c r="H648" s="202" t="s">
        <v>19</v>
      </c>
      <c r="I648" s="204"/>
      <c r="J648" s="201"/>
      <c r="K648" s="201"/>
      <c r="L648" s="205"/>
      <c r="M648" s="206"/>
      <c r="N648" s="207"/>
      <c r="O648" s="207"/>
      <c r="P648" s="207"/>
      <c r="Q648" s="207"/>
      <c r="R648" s="207"/>
      <c r="S648" s="207"/>
      <c r="T648" s="208"/>
      <c r="AT648" s="209" t="s">
        <v>164</v>
      </c>
      <c r="AU648" s="209" t="s">
        <v>82</v>
      </c>
      <c r="AV648" s="13" t="s">
        <v>80</v>
      </c>
      <c r="AW648" s="13" t="s">
        <v>35</v>
      </c>
      <c r="AX648" s="13" t="s">
        <v>73</v>
      </c>
      <c r="AY648" s="209" t="s">
        <v>151</v>
      </c>
    </row>
    <row r="649" spans="1:65" s="14" customFormat="1" ht="11.25">
      <c r="B649" s="210"/>
      <c r="C649" s="211"/>
      <c r="D649" s="193" t="s">
        <v>164</v>
      </c>
      <c r="E649" s="212" t="s">
        <v>19</v>
      </c>
      <c r="F649" s="213" t="s">
        <v>1146</v>
      </c>
      <c r="G649" s="211"/>
      <c r="H649" s="214">
        <v>20.43</v>
      </c>
      <c r="I649" s="215"/>
      <c r="J649" s="211"/>
      <c r="K649" s="211"/>
      <c r="L649" s="216"/>
      <c r="M649" s="217"/>
      <c r="N649" s="218"/>
      <c r="O649" s="218"/>
      <c r="P649" s="218"/>
      <c r="Q649" s="218"/>
      <c r="R649" s="218"/>
      <c r="S649" s="218"/>
      <c r="T649" s="219"/>
      <c r="AT649" s="220" t="s">
        <v>164</v>
      </c>
      <c r="AU649" s="220" t="s">
        <v>82</v>
      </c>
      <c r="AV649" s="14" t="s">
        <v>82</v>
      </c>
      <c r="AW649" s="14" t="s">
        <v>35</v>
      </c>
      <c r="AX649" s="14" t="s">
        <v>73</v>
      </c>
      <c r="AY649" s="220" t="s">
        <v>151</v>
      </c>
    </row>
    <row r="650" spans="1:65" s="15" customFormat="1" ht="11.25">
      <c r="B650" s="221"/>
      <c r="C650" s="222"/>
      <c r="D650" s="193" t="s">
        <v>164</v>
      </c>
      <c r="E650" s="223" t="s">
        <v>19</v>
      </c>
      <c r="F650" s="224" t="s">
        <v>167</v>
      </c>
      <c r="G650" s="222"/>
      <c r="H650" s="225">
        <v>20.43</v>
      </c>
      <c r="I650" s="226"/>
      <c r="J650" s="222"/>
      <c r="K650" s="222"/>
      <c r="L650" s="227"/>
      <c r="M650" s="228"/>
      <c r="N650" s="229"/>
      <c r="O650" s="229"/>
      <c r="P650" s="229"/>
      <c r="Q650" s="229"/>
      <c r="R650" s="229"/>
      <c r="S650" s="229"/>
      <c r="T650" s="230"/>
      <c r="AT650" s="231" t="s">
        <v>164</v>
      </c>
      <c r="AU650" s="231" t="s">
        <v>82</v>
      </c>
      <c r="AV650" s="15" t="s">
        <v>158</v>
      </c>
      <c r="AW650" s="15" t="s">
        <v>35</v>
      </c>
      <c r="AX650" s="15" t="s">
        <v>80</v>
      </c>
      <c r="AY650" s="231" t="s">
        <v>151</v>
      </c>
    </row>
    <row r="651" spans="1:65" s="2" customFormat="1" ht="24.2" customHeight="1">
      <c r="A651" s="36"/>
      <c r="B651" s="37"/>
      <c r="C651" s="180" t="s">
        <v>1164</v>
      </c>
      <c r="D651" s="180" t="s">
        <v>153</v>
      </c>
      <c r="E651" s="181" t="s">
        <v>1148</v>
      </c>
      <c r="F651" s="182" t="s">
        <v>1149</v>
      </c>
      <c r="G651" s="183" t="s">
        <v>178</v>
      </c>
      <c r="H651" s="184">
        <v>71.209999999999994</v>
      </c>
      <c r="I651" s="185"/>
      <c r="J651" s="186">
        <f>ROUND(I651*H651,2)</f>
        <v>0</v>
      </c>
      <c r="K651" s="182" t="s">
        <v>19</v>
      </c>
      <c r="L651" s="41"/>
      <c r="M651" s="187" t="s">
        <v>19</v>
      </c>
      <c r="N651" s="188" t="s">
        <v>44</v>
      </c>
      <c r="O651" s="66"/>
      <c r="P651" s="189">
        <f>O651*H651</f>
        <v>0</v>
      </c>
      <c r="Q651" s="189">
        <v>1.25E-3</v>
      </c>
      <c r="R651" s="189">
        <f>Q651*H651</f>
        <v>8.9012499999999994E-2</v>
      </c>
      <c r="S651" s="189">
        <v>0</v>
      </c>
      <c r="T651" s="190">
        <f>S651*H651</f>
        <v>0</v>
      </c>
      <c r="U651" s="36"/>
      <c r="V651" s="36"/>
      <c r="W651" s="36"/>
      <c r="X651" s="36"/>
      <c r="Y651" s="36"/>
      <c r="Z651" s="36"/>
      <c r="AA651" s="36"/>
      <c r="AB651" s="36"/>
      <c r="AC651" s="36"/>
      <c r="AD651" s="36"/>
      <c r="AE651" s="36"/>
      <c r="AR651" s="191" t="s">
        <v>276</v>
      </c>
      <c r="AT651" s="191" t="s">
        <v>153</v>
      </c>
      <c r="AU651" s="191" t="s">
        <v>82</v>
      </c>
      <c r="AY651" s="19" t="s">
        <v>151</v>
      </c>
      <c r="BE651" s="192">
        <f>IF(N651="základní",J651,0)</f>
        <v>0</v>
      </c>
      <c r="BF651" s="192">
        <f>IF(N651="snížená",J651,0)</f>
        <v>0</v>
      </c>
      <c r="BG651" s="192">
        <f>IF(N651="zákl. přenesená",J651,0)</f>
        <v>0</v>
      </c>
      <c r="BH651" s="192">
        <f>IF(N651="sníž. přenesená",J651,0)</f>
        <v>0</v>
      </c>
      <c r="BI651" s="192">
        <f>IF(N651="nulová",J651,0)</f>
        <v>0</v>
      </c>
      <c r="BJ651" s="19" t="s">
        <v>80</v>
      </c>
      <c r="BK651" s="192">
        <f>ROUND(I651*H651,2)</f>
        <v>0</v>
      </c>
      <c r="BL651" s="19" t="s">
        <v>276</v>
      </c>
      <c r="BM651" s="191" t="s">
        <v>1706</v>
      </c>
    </row>
    <row r="652" spans="1:65" s="2" customFormat="1" ht="11.25">
      <c r="A652" s="36"/>
      <c r="B652" s="37"/>
      <c r="C652" s="38"/>
      <c r="D652" s="193" t="s">
        <v>160</v>
      </c>
      <c r="E652" s="38"/>
      <c r="F652" s="194" t="s">
        <v>1151</v>
      </c>
      <c r="G652" s="38"/>
      <c r="H652" s="38"/>
      <c r="I652" s="195"/>
      <c r="J652" s="38"/>
      <c r="K652" s="38"/>
      <c r="L652" s="41"/>
      <c r="M652" s="196"/>
      <c r="N652" s="197"/>
      <c r="O652" s="66"/>
      <c r="P652" s="66"/>
      <c r="Q652" s="66"/>
      <c r="R652" s="66"/>
      <c r="S652" s="66"/>
      <c r="T652" s="67"/>
      <c r="U652" s="36"/>
      <c r="V652" s="36"/>
      <c r="W652" s="36"/>
      <c r="X652" s="36"/>
      <c r="Y652" s="36"/>
      <c r="Z652" s="36"/>
      <c r="AA652" s="36"/>
      <c r="AB652" s="36"/>
      <c r="AC652" s="36"/>
      <c r="AD652" s="36"/>
      <c r="AE652" s="36"/>
      <c r="AT652" s="19" t="s">
        <v>160</v>
      </c>
      <c r="AU652" s="19" t="s">
        <v>82</v>
      </c>
    </row>
    <row r="653" spans="1:65" s="13" customFormat="1" ht="22.5">
      <c r="B653" s="200"/>
      <c r="C653" s="201"/>
      <c r="D653" s="193" t="s">
        <v>164</v>
      </c>
      <c r="E653" s="202" t="s">
        <v>19</v>
      </c>
      <c r="F653" s="203" t="s">
        <v>1152</v>
      </c>
      <c r="G653" s="201"/>
      <c r="H653" s="202" t="s">
        <v>19</v>
      </c>
      <c r="I653" s="204"/>
      <c r="J653" s="201"/>
      <c r="K653" s="201"/>
      <c r="L653" s="205"/>
      <c r="M653" s="206"/>
      <c r="N653" s="207"/>
      <c r="O653" s="207"/>
      <c r="P653" s="207"/>
      <c r="Q653" s="207"/>
      <c r="R653" s="207"/>
      <c r="S653" s="207"/>
      <c r="T653" s="208"/>
      <c r="AT653" s="209" t="s">
        <v>164</v>
      </c>
      <c r="AU653" s="209" t="s">
        <v>82</v>
      </c>
      <c r="AV653" s="13" t="s">
        <v>80</v>
      </c>
      <c r="AW653" s="13" t="s">
        <v>35</v>
      </c>
      <c r="AX653" s="13" t="s">
        <v>73</v>
      </c>
      <c r="AY653" s="209" t="s">
        <v>151</v>
      </c>
    </row>
    <row r="654" spans="1:65" s="13" customFormat="1" ht="11.25">
      <c r="B654" s="200"/>
      <c r="C654" s="201"/>
      <c r="D654" s="193" t="s">
        <v>164</v>
      </c>
      <c r="E654" s="202" t="s">
        <v>19</v>
      </c>
      <c r="F654" s="203" t="s">
        <v>1696</v>
      </c>
      <c r="G654" s="201"/>
      <c r="H654" s="202" t="s">
        <v>19</v>
      </c>
      <c r="I654" s="204"/>
      <c r="J654" s="201"/>
      <c r="K654" s="201"/>
      <c r="L654" s="205"/>
      <c r="M654" s="206"/>
      <c r="N654" s="207"/>
      <c r="O654" s="207"/>
      <c r="P654" s="207"/>
      <c r="Q654" s="207"/>
      <c r="R654" s="207"/>
      <c r="S654" s="207"/>
      <c r="T654" s="208"/>
      <c r="AT654" s="209" t="s">
        <v>164</v>
      </c>
      <c r="AU654" s="209" t="s">
        <v>82</v>
      </c>
      <c r="AV654" s="13" t="s">
        <v>80</v>
      </c>
      <c r="AW654" s="13" t="s">
        <v>35</v>
      </c>
      <c r="AX654" s="13" t="s">
        <v>73</v>
      </c>
      <c r="AY654" s="209" t="s">
        <v>151</v>
      </c>
    </row>
    <row r="655" spans="1:65" s="14" customFormat="1" ht="11.25">
      <c r="B655" s="210"/>
      <c r="C655" s="211"/>
      <c r="D655" s="193" t="s">
        <v>164</v>
      </c>
      <c r="E655" s="212" t="s">
        <v>19</v>
      </c>
      <c r="F655" s="213" t="s">
        <v>1153</v>
      </c>
      <c r="G655" s="211"/>
      <c r="H655" s="214">
        <v>15.16</v>
      </c>
      <c r="I655" s="215"/>
      <c r="J655" s="211"/>
      <c r="K655" s="211"/>
      <c r="L655" s="216"/>
      <c r="M655" s="217"/>
      <c r="N655" s="218"/>
      <c r="O655" s="218"/>
      <c r="P655" s="218"/>
      <c r="Q655" s="218"/>
      <c r="R655" s="218"/>
      <c r="S655" s="218"/>
      <c r="T655" s="219"/>
      <c r="AT655" s="220" t="s">
        <v>164</v>
      </c>
      <c r="AU655" s="220" t="s">
        <v>82</v>
      </c>
      <c r="AV655" s="14" t="s">
        <v>82</v>
      </c>
      <c r="AW655" s="14" t="s">
        <v>35</v>
      </c>
      <c r="AX655" s="14" t="s">
        <v>73</v>
      </c>
      <c r="AY655" s="220" t="s">
        <v>151</v>
      </c>
    </row>
    <row r="656" spans="1:65" s="13" customFormat="1" ht="11.25">
      <c r="B656" s="200"/>
      <c r="C656" s="201"/>
      <c r="D656" s="193" t="s">
        <v>164</v>
      </c>
      <c r="E656" s="202" t="s">
        <v>19</v>
      </c>
      <c r="F656" s="203" t="s">
        <v>1707</v>
      </c>
      <c r="G656" s="201"/>
      <c r="H656" s="202" t="s">
        <v>19</v>
      </c>
      <c r="I656" s="204"/>
      <c r="J656" s="201"/>
      <c r="K656" s="201"/>
      <c r="L656" s="205"/>
      <c r="M656" s="206"/>
      <c r="N656" s="207"/>
      <c r="O656" s="207"/>
      <c r="P656" s="207"/>
      <c r="Q656" s="207"/>
      <c r="R656" s="207"/>
      <c r="S656" s="207"/>
      <c r="T656" s="208"/>
      <c r="AT656" s="209" t="s">
        <v>164</v>
      </c>
      <c r="AU656" s="209" t="s">
        <v>82</v>
      </c>
      <c r="AV656" s="13" t="s">
        <v>80</v>
      </c>
      <c r="AW656" s="13" t="s">
        <v>35</v>
      </c>
      <c r="AX656" s="13" t="s">
        <v>73</v>
      </c>
      <c r="AY656" s="209" t="s">
        <v>151</v>
      </c>
    </row>
    <row r="657" spans="1:65" s="14" customFormat="1" ht="11.25">
      <c r="B657" s="210"/>
      <c r="C657" s="211"/>
      <c r="D657" s="193" t="s">
        <v>164</v>
      </c>
      <c r="E657" s="212" t="s">
        <v>19</v>
      </c>
      <c r="F657" s="213" t="s">
        <v>1155</v>
      </c>
      <c r="G657" s="211"/>
      <c r="H657" s="214">
        <v>56.05</v>
      </c>
      <c r="I657" s="215"/>
      <c r="J657" s="211"/>
      <c r="K657" s="211"/>
      <c r="L657" s="216"/>
      <c r="M657" s="217"/>
      <c r="N657" s="218"/>
      <c r="O657" s="218"/>
      <c r="P657" s="218"/>
      <c r="Q657" s="218"/>
      <c r="R657" s="218"/>
      <c r="S657" s="218"/>
      <c r="T657" s="219"/>
      <c r="AT657" s="220" t="s">
        <v>164</v>
      </c>
      <c r="AU657" s="220" t="s">
        <v>82</v>
      </c>
      <c r="AV657" s="14" t="s">
        <v>82</v>
      </c>
      <c r="AW657" s="14" t="s">
        <v>35</v>
      </c>
      <c r="AX657" s="14" t="s">
        <v>73</v>
      </c>
      <c r="AY657" s="220" t="s">
        <v>151</v>
      </c>
    </row>
    <row r="658" spans="1:65" s="15" customFormat="1" ht="11.25">
      <c r="B658" s="221"/>
      <c r="C658" s="222"/>
      <c r="D658" s="193" t="s">
        <v>164</v>
      </c>
      <c r="E658" s="223" t="s">
        <v>19</v>
      </c>
      <c r="F658" s="224" t="s">
        <v>167</v>
      </c>
      <c r="G658" s="222"/>
      <c r="H658" s="225">
        <v>71.209999999999994</v>
      </c>
      <c r="I658" s="226"/>
      <c r="J658" s="222"/>
      <c r="K658" s="222"/>
      <c r="L658" s="227"/>
      <c r="M658" s="228"/>
      <c r="N658" s="229"/>
      <c r="O658" s="229"/>
      <c r="P658" s="229"/>
      <c r="Q658" s="229"/>
      <c r="R658" s="229"/>
      <c r="S658" s="229"/>
      <c r="T658" s="230"/>
      <c r="AT658" s="231" t="s">
        <v>164</v>
      </c>
      <c r="AU658" s="231" t="s">
        <v>82</v>
      </c>
      <c r="AV658" s="15" t="s">
        <v>158</v>
      </c>
      <c r="AW658" s="15" t="s">
        <v>35</v>
      </c>
      <c r="AX658" s="15" t="s">
        <v>80</v>
      </c>
      <c r="AY658" s="231" t="s">
        <v>151</v>
      </c>
    </row>
    <row r="659" spans="1:65" s="2" customFormat="1" ht="21.75" customHeight="1">
      <c r="A659" s="36"/>
      <c r="B659" s="37"/>
      <c r="C659" s="180" t="s">
        <v>1170</v>
      </c>
      <c r="D659" s="180" t="s">
        <v>153</v>
      </c>
      <c r="E659" s="181" t="s">
        <v>1157</v>
      </c>
      <c r="F659" s="182" t="s">
        <v>1142</v>
      </c>
      <c r="G659" s="183" t="s">
        <v>178</v>
      </c>
      <c r="H659" s="184">
        <v>20.43</v>
      </c>
      <c r="I659" s="185"/>
      <c r="J659" s="186">
        <f>ROUND(I659*H659,2)</f>
        <v>0</v>
      </c>
      <c r="K659" s="182" t="s">
        <v>19</v>
      </c>
      <c r="L659" s="41"/>
      <c r="M659" s="187" t="s">
        <v>19</v>
      </c>
      <c r="N659" s="188" t="s">
        <v>44</v>
      </c>
      <c r="O659" s="66"/>
      <c r="P659" s="189">
        <f>O659*H659</f>
        <v>0</v>
      </c>
      <c r="Q659" s="189">
        <v>1.25E-3</v>
      </c>
      <c r="R659" s="189">
        <f>Q659*H659</f>
        <v>2.5537500000000001E-2</v>
      </c>
      <c r="S659" s="189">
        <v>0</v>
      </c>
      <c r="T659" s="190">
        <f>S659*H659</f>
        <v>0</v>
      </c>
      <c r="U659" s="36"/>
      <c r="V659" s="36"/>
      <c r="W659" s="36"/>
      <c r="X659" s="36"/>
      <c r="Y659" s="36"/>
      <c r="Z659" s="36"/>
      <c r="AA659" s="36"/>
      <c r="AB659" s="36"/>
      <c r="AC659" s="36"/>
      <c r="AD659" s="36"/>
      <c r="AE659" s="36"/>
      <c r="AR659" s="191" t="s">
        <v>276</v>
      </c>
      <c r="AT659" s="191" t="s">
        <v>153</v>
      </c>
      <c r="AU659" s="191" t="s">
        <v>82</v>
      </c>
      <c r="AY659" s="19" t="s">
        <v>151</v>
      </c>
      <c r="BE659" s="192">
        <f>IF(N659="základní",J659,0)</f>
        <v>0</v>
      </c>
      <c r="BF659" s="192">
        <f>IF(N659="snížená",J659,0)</f>
        <v>0</v>
      </c>
      <c r="BG659" s="192">
        <f>IF(N659="zákl. přenesená",J659,0)</f>
        <v>0</v>
      </c>
      <c r="BH659" s="192">
        <f>IF(N659="sníž. přenesená",J659,0)</f>
        <v>0</v>
      </c>
      <c r="BI659" s="192">
        <f>IF(N659="nulová",J659,0)</f>
        <v>0</v>
      </c>
      <c r="BJ659" s="19" t="s">
        <v>80</v>
      </c>
      <c r="BK659" s="192">
        <f>ROUND(I659*H659,2)</f>
        <v>0</v>
      </c>
      <c r="BL659" s="19" t="s">
        <v>276</v>
      </c>
      <c r="BM659" s="191" t="s">
        <v>1708</v>
      </c>
    </row>
    <row r="660" spans="1:65" s="2" customFormat="1" ht="11.25">
      <c r="A660" s="36"/>
      <c r="B660" s="37"/>
      <c r="C660" s="38"/>
      <c r="D660" s="193" t="s">
        <v>160</v>
      </c>
      <c r="E660" s="38"/>
      <c r="F660" s="194" t="s">
        <v>1159</v>
      </c>
      <c r="G660" s="38"/>
      <c r="H660" s="38"/>
      <c r="I660" s="195"/>
      <c r="J660" s="38"/>
      <c r="K660" s="38"/>
      <c r="L660" s="41"/>
      <c r="M660" s="196"/>
      <c r="N660" s="197"/>
      <c r="O660" s="66"/>
      <c r="P660" s="66"/>
      <c r="Q660" s="66"/>
      <c r="R660" s="66"/>
      <c r="S660" s="66"/>
      <c r="T660" s="67"/>
      <c r="U660" s="36"/>
      <c r="V660" s="36"/>
      <c r="W660" s="36"/>
      <c r="X660" s="36"/>
      <c r="Y660" s="36"/>
      <c r="Z660" s="36"/>
      <c r="AA660" s="36"/>
      <c r="AB660" s="36"/>
      <c r="AC660" s="36"/>
      <c r="AD660" s="36"/>
      <c r="AE660" s="36"/>
      <c r="AT660" s="19" t="s">
        <v>160</v>
      </c>
      <c r="AU660" s="19" t="s">
        <v>82</v>
      </c>
    </row>
    <row r="661" spans="1:65" s="13" customFormat="1" ht="22.5">
      <c r="B661" s="200"/>
      <c r="C661" s="201"/>
      <c r="D661" s="193" t="s">
        <v>164</v>
      </c>
      <c r="E661" s="202" t="s">
        <v>19</v>
      </c>
      <c r="F661" s="203" t="s">
        <v>1145</v>
      </c>
      <c r="G661" s="201"/>
      <c r="H661" s="202" t="s">
        <v>19</v>
      </c>
      <c r="I661" s="204"/>
      <c r="J661" s="201"/>
      <c r="K661" s="201"/>
      <c r="L661" s="205"/>
      <c r="M661" s="206"/>
      <c r="N661" s="207"/>
      <c r="O661" s="207"/>
      <c r="P661" s="207"/>
      <c r="Q661" s="207"/>
      <c r="R661" s="207"/>
      <c r="S661" s="207"/>
      <c r="T661" s="208"/>
      <c r="AT661" s="209" t="s">
        <v>164</v>
      </c>
      <c r="AU661" s="209" t="s">
        <v>82</v>
      </c>
      <c r="AV661" s="13" t="s">
        <v>80</v>
      </c>
      <c r="AW661" s="13" t="s">
        <v>35</v>
      </c>
      <c r="AX661" s="13" t="s">
        <v>73</v>
      </c>
      <c r="AY661" s="209" t="s">
        <v>151</v>
      </c>
    </row>
    <row r="662" spans="1:65" s="13" customFormat="1" ht="11.25">
      <c r="B662" s="200"/>
      <c r="C662" s="201"/>
      <c r="D662" s="193" t="s">
        <v>164</v>
      </c>
      <c r="E662" s="202" t="s">
        <v>19</v>
      </c>
      <c r="F662" s="203" t="s">
        <v>1696</v>
      </c>
      <c r="G662" s="201"/>
      <c r="H662" s="202" t="s">
        <v>19</v>
      </c>
      <c r="I662" s="204"/>
      <c r="J662" s="201"/>
      <c r="K662" s="201"/>
      <c r="L662" s="205"/>
      <c r="M662" s="206"/>
      <c r="N662" s="207"/>
      <c r="O662" s="207"/>
      <c r="P662" s="207"/>
      <c r="Q662" s="207"/>
      <c r="R662" s="207"/>
      <c r="S662" s="207"/>
      <c r="T662" s="208"/>
      <c r="AT662" s="209" t="s">
        <v>164</v>
      </c>
      <c r="AU662" s="209" t="s">
        <v>82</v>
      </c>
      <c r="AV662" s="13" t="s">
        <v>80</v>
      </c>
      <c r="AW662" s="13" t="s">
        <v>35</v>
      </c>
      <c r="AX662" s="13" t="s">
        <v>73</v>
      </c>
      <c r="AY662" s="209" t="s">
        <v>151</v>
      </c>
    </row>
    <row r="663" spans="1:65" s="14" customFormat="1" ht="11.25">
      <c r="B663" s="210"/>
      <c r="C663" s="211"/>
      <c r="D663" s="193" t="s">
        <v>164</v>
      </c>
      <c r="E663" s="212" t="s">
        <v>19</v>
      </c>
      <c r="F663" s="213" t="s">
        <v>1146</v>
      </c>
      <c r="G663" s="211"/>
      <c r="H663" s="214">
        <v>20.43</v>
      </c>
      <c r="I663" s="215"/>
      <c r="J663" s="211"/>
      <c r="K663" s="211"/>
      <c r="L663" s="216"/>
      <c r="M663" s="217"/>
      <c r="N663" s="218"/>
      <c r="O663" s="218"/>
      <c r="P663" s="218"/>
      <c r="Q663" s="218"/>
      <c r="R663" s="218"/>
      <c r="S663" s="218"/>
      <c r="T663" s="219"/>
      <c r="AT663" s="220" t="s">
        <v>164</v>
      </c>
      <c r="AU663" s="220" t="s">
        <v>82</v>
      </c>
      <c r="AV663" s="14" t="s">
        <v>82</v>
      </c>
      <c r="AW663" s="14" t="s">
        <v>35</v>
      </c>
      <c r="AX663" s="14" t="s">
        <v>73</v>
      </c>
      <c r="AY663" s="220" t="s">
        <v>151</v>
      </c>
    </row>
    <row r="664" spans="1:65" s="15" customFormat="1" ht="11.25">
      <c r="B664" s="221"/>
      <c r="C664" s="222"/>
      <c r="D664" s="193" t="s">
        <v>164</v>
      </c>
      <c r="E664" s="223" t="s">
        <v>19</v>
      </c>
      <c r="F664" s="224" t="s">
        <v>167</v>
      </c>
      <c r="G664" s="222"/>
      <c r="H664" s="225">
        <v>20.43</v>
      </c>
      <c r="I664" s="226"/>
      <c r="J664" s="222"/>
      <c r="K664" s="222"/>
      <c r="L664" s="227"/>
      <c r="M664" s="228"/>
      <c r="N664" s="229"/>
      <c r="O664" s="229"/>
      <c r="P664" s="229"/>
      <c r="Q664" s="229"/>
      <c r="R664" s="229"/>
      <c r="S664" s="229"/>
      <c r="T664" s="230"/>
      <c r="AT664" s="231" t="s">
        <v>164</v>
      </c>
      <c r="AU664" s="231" t="s">
        <v>82</v>
      </c>
      <c r="AV664" s="15" t="s">
        <v>158</v>
      </c>
      <c r="AW664" s="15" t="s">
        <v>35</v>
      </c>
      <c r="AX664" s="15" t="s">
        <v>80</v>
      </c>
      <c r="AY664" s="231" t="s">
        <v>151</v>
      </c>
    </row>
    <row r="665" spans="1:65" s="2" customFormat="1" ht="24.2" customHeight="1">
      <c r="A665" s="36"/>
      <c r="B665" s="37"/>
      <c r="C665" s="180" t="s">
        <v>1176</v>
      </c>
      <c r="D665" s="180" t="s">
        <v>153</v>
      </c>
      <c r="E665" s="181" t="s">
        <v>1161</v>
      </c>
      <c r="F665" s="182" t="s">
        <v>1149</v>
      </c>
      <c r="G665" s="183" t="s">
        <v>178</v>
      </c>
      <c r="H665" s="184">
        <v>71.209999999999994</v>
      </c>
      <c r="I665" s="185"/>
      <c r="J665" s="186">
        <f>ROUND(I665*H665,2)</f>
        <v>0</v>
      </c>
      <c r="K665" s="182" t="s">
        <v>19</v>
      </c>
      <c r="L665" s="41"/>
      <c r="M665" s="187" t="s">
        <v>19</v>
      </c>
      <c r="N665" s="188" t="s">
        <v>44</v>
      </c>
      <c r="O665" s="66"/>
      <c r="P665" s="189">
        <f>O665*H665</f>
        <v>0</v>
      </c>
      <c r="Q665" s="189">
        <v>1.25E-3</v>
      </c>
      <c r="R665" s="189">
        <f>Q665*H665</f>
        <v>8.9012499999999994E-2</v>
      </c>
      <c r="S665" s="189">
        <v>0</v>
      </c>
      <c r="T665" s="190">
        <f>S665*H665</f>
        <v>0</v>
      </c>
      <c r="U665" s="36"/>
      <c r="V665" s="36"/>
      <c r="W665" s="36"/>
      <c r="X665" s="36"/>
      <c r="Y665" s="36"/>
      <c r="Z665" s="36"/>
      <c r="AA665" s="36"/>
      <c r="AB665" s="36"/>
      <c r="AC665" s="36"/>
      <c r="AD665" s="36"/>
      <c r="AE665" s="36"/>
      <c r="AR665" s="191" t="s">
        <v>276</v>
      </c>
      <c r="AT665" s="191" t="s">
        <v>153</v>
      </c>
      <c r="AU665" s="191" t="s">
        <v>82</v>
      </c>
      <c r="AY665" s="19" t="s">
        <v>151</v>
      </c>
      <c r="BE665" s="192">
        <f>IF(N665="základní",J665,0)</f>
        <v>0</v>
      </c>
      <c r="BF665" s="192">
        <f>IF(N665="snížená",J665,0)</f>
        <v>0</v>
      </c>
      <c r="BG665" s="192">
        <f>IF(N665="zákl. přenesená",J665,0)</f>
        <v>0</v>
      </c>
      <c r="BH665" s="192">
        <f>IF(N665="sníž. přenesená",J665,0)</f>
        <v>0</v>
      </c>
      <c r="BI665" s="192">
        <f>IF(N665="nulová",J665,0)</f>
        <v>0</v>
      </c>
      <c r="BJ665" s="19" t="s">
        <v>80</v>
      </c>
      <c r="BK665" s="192">
        <f>ROUND(I665*H665,2)</f>
        <v>0</v>
      </c>
      <c r="BL665" s="19" t="s">
        <v>276</v>
      </c>
      <c r="BM665" s="191" t="s">
        <v>1709</v>
      </c>
    </row>
    <row r="666" spans="1:65" s="2" customFormat="1" ht="11.25">
      <c r="A666" s="36"/>
      <c r="B666" s="37"/>
      <c r="C666" s="38"/>
      <c r="D666" s="193" t="s">
        <v>160</v>
      </c>
      <c r="E666" s="38"/>
      <c r="F666" s="194" t="s">
        <v>1163</v>
      </c>
      <c r="G666" s="38"/>
      <c r="H666" s="38"/>
      <c r="I666" s="195"/>
      <c r="J666" s="38"/>
      <c r="K666" s="38"/>
      <c r="L666" s="41"/>
      <c r="M666" s="196"/>
      <c r="N666" s="197"/>
      <c r="O666" s="66"/>
      <c r="P666" s="66"/>
      <c r="Q666" s="66"/>
      <c r="R666" s="66"/>
      <c r="S666" s="66"/>
      <c r="T666" s="67"/>
      <c r="U666" s="36"/>
      <c r="V666" s="36"/>
      <c r="W666" s="36"/>
      <c r="X666" s="36"/>
      <c r="Y666" s="36"/>
      <c r="Z666" s="36"/>
      <c r="AA666" s="36"/>
      <c r="AB666" s="36"/>
      <c r="AC666" s="36"/>
      <c r="AD666" s="36"/>
      <c r="AE666" s="36"/>
      <c r="AT666" s="19" t="s">
        <v>160</v>
      </c>
      <c r="AU666" s="19" t="s">
        <v>82</v>
      </c>
    </row>
    <row r="667" spans="1:65" s="13" customFormat="1" ht="22.5">
      <c r="B667" s="200"/>
      <c r="C667" s="201"/>
      <c r="D667" s="193" t="s">
        <v>164</v>
      </c>
      <c r="E667" s="202" t="s">
        <v>19</v>
      </c>
      <c r="F667" s="203" t="s">
        <v>1152</v>
      </c>
      <c r="G667" s="201"/>
      <c r="H667" s="202" t="s">
        <v>19</v>
      </c>
      <c r="I667" s="204"/>
      <c r="J667" s="201"/>
      <c r="K667" s="201"/>
      <c r="L667" s="205"/>
      <c r="M667" s="206"/>
      <c r="N667" s="207"/>
      <c r="O667" s="207"/>
      <c r="P667" s="207"/>
      <c r="Q667" s="207"/>
      <c r="R667" s="207"/>
      <c r="S667" s="207"/>
      <c r="T667" s="208"/>
      <c r="AT667" s="209" t="s">
        <v>164</v>
      </c>
      <c r="AU667" s="209" t="s">
        <v>82</v>
      </c>
      <c r="AV667" s="13" t="s">
        <v>80</v>
      </c>
      <c r="AW667" s="13" t="s">
        <v>35</v>
      </c>
      <c r="AX667" s="13" t="s">
        <v>73</v>
      </c>
      <c r="AY667" s="209" t="s">
        <v>151</v>
      </c>
    </row>
    <row r="668" spans="1:65" s="13" customFormat="1" ht="11.25">
      <c r="B668" s="200"/>
      <c r="C668" s="201"/>
      <c r="D668" s="193" t="s">
        <v>164</v>
      </c>
      <c r="E668" s="202" t="s">
        <v>19</v>
      </c>
      <c r="F668" s="203" t="s">
        <v>1696</v>
      </c>
      <c r="G668" s="201"/>
      <c r="H668" s="202" t="s">
        <v>19</v>
      </c>
      <c r="I668" s="204"/>
      <c r="J668" s="201"/>
      <c r="K668" s="201"/>
      <c r="L668" s="205"/>
      <c r="M668" s="206"/>
      <c r="N668" s="207"/>
      <c r="O668" s="207"/>
      <c r="P668" s="207"/>
      <c r="Q668" s="207"/>
      <c r="R668" s="207"/>
      <c r="S668" s="207"/>
      <c r="T668" s="208"/>
      <c r="AT668" s="209" t="s">
        <v>164</v>
      </c>
      <c r="AU668" s="209" t="s">
        <v>82</v>
      </c>
      <c r="AV668" s="13" t="s">
        <v>80</v>
      </c>
      <c r="AW668" s="13" t="s">
        <v>35</v>
      </c>
      <c r="AX668" s="13" t="s">
        <v>73</v>
      </c>
      <c r="AY668" s="209" t="s">
        <v>151</v>
      </c>
    </row>
    <row r="669" spans="1:65" s="14" customFormat="1" ht="11.25">
      <c r="B669" s="210"/>
      <c r="C669" s="211"/>
      <c r="D669" s="193" t="s">
        <v>164</v>
      </c>
      <c r="E669" s="212" t="s">
        <v>19</v>
      </c>
      <c r="F669" s="213" t="s">
        <v>1153</v>
      </c>
      <c r="G669" s="211"/>
      <c r="H669" s="214">
        <v>15.16</v>
      </c>
      <c r="I669" s="215"/>
      <c r="J669" s="211"/>
      <c r="K669" s="211"/>
      <c r="L669" s="216"/>
      <c r="M669" s="217"/>
      <c r="N669" s="218"/>
      <c r="O669" s="218"/>
      <c r="P669" s="218"/>
      <c r="Q669" s="218"/>
      <c r="R669" s="218"/>
      <c r="S669" s="218"/>
      <c r="T669" s="219"/>
      <c r="AT669" s="220" t="s">
        <v>164</v>
      </c>
      <c r="AU669" s="220" t="s">
        <v>82</v>
      </c>
      <c r="AV669" s="14" t="s">
        <v>82</v>
      </c>
      <c r="AW669" s="14" t="s">
        <v>35</v>
      </c>
      <c r="AX669" s="14" t="s">
        <v>73</v>
      </c>
      <c r="AY669" s="220" t="s">
        <v>151</v>
      </c>
    </row>
    <row r="670" spans="1:65" s="13" customFormat="1" ht="11.25">
      <c r="B670" s="200"/>
      <c r="C670" s="201"/>
      <c r="D670" s="193" t="s">
        <v>164</v>
      </c>
      <c r="E670" s="202" t="s">
        <v>19</v>
      </c>
      <c r="F670" s="203" t="s">
        <v>1707</v>
      </c>
      <c r="G670" s="201"/>
      <c r="H670" s="202" t="s">
        <v>19</v>
      </c>
      <c r="I670" s="204"/>
      <c r="J670" s="201"/>
      <c r="K670" s="201"/>
      <c r="L670" s="205"/>
      <c r="M670" s="206"/>
      <c r="N670" s="207"/>
      <c r="O670" s="207"/>
      <c r="P670" s="207"/>
      <c r="Q670" s="207"/>
      <c r="R670" s="207"/>
      <c r="S670" s="207"/>
      <c r="T670" s="208"/>
      <c r="AT670" s="209" t="s">
        <v>164</v>
      </c>
      <c r="AU670" s="209" t="s">
        <v>82</v>
      </c>
      <c r="AV670" s="13" t="s">
        <v>80</v>
      </c>
      <c r="AW670" s="13" t="s">
        <v>35</v>
      </c>
      <c r="AX670" s="13" t="s">
        <v>73</v>
      </c>
      <c r="AY670" s="209" t="s">
        <v>151</v>
      </c>
    </row>
    <row r="671" spans="1:65" s="14" customFormat="1" ht="11.25">
      <c r="B671" s="210"/>
      <c r="C671" s="211"/>
      <c r="D671" s="193" t="s">
        <v>164</v>
      </c>
      <c r="E671" s="212" t="s">
        <v>19</v>
      </c>
      <c r="F671" s="213" t="s">
        <v>1155</v>
      </c>
      <c r="G671" s="211"/>
      <c r="H671" s="214">
        <v>56.05</v>
      </c>
      <c r="I671" s="215"/>
      <c r="J671" s="211"/>
      <c r="K671" s="211"/>
      <c r="L671" s="216"/>
      <c r="M671" s="217"/>
      <c r="N671" s="218"/>
      <c r="O671" s="218"/>
      <c r="P671" s="218"/>
      <c r="Q671" s="218"/>
      <c r="R671" s="218"/>
      <c r="S671" s="218"/>
      <c r="T671" s="219"/>
      <c r="AT671" s="220" t="s">
        <v>164</v>
      </c>
      <c r="AU671" s="220" t="s">
        <v>82</v>
      </c>
      <c r="AV671" s="14" t="s">
        <v>82</v>
      </c>
      <c r="AW671" s="14" t="s">
        <v>35</v>
      </c>
      <c r="AX671" s="14" t="s">
        <v>73</v>
      </c>
      <c r="AY671" s="220" t="s">
        <v>151</v>
      </c>
    </row>
    <row r="672" spans="1:65" s="15" customFormat="1" ht="11.25">
      <c r="B672" s="221"/>
      <c r="C672" s="222"/>
      <c r="D672" s="193" t="s">
        <v>164</v>
      </c>
      <c r="E672" s="223" t="s">
        <v>19</v>
      </c>
      <c r="F672" s="224" t="s">
        <v>167</v>
      </c>
      <c r="G672" s="222"/>
      <c r="H672" s="225">
        <v>71.209999999999994</v>
      </c>
      <c r="I672" s="226"/>
      <c r="J672" s="222"/>
      <c r="K672" s="222"/>
      <c r="L672" s="227"/>
      <c r="M672" s="228"/>
      <c r="N672" s="229"/>
      <c r="O672" s="229"/>
      <c r="P672" s="229"/>
      <c r="Q672" s="229"/>
      <c r="R672" s="229"/>
      <c r="S672" s="229"/>
      <c r="T672" s="230"/>
      <c r="AT672" s="231" t="s">
        <v>164</v>
      </c>
      <c r="AU672" s="231" t="s">
        <v>82</v>
      </c>
      <c r="AV672" s="15" t="s">
        <v>158</v>
      </c>
      <c r="AW672" s="15" t="s">
        <v>35</v>
      </c>
      <c r="AX672" s="15" t="s">
        <v>80</v>
      </c>
      <c r="AY672" s="231" t="s">
        <v>151</v>
      </c>
    </row>
    <row r="673" spans="1:65" s="12" customFormat="1" ht="22.9" customHeight="1">
      <c r="B673" s="164"/>
      <c r="C673" s="165"/>
      <c r="D673" s="166" t="s">
        <v>72</v>
      </c>
      <c r="E673" s="178" t="s">
        <v>1182</v>
      </c>
      <c r="F673" s="178" t="s">
        <v>1183</v>
      </c>
      <c r="G673" s="165"/>
      <c r="H673" s="165"/>
      <c r="I673" s="168"/>
      <c r="J673" s="179">
        <f>BK673</f>
        <v>0</v>
      </c>
      <c r="K673" s="165"/>
      <c r="L673" s="170"/>
      <c r="M673" s="171"/>
      <c r="N673" s="172"/>
      <c r="O673" s="172"/>
      <c r="P673" s="173">
        <f>SUM(P674:P841)</f>
        <v>0</v>
      </c>
      <c r="Q673" s="172"/>
      <c r="R673" s="173">
        <f>SUM(R674:R841)</f>
        <v>2.5866372699999998</v>
      </c>
      <c r="S673" s="172"/>
      <c r="T673" s="174">
        <f>SUM(T674:T841)</f>
        <v>0</v>
      </c>
      <c r="AR673" s="175" t="s">
        <v>82</v>
      </c>
      <c r="AT673" s="176" t="s">
        <v>72</v>
      </c>
      <c r="AU673" s="176" t="s">
        <v>80</v>
      </c>
      <c r="AY673" s="175" t="s">
        <v>151</v>
      </c>
      <c r="BK673" s="177">
        <f>SUM(BK674:BK841)</f>
        <v>0</v>
      </c>
    </row>
    <row r="674" spans="1:65" s="2" customFormat="1" ht="24.2" customHeight="1">
      <c r="A674" s="36"/>
      <c r="B674" s="37"/>
      <c r="C674" s="180" t="s">
        <v>1184</v>
      </c>
      <c r="D674" s="180" t="s">
        <v>153</v>
      </c>
      <c r="E674" s="181" t="s">
        <v>1185</v>
      </c>
      <c r="F674" s="182" t="s">
        <v>1186</v>
      </c>
      <c r="G674" s="183" t="s">
        <v>178</v>
      </c>
      <c r="H674" s="184">
        <v>223.857</v>
      </c>
      <c r="I674" s="185"/>
      <c r="J674" s="186">
        <f>ROUND(I674*H674,2)</f>
        <v>0</v>
      </c>
      <c r="K674" s="182" t="s">
        <v>157</v>
      </c>
      <c r="L674" s="41"/>
      <c r="M674" s="187" t="s">
        <v>19</v>
      </c>
      <c r="N674" s="188" t="s">
        <v>44</v>
      </c>
      <c r="O674" s="66"/>
      <c r="P674" s="189">
        <f>O674*H674</f>
        <v>0</v>
      </c>
      <c r="Q674" s="189">
        <v>0</v>
      </c>
      <c r="R674" s="189">
        <f>Q674*H674</f>
        <v>0</v>
      </c>
      <c r="S674" s="189">
        <v>0</v>
      </c>
      <c r="T674" s="190">
        <f>S674*H674</f>
        <v>0</v>
      </c>
      <c r="U674" s="36"/>
      <c r="V674" s="36"/>
      <c r="W674" s="36"/>
      <c r="X674" s="36"/>
      <c r="Y674" s="36"/>
      <c r="Z674" s="36"/>
      <c r="AA674" s="36"/>
      <c r="AB674" s="36"/>
      <c r="AC674" s="36"/>
      <c r="AD674" s="36"/>
      <c r="AE674" s="36"/>
      <c r="AR674" s="191" t="s">
        <v>276</v>
      </c>
      <c r="AT674" s="191" t="s">
        <v>153</v>
      </c>
      <c r="AU674" s="191" t="s">
        <v>82</v>
      </c>
      <c r="AY674" s="19" t="s">
        <v>151</v>
      </c>
      <c r="BE674" s="192">
        <f>IF(N674="základní",J674,0)</f>
        <v>0</v>
      </c>
      <c r="BF674" s="192">
        <f>IF(N674="snížená",J674,0)</f>
        <v>0</v>
      </c>
      <c r="BG674" s="192">
        <f>IF(N674="zákl. přenesená",J674,0)</f>
        <v>0</v>
      </c>
      <c r="BH674" s="192">
        <f>IF(N674="sníž. přenesená",J674,0)</f>
        <v>0</v>
      </c>
      <c r="BI674" s="192">
        <f>IF(N674="nulová",J674,0)</f>
        <v>0</v>
      </c>
      <c r="BJ674" s="19" t="s">
        <v>80</v>
      </c>
      <c r="BK674" s="192">
        <f>ROUND(I674*H674,2)</f>
        <v>0</v>
      </c>
      <c r="BL674" s="19" t="s">
        <v>276</v>
      </c>
      <c r="BM674" s="191" t="s">
        <v>1710</v>
      </c>
    </row>
    <row r="675" spans="1:65" s="2" customFormat="1" ht="29.25">
      <c r="A675" s="36"/>
      <c r="B675" s="37"/>
      <c r="C675" s="38"/>
      <c r="D675" s="193" t="s">
        <v>160</v>
      </c>
      <c r="E675" s="38"/>
      <c r="F675" s="194" t="s">
        <v>1188</v>
      </c>
      <c r="G675" s="38"/>
      <c r="H675" s="38"/>
      <c r="I675" s="195"/>
      <c r="J675" s="38"/>
      <c r="K675" s="38"/>
      <c r="L675" s="41"/>
      <c r="M675" s="196"/>
      <c r="N675" s="197"/>
      <c r="O675" s="66"/>
      <c r="P675" s="66"/>
      <c r="Q675" s="66"/>
      <c r="R675" s="66"/>
      <c r="S675" s="66"/>
      <c r="T675" s="67"/>
      <c r="U675" s="36"/>
      <c r="V675" s="36"/>
      <c r="W675" s="36"/>
      <c r="X675" s="36"/>
      <c r="Y675" s="36"/>
      <c r="Z675" s="36"/>
      <c r="AA675" s="36"/>
      <c r="AB675" s="36"/>
      <c r="AC675" s="36"/>
      <c r="AD675" s="36"/>
      <c r="AE675" s="36"/>
      <c r="AT675" s="19" t="s">
        <v>160</v>
      </c>
      <c r="AU675" s="19" t="s">
        <v>82</v>
      </c>
    </row>
    <row r="676" spans="1:65" s="2" customFormat="1" ht="11.25">
      <c r="A676" s="36"/>
      <c r="B676" s="37"/>
      <c r="C676" s="38"/>
      <c r="D676" s="198" t="s">
        <v>162</v>
      </c>
      <c r="E676" s="38"/>
      <c r="F676" s="199" t="s">
        <v>1189</v>
      </c>
      <c r="G676" s="38"/>
      <c r="H676" s="38"/>
      <c r="I676" s="195"/>
      <c r="J676" s="38"/>
      <c r="K676" s="38"/>
      <c r="L676" s="41"/>
      <c r="M676" s="196"/>
      <c r="N676" s="197"/>
      <c r="O676" s="66"/>
      <c r="P676" s="66"/>
      <c r="Q676" s="66"/>
      <c r="R676" s="66"/>
      <c r="S676" s="66"/>
      <c r="T676" s="67"/>
      <c r="U676" s="36"/>
      <c r="V676" s="36"/>
      <c r="W676" s="36"/>
      <c r="X676" s="36"/>
      <c r="Y676" s="36"/>
      <c r="Z676" s="36"/>
      <c r="AA676" s="36"/>
      <c r="AB676" s="36"/>
      <c r="AC676" s="36"/>
      <c r="AD676" s="36"/>
      <c r="AE676" s="36"/>
      <c r="AT676" s="19" t="s">
        <v>162</v>
      </c>
      <c r="AU676" s="19" t="s">
        <v>82</v>
      </c>
    </row>
    <row r="677" spans="1:65" s="13" customFormat="1" ht="11.25">
      <c r="B677" s="200"/>
      <c r="C677" s="201"/>
      <c r="D677" s="193" t="s">
        <v>164</v>
      </c>
      <c r="E677" s="202" t="s">
        <v>19</v>
      </c>
      <c r="F677" s="203" t="s">
        <v>1190</v>
      </c>
      <c r="G677" s="201"/>
      <c r="H677" s="202" t="s">
        <v>19</v>
      </c>
      <c r="I677" s="204"/>
      <c r="J677" s="201"/>
      <c r="K677" s="201"/>
      <c r="L677" s="205"/>
      <c r="M677" s="206"/>
      <c r="N677" s="207"/>
      <c r="O677" s="207"/>
      <c r="P677" s="207"/>
      <c r="Q677" s="207"/>
      <c r="R677" s="207"/>
      <c r="S677" s="207"/>
      <c r="T677" s="208"/>
      <c r="AT677" s="209" t="s">
        <v>164</v>
      </c>
      <c r="AU677" s="209" t="s">
        <v>82</v>
      </c>
      <c r="AV677" s="13" t="s">
        <v>80</v>
      </c>
      <c r="AW677" s="13" t="s">
        <v>35</v>
      </c>
      <c r="AX677" s="13" t="s">
        <v>73</v>
      </c>
      <c r="AY677" s="209" t="s">
        <v>151</v>
      </c>
    </row>
    <row r="678" spans="1:65" s="13" customFormat="1" ht="11.25">
      <c r="B678" s="200"/>
      <c r="C678" s="201"/>
      <c r="D678" s="193" t="s">
        <v>164</v>
      </c>
      <c r="E678" s="202" t="s">
        <v>19</v>
      </c>
      <c r="F678" s="203" t="s">
        <v>1191</v>
      </c>
      <c r="G678" s="201"/>
      <c r="H678" s="202" t="s">
        <v>19</v>
      </c>
      <c r="I678" s="204"/>
      <c r="J678" s="201"/>
      <c r="K678" s="201"/>
      <c r="L678" s="205"/>
      <c r="M678" s="206"/>
      <c r="N678" s="207"/>
      <c r="O678" s="207"/>
      <c r="P678" s="207"/>
      <c r="Q678" s="207"/>
      <c r="R678" s="207"/>
      <c r="S678" s="207"/>
      <c r="T678" s="208"/>
      <c r="AT678" s="209" t="s">
        <v>164</v>
      </c>
      <c r="AU678" s="209" t="s">
        <v>82</v>
      </c>
      <c r="AV678" s="13" t="s">
        <v>80</v>
      </c>
      <c r="AW678" s="13" t="s">
        <v>35</v>
      </c>
      <c r="AX678" s="13" t="s">
        <v>73</v>
      </c>
      <c r="AY678" s="209" t="s">
        <v>151</v>
      </c>
    </row>
    <row r="679" spans="1:65" s="14" customFormat="1" ht="11.25">
      <c r="B679" s="210"/>
      <c r="C679" s="211"/>
      <c r="D679" s="193" t="s">
        <v>164</v>
      </c>
      <c r="E679" s="212" t="s">
        <v>19</v>
      </c>
      <c r="F679" s="213" t="s">
        <v>1192</v>
      </c>
      <c r="G679" s="211"/>
      <c r="H679" s="214">
        <v>7.5</v>
      </c>
      <c r="I679" s="215"/>
      <c r="J679" s="211"/>
      <c r="K679" s="211"/>
      <c r="L679" s="216"/>
      <c r="M679" s="217"/>
      <c r="N679" s="218"/>
      <c r="O679" s="218"/>
      <c r="P679" s="218"/>
      <c r="Q679" s="218"/>
      <c r="R679" s="218"/>
      <c r="S679" s="218"/>
      <c r="T679" s="219"/>
      <c r="AT679" s="220" t="s">
        <v>164</v>
      </c>
      <c r="AU679" s="220" t="s">
        <v>82</v>
      </c>
      <c r="AV679" s="14" t="s">
        <v>82</v>
      </c>
      <c r="AW679" s="14" t="s">
        <v>35</v>
      </c>
      <c r="AX679" s="14" t="s">
        <v>73</v>
      </c>
      <c r="AY679" s="220" t="s">
        <v>151</v>
      </c>
    </row>
    <row r="680" spans="1:65" s="13" customFormat="1" ht="11.25">
      <c r="B680" s="200"/>
      <c r="C680" s="201"/>
      <c r="D680" s="193" t="s">
        <v>164</v>
      </c>
      <c r="E680" s="202" t="s">
        <v>19</v>
      </c>
      <c r="F680" s="203" t="s">
        <v>1193</v>
      </c>
      <c r="G680" s="201"/>
      <c r="H680" s="202" t="s">
        <v>19</v>
      </c>
      <c r="I680" s="204"/>
      <c r="J680" s="201"/>
      <c r="K680" s="201"/>
      <c r="L680" s="205"/>
      <c r="M680" s="206"/>
      <c r="N680" s="207"/>
      <c r="O680" s="207"/>
      <c r="P680" s="207"/>
      <c r="Q680" s="207"/>
      <c r="R680" s="207"/>
      <c r="S680" s="207"/>
      <c r="T680" s="208"/>
      <c r="AT680" s="209" t="s">
        <v>164</v>
      </c>
      <c r="AU680" s="209" t="s">
        <v>82</v>
      </c>
      <c r="AV680" s="13" t="s">
        <v>80</v>
      </c>
      <c r="AW680" s="13" t="s">
        <v>35</v>
      </c>
      <c r="AX680" s="13" t="s">
        <v>73</v>
      </c>
      <c r="AY680" s="209" t="s">
        <v>151</v>
      </c>
    </row>
    <row r="681" spans="1:65" s="14" customFormat="1" ht="11.25">
      <c r="B681" s="210"/>
      <c r="C681" s="211"/>
      <c r="D681" s="193" t="s">
        <v>164</v>
      </c>
      <c r="E681" s="212" t="s">
        <v>19</v>
      </c>
      <c r="F681" s="213" t="s">
        <v>1194</v>
      </c>
      <c r="G681" s="211"/>
      <c r="H681" s="214">
        <v>0.32</v>
      </c>
      <c r="I681" s="215"/>
      <c r="J681" s="211"/>
      <c r="K681" s="211"/>
      <c r="L681" s="216"/>
      <c r="M681" s="217"/>
      <c r="N681" s="218"/>
      <c r="O681" s="218"/>
      <c r="P681" s="218"/>
      <c r="Q681" s="218"/>
      <c r="R681" s="218"/>
      <c r="S681" s="218"/>
      <c r="T681" s="219"/>
      <c r="AT681" s="220" t="s">
        <v>164</v>
      </c>
      <c r="AU681" s="220" t="s">
        <v>82</v>
      </c>
      <c r="AV681" s="14" t="s">
        <v>82</v>
      </c>
      <c r="AW681" s="14" t="s">
        <v>35</v>
      </c>
      <c r="AX681" s="14" t="s">
        <v>73</v>
      </c>
      <c r="AY681" s="220" t="s">
        <v>151</v>
      </c>
    </row>
    <row r="682" spans="1:65" s="14" customFormat="1" ht="11.25">
      <c r="B682" s="210"/>
      <c r="C682" s="211"/>
      <c r="D682" s="193" t="s">
        <v>164</v>
      </c>
      <c r="E682" s="212" t="s">
        <v>19</v>
      </c>
      <c r="F682" s="213" t="s">
        <v>1195</v>
      </c>
      <c r="G682" s="211"/>
      <c r="H682" s="214">
        <v>2.573</v>
      </c>
      <c r="I682" s="215"/>
      <c r="J682" s="211"/>
      <c r="K682" s="211"/>
      <c r="L682" s="216"/>
      <c r="M682" s="217"/>
      <c r="N682" s="218"/>
      <c r="O682" s="218"/>
      <c r="P682" s="218"/>
      <c r="Q682" s="218"/>
      <c r="R682" s="218"/>
      <c r="S682" s="218"/>
      <c r="T682" s="219"/>
      <c r="AT682" s="220" t="s">
        <v>164</v>
      </c>
      <c r="AU682" s="220" t="s">
        <v>82</v>
      </c>
      <c r="AV682" s="14" t="s">
        <v>82</v>
      </c>
      <c r="AW682" s="14" t="s">
        <v>35</v>
      </c>
      <c r="AX682" s="14" t="s">
        <v>73</v>
      </c>
      <c r="AY682" s="220" t="s">
        <v>151</v>
      </c>
    </row>
    <row r="683" spans="1:65" s="13" customFormat="1" ht="11.25">
      <c r="B683" s="200"/>
      <c r="C683" s="201"/>
      <c r="D683" s="193" t="s">
        <v>164</v>
      </c>
      <c r="E683" s="202" t="s">
        <v>19</v>
      </c>
      <c r="F683" s="203" t="s">
        <v>1711</v>
      </c>
      <c r="G683" s="201"/>
      <c r="H683" s="202" t="s">
        <v>19</v>
      </c>
      <c r="I683" s="204"/>
      <c r="J683" s="201"/>
      <c r="K683" s="201"/>
      <c r="L683" s="205"/>
      <c r="M683" s="206"/>
      <c r="N683" s="207"/>
      <c r="O683" s="207"/>
      <c r="P683" s="207"/>
      <c r="Q683" s="207"/>
      <c r="R683" s="207"/>
      <c r="S683" s="207"/>
      <c r="T683" s="208"/>
      <c r="AT683" s="209" t="s">
        <v>164</v>
      </c>
      <c r="AU683" s="209" t="s">
        <v>82</v>
      </c>
      <c r="AV683" s="13" t="s">
        <v>80</v>
      </c>
      <c r="AW683" s="13" t="s">
        <v>35</v>
      </c>
      <c r="AX683" s="13" t="s">
        <v>73</v>
      </c>
      <c r="AY683" s="209" t="s">
        <v>151</v>
      </c>
    </row>
    <row r="684" spans="1:65" s="14" customFormat="1" ht="11.25">
      <c r="B684" s="210"/>
      <c r="C684" s="211"/>
      <c r="D684" s="193" t="s">
        <v>164</v>
      </c>
      <c r="E684" s="212" t="s">
        <v>19</v>
      </c>
      <c r="F684" s="213" t="s">
        <v>1195</v>
      </c>
      <c r="G684" s="211"/>
      <c r="H684" s="214">
        <v>2.573</v>
      </c>
      <c r="I684" s="215"/>
      <c r="J684" s="211"/>
      <c r="K684" s="211"/>
      <c r="L684" s="216"/>
      <c r="M684" s="217"/>
      <c r="N684" s="218"/>
      <c r="O684" s="218"/>
      <c r="P684" s="218"/>
      <c r="Q684" s="218"/>
      <c r="R684" s="218"/>
      <c r="S684" s="218"/>
      <c r="T684" s="219"/>
      <c r="AT684" s="220" t="s">
        <v>164</v>
      </c>
      <c r="AU684" s="220" t="s">
        <v>82</v>
      </c>
      <c r="AV684" s="14" t="s">
        <v>82</v>
      </c>
      <c r="AW684" s="14" t="s">
        <v>35</v>
      </c>
      <c r="AX684" s="14" t="s">
        <v>73</v>
      </c>
      <c r="AY684" s="220" t="s">
        <v>151</v>
      </c>
    </row>
    <row r="685" spans="1:65" s="13" customFormat="1" ht="22.5">
      <c r="B685" s="200"/>
      <c r="C685" s="201"/>
      <c r="D685" s="193" t="s">
        <v>164</v>
      </c>
      <c r="E685" s="202" t="s">
        <v>19</v>
      </c>
      <c r="F685" s="203" t="s">
        <v>1197</v>
      </c>
      <c r="G685" s="201"/>
      <c r="H685" s="202" t="s">
        <v>19</v>
      </c>
      <c r="I685" s="204"/>
      <c r="J685" s="201"/>
      <c r="K685" s="201"/>
      <c r="L685" s="205"/>
      <c r="M685" s="206"/>
      <c r="N685" s="207"/>
      <c r="O685" s="207"/>
      <c r="P685" s="207"/>
      <c r="Q685" s="207"/>
      <c r="R685" s="207"/>
      <c r="S685" s="207"/>
      <c r="T685" s="208"/>
      <c r="AT685" s="209" t="s">
        <v>164</v>
      </c>
      <c r="AU685" s="209" t="s">
        <v>82</v>
      </c>
      <c r="AV685" s="13" t="s">
        <v>80</v>
      </c>
      <c r="AW685" s="13" t="s">
        <v>35</v>
      </c>
      <c r="AX685" s="13" t="s">
        <v>73</v>
      </c>
      <c r="AY685" s="209" t="s">
        <v>151</v>
      </c>
    </row>
    <row r="686" spans="1:65" s="14" customFormat="1" ht="11.25">
      <c r="B686" s="210"/>
      <c r="C686" s="211"/>
      <c r="D686" s="193" t="s">
        <v>164</v>
      </c>
      <c r="E686" s="212" t="s">
        <v>19</v>
      </c>
      <c r="F686" s="213" t="s">
        <v>1198</v>
      </c>
      <c r="G686" s="211"/>
      <c r="H686" s="214">
        <v>42.695</v>
      </c>
      <c r="I686" s="215"/>
      <c r="J686" s="211"/>
      <c r="K686" s="211"/>
      <c r="L686" s="216"/>
      <c r="M686" s="217"/>
      <c r="N686" s="218"/>
      <c r="O686" s="218"/>
      <c r="P686" s="218"/>
      <c r="Q686" s="218"/>
      <c r="R686" s="218"/>
      <c r="S686" s="218"/>
      <c r="T686" s="219"/>
      <c r="AT686" s="220" t="s">
        <v>164</v>
      </c>
      <c r="AU686" s="220" t="s">
        <v>82</v>
      </c>
      <c r="AV686" s="14" t="s">
        <v>82</v>
      </c>
      <c r="AW686" s="14" t="s">
        <v>35</v>
      </c>
      <c r="AX686" s="14" t="s">
        <v>73</v>
      </c>
      <c r="AY686" s="220" t="s">
        <v>151</v>
      </c>
    </row>
    <row r="687" spans="1:65" s="13" customFormat="1" ht="11.25">
      <c r="B687" s="200"/>
      <c r="C687" s="201"/>
      <c r="D687" s="193" t="s">
        <v>164</v>
      </c>
      <c r="E687" s="202" t="s">
        <v>19</v>
      </c>
      <c r="F687" s="203" t="s">
        <v>1712</v>
      </c>
      <c r="G687" s="201"/>
      <c r="H687" s="202" t="s">
        <v>19</v>
      </c>
      <c r="I687" s="204"/>
      <c r="J687" s="201"/>
      <c r="K687" s="201"/>
      <c r="L687" s="205"/>
      <c r="M687" s="206"/>
      <c r="N687" s="207"/>
      <c r="O687" s="207"/>
      <c r="P687" s="207"/>
      <c r="Q687" s="207"/>
      <c r="R687" s="207"/>
      <c r="S687" s="207"/>
      <c r="T687" s="208"/>
      <c r="AT687" s="209" t="s">
        <v>164</v>
      </c>
      <c r="AU687" s="209" t="s">
        <v>82</v>
      </c>
      <c r="AV687" s="13" t="s">
        <v>80</v>
      </c>
      <c r="AW687" s="13" t="s">
        <v>35</v>
      </c>
      <c r="AX687" s="13" t="s">
        <v>73</v>
      </c>
      <c r="AY687" s="209" t="s">
        <v>151</v>
      </c>
    </row>
    <row r="688" spans="1:65" s="14" customFormat="1" ht="11.25">
      <c r="B688" s="210"/>
      <c r="C688" s="211"/>
      <c r="D688" s="193" t="s">
        <v>164</v>
      </c>
      <c r="E688" s="212" t="s">
        <v>19</v>
      </c>
      <c r="F688" s="213" t="s">
        <v>1200</v>
      </c>
      <c r="G688" s="211"/>
      <c r="H688" s="214">
        <v>19.440000000000001</v>
      </c>
      <c r="I688" s="215"/>
      <c r="J688" s="211"/>
      <c r="K688" s="211"/>
      <c r="L688" s="216"/>
      <c r="M688" s="217"/>
      <c r="N688" s="218"/>
      <c r="O688" s="218"/>
      <c r="P688" s="218"/>
      <c r="Q688" s="218"/>
      <c r="R688" s="218"/>
      <c r="S688" s="218"/>
      <c r="T688" s="219"/>
      <c r="AT688" s="220" t="s">
        <v>164</v>
      </c>
      <c r="AU688" s="220" t="s">
        <v>82</v>
      </c>
      <c r="AV688" s="14" t="s">
        <v>82</v>
      </c>
      <c r="AW688" s="14" t="s">
        <v>35</v>
      </c>
      <c r="AX688" s="14" t="s">
        <v>73</v>
      </c>
      <c r="AY688" s="220" t="s">
        <v>151</v>
      </c>
    </row>
    <row r="689" spans="2:51" s="13" customFormat="1" ht="11.25">
      <c r="B689" s="200"/>
      <c r="C689" s="201"/>
      <c r="D689" s="193" t="s">
        <v>164</v>
      </c>
      <c r="E689" s="202" t="s">
        <v>19</v>
      </c>
      <c r="F689" s="203" t="s">
        <v>1201</v>
      </c>
      <c r="G689" s="201"/>
      <c r="H689" s="202" t="s">
        <v>19</v>
      </c>
      <c r="I689" s="204"/>
      <c r="J689" s="201"/>
      <c r="K689" s="201"/>
      <c r="L689" s="205"/>
      <c r="M689" s="206"/>
      <c r="N689" s="207"/>
      <c r="O689" s="207"/>
      <c r="P689" s="207"/>
      <c r="Q689" s="207"/>
      <c r="R689" s="207"/>
      <c r="S689" s="207"/>
      <c r="T689" s="208"/>
      <c r="AT689" s="209" t="s">
        <v>164</v>
      </c>
      <c r="AU689" s="209" t="s">
        <v>82</v>
      </c>
      <c r="AV689" s="13" t="s">
        <v>80</v>
      </c>
      <c r="AW689" s="13" t="s">
        <v>35</v>
      </c>
      <c r="AX689" s="13" t="s">
        <v>73</v>
      </c>
      <c r="AY689" s="209" t="s">
        <v>151</v>
      </c>
    </row>
    <row r="690" spans="2:51" s="14" customFormat="1" ht="11.25">
      <c r="B690" s="210"/>
      <c r="C690" s="211"/>
      <c r="D690" s="193" t="s">
        <v>164</v>
      </c>
      <c r="E690" s="212" t="s">
        <v>19</v>
      </c>
      <c r="F690" s="213" t="s">
        <v>1202</v>
      </c>
      <c r="G690" s="211"/>
      <c r="H690" s="214">
        <v>0.81599999999999995</v>
      </c>
      <c r="I690" s="215"/>
      <c r="J690" s="211"/>
      <c r="K690" s="211"/>
      <c r="L690" s="216"/>
      <c r="M690" s="217"/>
      <c r="N690" s="218"/>
      <c r="O690" s="218"/>
      <c r="P690" s="218"/>
      <c r="Q690" s="218"/>
      <c r="R690" s="218"/>
      <c r="S690" s="218"/>
      <c r="T690" s="219"/>
      <c r="AT690" s="220" t="s">
        <v>164</v>
      </c>
      <c r="AU690" s="220" t="s">
        <v>82</v>
      </c>
      <c r="AV690" s="14" t="s">
        <v>82</v>
      </c>
      <c r="AW690" s="14" t="s">
        <v>35</v>
      </c>
      <c r="AX690" s="14" t="s">
        <v>73</v>
      </c>
      <c r="AY690" s="220" t="s">
        <v>151</v>
      </c>
    </row>
    <row r="691" spans="2:51" s="13" customFormat="1" ht="11.25">
      <c r="B691" s="200"/>
      <c r="C691" s="201"/>
      <c r="D691" s="193" t="s">
        <v>164</v>
      </c>
      <c r="E691" s="202" t="s">
        <v>19</v>
      </c>
      <c r="F691" s="203" t="s">
        <v>1203</v>
      </c>
      <c r="G691" s="201"/>
      <c r="H691" s="202" t="s">
        <v>19</v>
      </c>
      <c r="I691" s="204"/>
      <c r="J691" s="201"/>
      <c r="K691" s="201"/>
      <c r="L691" s="205"/>
      <c r="M691" s="206"/>
      <c r="N691" s="207"/>
      <c r="O691" s="207"/>
      <c r="P691" s="207"/>
      <c r="Q691" s="207"/>
      <c r="R691" s="207"/>
      <c r="S691" s="207"/>
      <c r="T691" s="208"/>
      <c r="AT691" s="209" t="s">
        <v>164</v>
      </c>
      <c r="AU691" s="209" t="s">
        <v>82</v>
      </c>
      <c r="AV691" s="13" t="s">
        <v>80</v>
      </c>
      <c r="AW691" s="13" t="s">
        <v>35</v>
      </c>
      <c r="AX691" s="13" t="s">
        <v>73</v>
      </c>
      <c r="AY691" s="209" t="s">
        <v>151</v>
      </c>
    </row>
    <row r="692" spans="2:51" s="14" customFormat="1" ht="11.25">
      <c r="B692" s="210"/>
      <c r="C692" s="211"/>
      <c r="D692" s="193" t="s">
        <v>164</v>
      </c>
      <c r="E692" s="212" t="s">
        <v>19</v>
      </c>
      <c r="F692" s="213" t="s">
        <v>1204</v>
      </c>
      <c r="G692" s="211"/>
      <c r="H692" s="214">
        <v>39.56</v>
      </c>
      <c r="I692" s="215"/>
      <c r="J692" s="211"/>
      <c r="K692" s="211"/>
      <c r="L692" s="216"/>
      <c r="M692" s="217"/>
      <c r="N692" s="218"/>
      <c r="O692" s="218"/>
      <c r="P692" s="218"/>
      <c r="Q692" s="218"/>
      <c r="R692" s="218"/>
      <c r="S692" s="218"/>
      <c r="T692" s="219"/>
      <c r="AT692" s="220" t="s">
        <v>164</v>
      </c>
      <c r="AU692" s="220" t="s">
        <v>82</v>
      </c>
      <c r="AV692" s="14" t="s">
        <v>82</v>
      </c>
      <c r="AW692" s="14" t="s">
        <v>35</v>
      </c>
      <c r="AX692" s="14" t="s">
        <v>73</v>
      </c>
      <c r="AY692" s="220" t="s">
        <v>151</v>
      </c>
    </row>
    <row r="693" spans="2:51" s="13" customFormat="1" ht="11.25">
      <c r="B693" s="200"/>
      <c r="C693" s="201"/>
      <c r="D693" s="193" t="s">
        <v>164</v>
      </c>
      <c r="E693" s="202" t="s">
        <v>19</v>
      </c>
      <c r="F693" s="203" t="s">
        <v>1205</v>
      </c>
      <c r="G693" s="201"/>
      <c r="H693" s="202" t="s">
        <v>19</v>
      </c>
      <c r="I693" s="204"/>
      <c r="J693" s="201"/>
      <c r="K693" s="201"/>
      <c r="L693" s="205"/>
      <c r="M693" s="206"/>
      <c r="N693" s="207"/>
      <c r="O693" s="207"/>
      <c r="P693" s="207"/>
      <c r="Q693" s="207"/>
      <c r="R693" s="207"/>
      <c r="S693" s="207"/>
      <c r="T693" s="208"/>
      <c r="AT693" s="209" t="s">
        <v>164</v>
      </c>
      <c r="AU693" s="209" t="s">
        <v>82</v>
      </c>
      <c r="AV693" s="13" t="s">
        <v>80</v>
      </c>
      <c r="AW693" s="13" t="s">
        <v>35</v>
      </c>
      <c r="AX693" s="13" t="s">
        <v>73</v>
      </c>
      <c r="AY693" s="209" t="s">
        <v>151</v>
      </c>
    </row>
    <row r="694" spans="2:51" s="14" customFormat="1" ht="11.25">
      <c r="B694" s="210"/>
      <c r="C694" s="211"/>
      <c r="D694" s="193" t="s">
        <v>164</v>
      </c>
      <c r="E694" s="212" t="s">
        <v>19</v>
      </c>
      <c r="F694" s="213" t="s">
        <v>1206</v>
      </c>
      <c r="G694" s="211"/>
      <c r="H694" s="214">
        <v>14.5</v>
      </c>
      <c r="I694" s="215"/>
      <c r="J694" s="211"/>
      <c r="K694" s="211"/>
      <c r="L694" s="216"/>
      <c r="M694" s="217"/>
      <c r="N694" s="218"/>
      <c r="O694" s="218"/>
      <c r="P694" s="218"/>
      <c r="Q694" s="218"/>
      <c r="R694" s="218"/>
      <c r="S694" s="218"/>
      <c r="T694" s="219"/>
      <c r="AT694" s="220" t="s">
        <v>164</v>
      </c>
      <c r="AU694" s="220" t="s">
        <v>82</v>
      </c>
      <c r="AV694" s="14" t="s">
        <v>82</v>
      </c>
      <c r="AW694" s="14" t="s">
        <v>35</v>
      </c>
      <c r="AX694" s="14" t="s">
        <v>73</v>
      </c>
      <c r="AY694" s="220" t="s">
        <v>151</v>
      </c>
    </row>
    <row r="695" spans="2:51" s="13" customFormat="1" ht="11.25">
      <c r="B695" s="200"/>
      <c r="C695" s="201"/>
      <c r="D695" s="193" t="s">
        <v>164</v>
      </c>
      <c r="E695" s="202" t="s">
        <v>19</v>
      </c>
      <c r="F695" s="203" t="s">
        <v>1207</v>
      </c>
      <c r="G695" s="201"/>
      <c r="H695" s="202" t="s">
        <v>19</v>
      </c>
      <c r="I695" s="204"/>
      <c r="J695" s="201"/>
      <c r="K695" s="201"/>
      <c r="L695" s="205"/>
      <c r="M695" s="206"/>
      <c r="N695" s="207"/>
      <c r="O695" s="207"/>
      <c r="P695" s="207"/>
      <c r="Q695" s="207"/>
      <c r="R695" s="207"/>
      <c r="S695" s="207"/>
      <c r="T695" s="208"/>
      <c r="AT695" s="209" t="s">
        <v>164</v>
      </c>
      <c r="AU695" s="209" t="s">
        <v>82</v>
      </c>
      <c r="AV695" s="13" t="s">
        <v>80</v>
      </c>
      <c r="AW695" s="13" t="s">
        <v>35</v>
      </c>
      <c r="AX695" s="13" t="s">
        <v>73</v>
      </c>
      <c r="AY695" s="209" t="s">
        <v>151</v>
      </c>
    </row>
    <row r="696" spans="2:51" s="14" customFormat="1" ht="11.25">
      <c r="B696" s="210"/>
      <c r="C696" s="211"/>
      <c r="D696" s="193" t="s">
        <v>164</v>
      </c>
      <c r="E696" s="212" t="s">
        <v>19</v>
      </c>
      <c r="F696" s="213" t="s">
        <v>1208</v>
      </c>
      <c r="G696" s="211"/>
      <c r="H696" s="214">
        <v>6.5259999999999998</v>
      </c>
      <c r="I696" s="215"/>
      <c r="J696" s="211"/>
      <c r="K696" s="211"/>
      <c r="L696" s="216"/>
      <c r="M696" s="217"/>
      <c r="N696" s="218"/>
      <c r="O696" s="218"/>
      <c r="P696" s="218"/>
      <c r="Q696" s="218"/>
      <c r="R696" s="218"/>
      <c r="S696" s="218"/>
      <c r="T696" s="219"/>
      <c r="AT696" s="220" t="s">
        <v>164</v>
      </c>
      <c r="AU696" s="220" t="s">
        <v>82</v>
      </c>
      <c r="AV696" s="14" t="s">
        <v>82</v>
      </c>
      <c r="AW696" s="14" t="s">
        <v>35</v>
      </c>
      <c r="AX696" s="14" t="s">
        <v>73</v>
      </c>
      <c r="AY696" s="220" t="s">
        <v>151</v>
      </c>
    </row>
    <row r="697" spans="2:51" s="16" customFormat="1" ht="11.25">
      <c r="B697" s="246"/>
      <c r="C697" s="247"/>
      <c r="D697" s="193" t="s">
        <v>164</v>
      </c>
      <c r="E697" s="248" t="s">
        <v>19</v>
      </c>
      <c r="F697" s="249" t="s">
        <v>371</v>
      </c>
      <c r="G697" s="247"/>
      <c r="H697" s="250">
        <v>136.50300000000001</v>
      </c>
      <c r="I697" s="251"/>
      <c r="J697" s="247"/>
      <c r="K697" s="247"/>
      <c r="L697" s="252"/>
      <c r="M697" s="253"/>
      <c r="N697" s="254"/>
      <c r="O697" s="254"/>
      <c r="P697" s="254"/>
      <c r="Q697" s="254"/>
      <c r="R697" s="254"/>
      <c r="S697" s="254"/>
      <c r="T697" s="255"/>
      <c r="AT697" s="256" t="s">
        <v>164</v>
      </c>
      <c r="AU697" s="256" t="s">
        <v>82</v>
      </c>
      <c r="AV697" s="16" t="s">
        <v>175</v>
      </c>
      <c r="AW697" s="16" t="s">
        <v>35</v>
      </c>
      <c r="AX697" s="16" t="s">
        <v>73</v>
      </c>
      <c r="AY697" s="256" t="s">
        <v>151</v>
      </c>
    </row>
    <row r="698" spans="2:51" s="13" customFormat="1" ht="22.5">
      <c r="B698" s="200"/>
      <c r="C698" s="201"/>
      <c r="D698" s="193" t="s">
        <v>164</v>
      </c>
      <c r="E698" s="202" t="s">
        <v>19</v>
      </c>
      <c r="F698" s="203" t="s">
        <v>1713</v>
      </c>
      <c r="G698" s="201"/>
      <c r="H698" s="202" t="s">
        <v>19</v>
      </c>
      <c r="I698" s="204"/>
      <c r="J698" s="201"/>
      <c r="K698" s="201"/>
      <c r="L698" s="205"/>
      <c r="M698" s="206"/>
      <c r="N698" s="207"/>
      <c r="O698" s="207"/>
      <c r="P698" s="207"/>
      <c r="Q698" s="207"/>
      <c r="R698" s="207"/>
      <c r="S698" s="207"/>
      <c r="T698" s="208"/>
      <c r="AT698" s="209" t="s">
        <v>164</v>
      </c>
      <c r="AU698" s="209" t="s">
        <v>82</v>
      </c>
      <c r="AV698" s="13" t="s">
        <v>80</v>
      </c>
      <c r="AW698" s="13" t="s">
        <v>35</v>
      </c>
      <c r="AX698" s="13" t="s">
        <v>73</v>
      </c>
      <c r="AY698" s="209" t="s">
        <v>151</v>
      </c>
    </row>
    <row r="699" spans="2:51" s="14" customFormat="1" ht="11.25">
      <c r="B699" s="210"/>
      <c r="C699" s="211"/>
      <c r="D699" s="193" t="s">
        <v>164</v>
      </c>
      <c r="E699" s="212" t="s">
        <v>19</v>
      </c>
      <c r="F699" s="213" t="s">
        <v>1210</v>
      </c>
      <c r="G699" s="211"/>
      <c r="H699" s="214">
        <v>1.982</v>
      </c>
      <c r="I699" s="215"/>
      <c r="J699" s="211"/>
      <c r="K699" s="211"/>
      <c r="L699" s="216"/>
      <c r="M699" s="217"/>
      <c r="N699" s="218"/>
      <c r="O699" s="218"/>
      <c r="P699" s="218"/>
      <c r="Q699" s="218"/>
      <c r="R699" s="218"/>
      <c r="S699" s="218"/>
      <c r="T699" s="219"/>
      <c r="AT699" s="220" t="s">
        <v>164</v>
      </c>
      <c r="AU699" s="220" t="s">
        <v>82</v>
      </c>
      <c r="AV699" s="14" t="s">
        <v>82</v>
      </c>
      <c r="AW699" s="14" t="s">
        <v>35</v>
      </c>
      <c r="AX699" s="14" t="s">
        <v>73</v>
      </c>
      <c r="AY699" s="220" t="s">
        <v>151</v>
      </c>
    </row>
    <row r="700" spans="2:51" s="14" customFormat="1" ht="11.25">
      <c r="B700" s="210"/>
      <c r="C700" s="211"/>
      <c r="D700" s="193" t="s">
        <v>164</v>
      </c>
      <c r="E700" s="212" t="s">
        <v>19</v>
      </c>
      <c r="F700" s="213" t="s">
        <v>1211</v>
      </c>
      <c r="G700" s="211"/>
      <c r="H700" s="214">
        <v>4.67</v>
      </c>
      <c r="I700" s="215"/>
      <c r="J700" s="211"/>
      <c r="K700" s="211"/>
      <c r="L700" s="216"/>
      <c r="M700" s="217"/>
      <c r="N700" s="218"/>
      <c r="O700" s="218"/>
      <c r="P700" s="218"/>
      <c r="Q700" s="218"/>
      <c r="R700" s="218"/>
      <c r="S700" s="218"/>
      <c r="T700" s="219"/>
      <c r="AT700" s="220" t="s">
        <v>164</v>
      </c>
      <c r="AU700" s="220" t="s">
        <v>82</v>
      </c>
      <c r="AV700" s="14" t="s">
        <v>82</v>
      </c>
      <c r="AW700" s="14" t="s">
        <v>35</v>
      </c>
      <c r="AX700" s="14" t="s">
        <v>73</v>
      </c>
      <c r="AY700" s="220" t="s">
        <v>151</v>
      </c>
    </row>
    <row r="701" spans="2:51" s="14" customFormat="1" ht="11.25">
      <c r="B701" s="210"/>
      <c r="C701" s="211"/>
      <c r="D701" s="193" t="s">
        <v>164</v>
      </c>
      <c r="E701" s="212" t="s">
        <v>19</v>
      </c>
      <c r="F701" s="213" t="s">
        <v>1212</v>
      </c>
      <c r="G701" s="211"/>
      <c r="H701" s="214">
        <v>4.0460000000000003</v>
      </c>
      <c r="I701" s="215"/>
      <c r="J701" s="211"/>
      <c r="K701" s="211"/>
      <c r="L701" s="216"/>
      <c r="M701" s="217"/>
      <c r="N701" s="218"/>
      <c r="O701" s="218"/>
      <c r="P701" s="218"/>
      <c r="Q701" s="218"/>
      <c r="R701" s="218"/>
      <c r="S701" s="218"/>
      <c r="T701" s="219"/>
      <c r="AT701" s="220" t="s">
        <v>164</v>
      </c>
      <c r="AU701" s="220" t="s">
        <v>82</v>
      </c>
      <c r="AV701" s="14" t="s">
        <v>82</v>
      </c>
      <c r="AW701" s="14" t="s">
        <v>35</v>
      </c>
      <c r="AX701" s="14" t="s">
        <v>73</v>
      </c>
      <c r="AY701" s="220" t="s">
        <v>151</v>
      </c>
    </row>
    <row r="702" spans="2:51" s="14" customFormat="1" ht="11.25">
      <c r="B702" s="210"/>
      <c r="C702" s="211"/>
      <c r="D702" s="193" t="s">
        <v>164</v>
      </c>
      <c r="E702" s="212" t="s">
        <v>19</v>
      </c>
      <c r="F702" s="213" t="s">
        <v>1213</v>
      </c>
      <c r="G702" s="211"/>
      <c r="H702" s="214">
        <v>6.9119999999999999</v>
      </c>
      <c r="I702" s="215"/>
      <c r="J702" s="211"/>
      <c r="K702" s="211"/>
      <c r="L702" s="216"/>
      <c r="M702" s="217"/>
      <c r="N702" s="218"/>
      <c r="O702" s="218"/>
      <c r="P702" s="218"/>
      <c r="Q702" s="218"/>
      <c r="R702" s="218"/>
      <c r="S702" s="218"/>
      <c r="T702" s="219"/>
      <c r="AT702" s="220" t="s">
        <v>164</v>
      </c>
      <c r="AU702" s="220" t="s">
        <v>82</v>
      </c>
      <c r="AV702" s="14" t="s">
        <v>82</v>
      </c>
      <c r="AW702" s="14" t="s">
        <v>35</v>
      </c>
      <c r="AX702" s="14" t="s">
        <v>73</v>
      </c>
      <c r="AY702" s="220" t="s">
        <v>151</v>
      </c>
    </row>
    <row r="703" spans="2:51" s="14" customFormat="1" ht="11.25">
      <c r="B703" s="210"/>
      <c r="C703" s="211"/>
      <c r="D703" s="193" t="s">
        <v>164</v>
      </c>
      <c r="E703" s="212" t="s">
        <v>19</v>
      </c>
      <c r="F703" s="213" t="s">
        <v>1214</v>
      </c>
      <c r="G703" s="211"/>
      <c r="H703" s="214">
        <v>4.2359999999999998</v>
      </c>
      <c r="I703" s="215"/>
      <c r="J703" s="211"/>
      <c r="K703" s="211"/>
      <c r="L703" s="216"/>
      <c r="M703" s="217"/>
      <c r="N703" s="218"/>
      <c r="O703" s="218"/>
      <c r="P703" s="218"/>
      <c r="Q703" s="218"/>
      <c r="R703" s="218"/>
      <c r="S703" s="218"/>
      <c r="T703" s="219"/>
      <c r="AT703" s="220" t="s">
        <v>164</v>
      </c>
      <c r="AU703" s="220" t="s">
        <v>82</v>
      </c>
      <c r="AV703" s="14" t="s">
        <v>82</v>
      </c>
      <c r="AW703" s="14" t="s">
        <v>35</v>
      </c>
      <c r="AX703" s="14" t="s">
        <v>73</v>
      </c>
      <c r="AY703" s="220" t="s">
        <v>151</v>
      </c>
    </row>
    <row r="704" spans="2:51" s="16" customFormat="1" ht="11.25">
      <c r="B704" s="246"/>
      <c r="C704" s="247"/>
      <c r="D704" s="193" t="s">
        <v>164</v>
      </c>
      <c r="E704" s="248" t="s">
        <v>19</v>
      </c>
      <c r="F704" s="249" t="s">
        <v>371</v>
      </c>
      <c r="G704" s="247"/>
      <c r="H704" s="250">
        <v>21.846</v>
      </c>
      <c r="I704" s="251"/>
      <c r="J704" s="247"/>
      <c r="K704" s="247"/>
      <c r="L704" s="252"/>
      <c r="M704" s="253"/>
      <c r="N704" s="254"/>
      <c r="O704" s="254"/>
      <c r="P704" s="254"/>
      <c r="Q704" s="254"/>
      <c r="R704" s="254"/>
      <c r="S704" s="254"/>
      <c r="T704" s="255"/>
      <c r="AT704" s="256" t="s">
        <v>164</v>
      </c>
      <c r="AU704" s="256" t="s">
        <v>82</v>
      </c>
      <c r="AV704" s="16" t="s">
        <v>175</v>
      </c>
      <c r="AW704" s="16" t="s">
        <v>35</v>
      </c>
      <c r="AX704" s="16" t="s">
        <v>73</v>
      </c>
      <c r="AY704" s="256" t="s">
        <v>151</v>
      </c>
    </row>
    <row r="705" spans="1:65" s="13" customFormat="1" ht="11.25">
      <c r="B705" s="200"/>
      <c r="C705" s="201"/>
      <c r="D705" s="193" t="s">
        <v>164</v>
      </c>
      <c r="E705" s="202" t="s">
        <v>19</v>
      </c>
      <c r="F705" s="203" t="s">
        <v>1215</v>
      </c>
      <c r="G705" s="201"/>
      <c r="H705" s="202" t="s">
        <v>19</v>
      </c>
      <c r="I705" s="204"/>
      <c r="J705" s="201"/>
      <c r="K705" s="201"/>
      <c r="L705" s="205"/>
      <c r="M705" s="206"/>
      <c r="N705" s="207"/>
      <c r="O705" s="207"/>
      <c r="P705" s="207"/>
      <c r="Q705" s="207"/>
      <c r="R705" s="207"/>
      <c r="S705" s="207"/>
      <c r="T705" s="208"/>
      <c r="AT705" s="209" t="s">
        <v>164</v>
      </c>
      <c r="AU705" s="209" t="s">
        <v>82</v>
      </c>
      <c r="AV705" s="13" t="s">
        <v>80</v>
      </c>
      <c r="AW705" s="13" t="s">
        <v>35</v>
      </c>
      <c r="AX705" s="13" t="s">
        <v>73</v>
      </c>
      <c r="AY705" s="209" t="s">
        <v>151</v>
      </c>
    </row>
    <row r="706" spans="1:65" s="14" customFormat="1" ht="11.25">
      <c r="B706" s="210"/>
      <c r="C706" s="211"/>
      <c r="D706" s="193" t="s">
        <v>164</v>
      </c>
      <c r="E706" s="212" t="s">
        <v>19</v>
      </c>
      <c r="F706" s="213" t="s">
        <v>1216</v>
      </c>
      <c r="G706" s="211"/>
      <c r="H706" s="214">
        <v>7.2560000000000002</v>
      </c>
      <c r="I706" s="215"/>
      <c r="J706" s="211"/>
      <c r="K706" s="211"/>
      <c r="L706" s="216"/>
      <c r="M706" s="217"/>
      <c r="N706" s="218"/>
      <c r="O706" s="218"/>
      <c r="P706" s="218"/>
      <c r="Q706" s="218"/>
      <c r="R706" s="218"/>
      <c r="S706" s="218"/>
      <c r="T706" s="219"/>
      <c r="AT706" s="220" t="s">
        <v>164</v>
      </c>
      <c r="AU706" s="220" t="s">
        <v>82</v>
      </c>
      <c r="AV706" s="14" t="s">
        <v>82</v>
      </c>
      <c r="AW706" s="14" t="s">
        <v>35</v>
      </c>
      <c r="AX706" s="14" t="s">
        <v>73</v>
      </c>
      <c r="AY706" s="220" t="s">
        <v>151</v>
      </c>
    </row>
    <row r="707" spans="1:65" s="13" customFormat="1" ht="22.5">
      <c r="B707" s="200"/>
      <c r="C707" s="201"/>
      <c r="D707" s="193" t="s">
        <v>164</v>
      </c>
      <c r="E707" s="202" t="s">
        <v>19</v>
      </c>
      <c r="F707" s="203" t="s">
        <v>1217</v>
      </c>
      <c r="G707" s="201"/>
      <c r="H707" s="202" t="s">
        <v>19</v>
      </c>
      <c r="I707" s="204"/>
      <c r="J707" s="201"/>
      <c r="K707" s="201"/>
      <c r="L707" s="205"/>
      <c r="M707" s="206"/>
      <c r="N707" s="207"/>
      <c r="O707" s="207"/>
      <c r="P707" s="207"/>
      <c r="Q707" s="207"/>
      <c r="R707" s="207"/>
      <c r="S707" s="207"/>
      <c r="T707" s="208"/>
      <c r="AT707" s="209" t="s">
        <v>164</v>
      </c>
      <c r="AU707" s="209" t="s">
        <v>82</v>
      </c>
      <c r="AV707" s="13" t="s">
        <v>80</v>
      </c>
      <c r="AW707" s="13" t="s">
        <v>35</v>
      </c>
      <c r="AX707" s="13" t="s">
        <v>73</v>
      </c>
      <c r="AY707" s="209" t="s">
        <v>151</v>
      </c>
    </row>
    <row r="708" spans="1:65" s="14" customFormat="1" ht="11.25">
      <c r="B708" s="210"/>
      <c r="C708" s="211"/>
      <c r="D708" s="193" t="s">
        <v>164</v>
      </c>
      <c r="E708" s="212" t="s">
        <v>19</v>
      </c>
      <c r="F708" s="213" t="s">
        <v>1218</v>
      </c>
      <c r="G708" s="211"/>
      <c r="H708" s="214">
        <v>14.512</v>
      </c>
      <c r="I708" s="215"/>
      <c r="J708" s="211"/>
      <c r="K708" s="211"/>
      <c r="L708" s="216"/>
      <c r="M708" s="217"/>
      <c r="N708" s="218"/>
      <c r="O708" s="218"/>
      <c r="P708" s="218"/>
      <c r="Q708" s="218"/>
      <c r="R708" s="218"/>
      <c r="S708" s="218"/>
      <c r="T708" s="219"/>
      <c r="AT708" s="220" t="s">
        <v>164</v>
      </c>
      <c r="AU708" s="220" t="s">
        <v>82</v>
      </c>
      <c r="AV708" s="14" t="s">
        <v>82</v>
      </c>
      <c r="AW708" s="14" t="s">
        <v>35</v>
      </c>
      <c r="AX708" s="14" t="s">
        <v>73</v>
      </c>
      <c r="AY708" s="220" t="s">
        <v>151</v>
      </c>
    </row>
    <row r="709" spans="1:65" s="16" customFormat="1" ht="11.25">
      <c r="B709" s="246"/>
      <c r="C709" s="247"/>
      <c r="D709" s="193" t="s">
        <v>164</v>
      </c>
      <c r="E709" s="248" t="s">
        <v>19</v>
      </c>
      <c r="F709" s="249" t="s">
        <v>371</v>
      </c>
      <c r="G709" s="247"/>
      <c r="H709" s="250">
        <v>21.768000000000001</v>
      </c>
      <c r="I709" s="251"/>
      <c r="J709" s="247"/>
      <c r="K709" s="247"/>
      <c r="L709" s="252"/>
      <c r="M709" s="253"/>
      <c r="N709" s="254"/>
      <c r="O709" s="254"/>
      <c r="P709" s="254"/>
      <c r="Q709" s="254"/>
      <c r="R709" s="254"/>
      <c r="S709" s="254"/>
      <c r="T709" s="255"/>
      <c r="AT709" s="256" t="s">
        <v>164</v>
      </c>
      <c r="AU709" s="256" t="s">
        <v>82</v>
      </c>
      <c r="AV709" s="16" t="s">
        <v>175</v>
      </c>
      <c r="AW709" s="16" t="s">
        <v>35</v>
      </c>
      <c r="AX709" s="16" t="s">
        <v>73</v>
      </c>
      <c r="AY709" s="256" t="s">
        <v>151</v>
      </c>
    </row>
    <row r="710" spans="1:65" s="13" customFormat="1" ht="22.5">
      <c r="B710" s="200"/>
      <c r="C710" s="201"/>
      <c r="D710" s="193" t="s">
        <v>164</v>
      </c>
      <c r="E710" s="202" t="s">
        <v>19</v>
      </c>
      <c r="F710" s="203" t="s">
        <v>1219</v>
      </c>
      <c r="G710" s="201"/>
      <c r="H710" s="202" t="s">
        <v>19</v>
      </c>
      <c r="I710" s="204"/>
      <c r="J710" s="201"/>
      <c r="K710" s="201"/>
      <c r="L710" s="205"/>
      <c r="M710" s="206"/>
      <c r="N710" s="207"/>
      <c r="O710" s="207"/>
      <c r="P710" s="207"/>
      <c r="Q710" s="207"/>
      <c r="R710" s="207"/>
      <c r="S710" s="207"/>
      <c r="T710" s="208"/>
      <c r="AT710" s="209" t="s">
        <v>164</v>
      </c>
      <c r="AU710" s="209" t="s">
        <v>82</v>
      </c>
      <c r="AV710" s="13" t="s">
        <v>80</v>
      </c>
      <c r="AW710" s="13" t="s">
        <v>35</v>
      </c>
      <c r="AX710" s="13" t="s">
        <v>73</v>
      </c>
      <c r="AY710" s="209" t="s">
        <v>151</v>
      </c>
    </row>
    <row r="711" spans="1:65" s="14" customFormat="1" ht="11.25">
      <c r="B711" s="210"/>
      <c r="C711" s="211"/>
      <c r="D711" s="193" t="s">
        <v>164</v>
      </c>
      <c r="E711" s="212" t="s">
        <v>19</v>
      </c>
      <c r="F711" s="213" t="s">
        <v>1220</v>
      </c>
      <c r="G711" s="211"/>
      <c r="H711" s="214">
        <v>29.24</v>
      </c>
      <c r="I711" s="215"/>
      <c r="J711" s="211"/>
      <c r="K711" s="211"/>
      <c r="L711" s="216"/>
      <c r="M711" s="217"/>
      <c r="N711" s="218"/>
      <c r="O711" s="218"/>
      <c r="P711" s="218"/>
      <c r="Q711" s="218"/>
      <c r="R711" s="218"/>
      <c r="S711" s="218"/>
      <c r="T711" s="219"/>
      <c r="AT711" s="220" t="s">
        <v>164</v>
      </c>
      <c r="AU711" s="220" t="s">
        <v>82</v>
      </c>
      <c r="AV711" s="14" t="s">
        <v>82</v>
      </c>
      <c r="AW711" s="14" t="s">
        <v>35</v>
      </c>
      <c r="AX711" s="14" t="s">
        <v>73</v>
      </c>
      <c r="AY711" s="220" t="s">
        <v>151</v>
      </c>
    </row>
    <row r="712" spans="1:65" s="13" customFormat="1" ht="11.25">
      <c r="B712" s="200"/>
      <c r="C712" s="201"/>
      <c r="D712" s="193" t="s">
        <v>164</v>
      </c>
      <c r="E712" s="202" t="s">
        <v>19</v>
      </c>
      <c r="F712" s="203" t="s">
        <v>1221</v>
      </c>
      <c r="G712" s="201"/>
      <c r="H712" s="202" t="s">
        <v>19</v>
      </c>
      <c r="I712" s="204"/>
      <c r="J712" s="201"/>
      <c r="K712" s="201"/>
      <c r="L712" s="205"/>
      <c r="M712" s="206"/>
      <c r="N712" s="207"/>
      <c r="O712" s="207"/>
      <c r="P712" s="207"/>
      <c r="Q712" s="207"/>
      <c r="R712" s="207"/>
      <c r="S712" s="207"/>
      <c r="T712" s="208"/>
      <c r="AT712" s="209" t="s">
        <v>164</v>
      </c>
      <c r="AU712" s="209" t="s">
        <v>82</v>
      </c>
      <c r="AV712" s="13" t="s">
        <v>80</v>
      </c>
      <c r="AW712" s="13" t="s">
        <v>35</v>
      </c>
      <c r="AX712" s="13" t="s">
        <v>73</v>
      </c>
      <c r="AY712" s="209" t="s">
        <v>151</v>
      </c>
    </row>
    <row r="713" spans="1:65" s="14" customFormat="1" ht="11.25">
      <c r="B713" s="210"/>
      <c r="C713" s="211"/>
      <c r="D713" s="193" t="s">
        <v>164</v>
      </c>
      <c r="E713" s="212" t="s">
        <v>19</v>
      </c>
      <c r="F713" s="213" t="s">
        <v>1206</v>
      </c>
      <c r="G713" s="211"/>
      <c r="H713" s="214">
        <v>14.5</v>
      </c>
      <c r="I713" s="215"/>
      <c r="J713" s="211"/>
      <c r="K713" s="211"/>
      <c r="L713" s="216"/>
      <c r="M713" s="217"/>
      <c r="N713" s="218"/>
      <c r="O713" s="218"/>
      <c r="P713" s="218"/>
      <c r="Q713" s="218"/>
      <c r="R713" s="218"/>
      <c r="S713" s="218"/>
      <c r="T713" s="219"/>
      <c r="AT713" s="220" t="s">
        <v>164</v>
      </c>
      <c r="AU713" s="220" t="s">
        <v>82</v>
      </c>
      <c r="AV713" s="14" t="s">
        <v>82</v>
      </c>
      <c r="AW713" s="14" t="s">
        <v>35</v>
      </c>
      <c r="AX713" s="14" t="s">
        <v>73</v>
      </c>
      <c r="AY713" s="220" t="s">
        <v>151</v>
      </c>
    </row>
    <row r="714" spans="1:65" s="15" customFormat="1" ht="11.25">
      <c r="B714" s="221"/>
      <c r="C714" s="222"/>
      <c r="D714" s="193" t="s">
        <v>164</v>
      </c>
      <c r="E714" s="223" t="s">
        <v>19</v>
      </c>
      <c r="F714" s="224" t="s">
        <v>167</v>
      </c>
      <c r="G714" s="222"/>
      <c r="H714" s="225">
        <v>223.857</v>
      </c>
      <c r="I714" s="226"/>
      <c r="J714" s="222"/>
      <c r="K714" s="222"/>
      <c r="L714" s="227"/>
      <c r="M714" s="228"/>
      <c r="N714" s="229"/>
      <c r="O714" s="229"/>
      <c r="P714" s="229"/>
      <c r="Q714" s="229"/>
      <c r="R714" s="229"/>
      <c r="S714" s="229"/>
      <c r="T714" s="230"/>
      <c r="AT714" s="231" t="s">
        <v>164</v>
      </c>
      <c r="AU714" s="231" t="s">
        <v>82</v>
      </c>
      <c r="AV714" s="15" t="s">
        <v>158</v>
      </c>
      <c r="AW714" s="15" t="s">
        <v>35</v>
      </c>
      <c r="AX714" s="15" t="s">
        <v>80</v>
      </c>
      <c r="AY714" s="231" t="s">
        <v>151</v>
      </c>
    </row>
    <row r="715" spans="1:65" s="2" customFormat="1" ht="16.5" customHeight="1">
      <c r="A715" s="36"/>
      <c r="B715" s="37"/>
      <c r="C715" s="180" t="s">
        <v>1222</v>
      </c>
      <c r="D715" s="180" t="s">
        <v>153</v>
      </c>
      <c r="E715" s="181" t="s">
        <v>1223</v>
      </c>
      <c r="F715" s="182" t="s">
        <v>1224</v>
      </c>
      <c r="G715" s="183" t="s">
        <v>178</v>
      </c>
      <c r="H715" s="184">
        <v>223.857</v>
      </c>
      <c r="I715" s="185"/>
      <c r="J715" s="186">
        <f>ROUND(I715*H715,2)</f>
        <v>0</v>
      </c>
      <c r="K715" s="182" t="s">
        <v>157</v>
      </c>
      <c r="L715" s="41"/>
      <c r="M715" s="187" t="s">
        <v>19</v>
      </c>
      <c r="N715" s="188" t="s">
        <v>44</v>
      </c>
      <c r="O715" s="66"/>
      <c r="P715" s="189">
        <f>O715*H715</f>
        <v>0</v>
      </c>
      <c r="Q715" s="189">
        <v>1.1E-4</v>
      </c>
      <c r="R715" s="189">
        <f>Q715*H715</f>
        <v>2.462427E-2</v>
      </c>
      <c r="S715" s="189">
        <v>0</v>
      </c>
      <c r="T715" s="190">
        <f>S715*H715</f>
        <v>0</v>
      </c>
      <c r="U715" s="36"/>
      <c r="V715" s="36"/>
      <c r="W715" s="36"/>
      <c r="X715" s="36"/>
      <c r="Y715" s="36"/>
      <c r="Z715" s="36"/>
      <c r="AA715" s="36"/>
      <c r="AB715" s="36"/>
      <c r="AC715" s="36"/>
      <c r="AD715" s="36"/>
      <c r="AE715" s="36"/>
      <c r="AR715" s="191" t="s">
        <v>276</v>
      </c>
      <c r="AT715" s="191" t="s">
        <v>153</v>
      </c>
      <c r="AU715" s="191" t="s">
        <v>82</v>
      </c>
      <c r="AY715" s="19" t="s">
        <v>151</v>
      </c>
      <c r="BE715" s="192">
        <f>IF(N715="základní",J715,0)</f>
        <v>0</v>
      </c>
      <c r="BF715" s="192">
        <f>IF(N715="snížená",J715,0)</f>
        <v>0</v>
      </c>
      <c r="BG715" s="192">
        <f>IF(N715="zákl. přenesená",J715,0)</f>
        <v>0</v>
      </c>
      <c r="BH715" s="192">
        <f>IF(N715="sníž. přenesená",J715,0)</f>
        <v>0</v>
      </c>
      <c r="BI715" s="192">
        <f>IF(N715="nulová",J715,0)</f>
        <v>0</v>
      </c>
      <c r="BJ715" s="19" t="s">
        <v>80</v>
      </c>
      <c r="BK715" s="192">
        <f>ROUND(I715*H715,2)</f>
        <v>0</v>
      </c>
      <c r="BL715" s="19" t="s">
        <v>276</v>
      </c>
      <c r="BM715" s="191" t="s">
        <v>1714</v>
      </c>
    </row>
    <row r="716" spans="1:65" s="2" customFormat="1" ht="19.5">
      <c r="A716" s="36"/>
      <c r="B716" s="37"/>
      <c r="C716" s="38"/>
      <c r="D716" s="193" t="s">
        <v>160</v>
      </c>
      <c r="E716" s="38"/>
      <c r="F716" s="194" t="s">
        <v>1226</v>
      </c>
      <c r="G716" s="38"/>
      <c r="H716" s="38"/>
      <c r="I716" s="195"/>
      <c r="J716" s="38"/>
      <c r="K716" s="38"/>
      <c r="L716" s="41"/>
      <c r="M716" s="196"/>
      <c r="N716" s="197"/>
      <c r="O716" s="66"/>
      <c r="P716" s="66"/>
      <c r="Q716" s="66"/>
      <c r="R716" s="66"/>
      <c r="S716" s="66"/>
      <c r="T716" s="67"/>
      <c r="U716" s="36"/>
      <c r="V716" s="36"/>
      <c r="W716" s="36"/>
      <c r="X716" s="36"/>
      <c r="Y716" s="36"/>
      <c r="Z716" s="36"/>
      <c r="AA716" s="36"/>
      <c r="AB716" s="36"/>
      <c r="AC716" s="36"/>
      <c r="AD716" s="36"/>
      <c r="AE716" s="36"/>
      <c r="AT716" s="19" t="s">
        <v>160</v>
      </c>
      <c r="AU716" s="19" t="s">
        <v>82</v>
      </c>
    </row>
    <row r="717" spans="1:65" s="2" customFormat="1" ht="11.25">
      <c r="A717" s="36"/>
      <c r="B717" s="37"/>
      <c r="C717" s="38"/>
      <c r="D717" s="198" t="s">
        <v>162</v>
      </c>
      <c r="E717" s="38"/>
      <c r="F717" s="199" t="s">
        <v>1227</v>
      </c>
      <c r="G717" s="38"/>
      <c r="H717" s="38"/>
      <c r="I717" s="195"/>
      <c r="J717" s="38"/>
      <c r="K717" s="38"/>
      <c r="L717" s="41"/>
      <c r="M717" s="196"/>
      <c r="N717" s="197"/>
      <c r="O717" s="66"/>
      <c r="P717" s="66"/>
      <c r="Q717" s="66"/>
      <c r="R717" s="66"/>
      <c r="S717" s="66"/>
      <c r="T717" s="67"/>
      <c r="U717" s="36"/>
      <c r="V717" s="36"/>
      <c r="W717" s="36"/>
      <c r="X717" s="36"/>
      <c r="Y717" s="36"/>
      <c r="Z717" s="36"/>
      <c r="AA717" s="36"/>
      <c r="AB717" s="36"/>
      <c r="AC717" s="36"/>
      <c r="AD717" s="36"/>
      <c r="AE717" s="36"/>
      <c r="AT717" s="19" t="s">
        <v>162</v>
      </c>
      <c r="AU717" s="19" t="s">
        <v>82</v>
      </c>
    </row>
    <row r="718" spans="1:65" s="13" customFormat="1" ht="11.25">
      <c r="B718" s="200"/>
      <c r="C718" s="201"/>
      <c r="D718" s="193" t="s">
        <v>164</v>
      </c>
      <c r="E718" s="202" t="s">
        <v>19</v>
      </c>
      <c r="F718" s="203" t="s">
        <v>1228</v>
      </c>
      <c r="G718" s="201"/>
      <c r="H718" s="202" t="s">
        <v>19</v>
      </c>
      <c r="I718" s="204"/>
      <c r="J718" s="201"/>
      <c r="K718" s="201"/>
      <c r="L718" s="205"/>
      <c r="M718" s="206"/>
      <c r="N718" s="207"/>
      <c r="O718" s="207"/>
      <c r="P718" s="207"/>
      <c r="Q718" s="207"/>
      <c r="R718" s="207"/>
      <c r="S718" s="207"/>
      <c r="T718" s="208"/>
      <c r="AT718" s="209" t="s">
        <v>164</v>
      </c>
      <c r="AU718" s="209" t="s">
        <v>82</v>
      </c>
      <c r="AV718" s="13" t="s">
        <v>80</v>
      </c>
      <c r="AW718" s="13" t="s">
        <v>35</v>
      </c>
      <c r="AX718" s="13" t="s">
        <v>73</v>
      </c>
      <c r="AY718" s="209" t="s">
        <v>151</v>
      </c>
    </row>
    <row r="719" spans="1:65" s="14" customFormat="1" ht="11.25">
      <c r="B719" s="210"/>
      <c r="C719" s="211"/>
      <c r="D719" s="193" t="s">
        <v>164</v>
      </c>
      <c r="E719" s="212" t="s">
        <v>19</v>
      </c>
      <c r="F719" s="213" t="s">
        <v>1229</v>
      </c>
      <c r="G719" s="211"/>
      <c r="H719" s="214">
        <v>223.857</v>
      </c>
      <c r="I719" s="215"/>
      <c r="J719" s="211"/>
      <c r="K719" s="211"/>
      <c r="L719" s="216"/>
      <c r="M719" s="217"/>
      <c r="N719" s="218"/>
      <c r="O719" s="218"/>
      <c r="P719" s="218"/>
      <c r="Q719" s="218"/>
      <c r="R719" s="218"/>
      <c r="S719" s="218"/>
      <c r="T719" s="219"/>
      <c r="AT719" s="220" t="s">
        <v>164</v>
      </c>
      <c r="AU719" s="220" t="s">
        <v>82</v>
      </c>
      <c r="AV719" s="14" t="s">
        <v>82</v>
      </c>
      <c r="AW719" s="14" t="s">
        <v>35</v>
      </c>
      <c r="AX719" s="14" t="s">
        <v>73</v>
      </c>
      <c r="AY719" s="220" t="s">
        <v>151</v>
      </c>
    </row>
    <row r="720" spans="1:65" s="15" customFormat="1" ht="11.25">
      <c r="B720" s="221"/>
      <c r="C720" s="222"/>
      <c r="D720" s="193" t="s">
        <v>164</v>
      </c>
      <c r="E720" s="223" t="s">
        <v>19</v>
      </c>
      <c r="F720" s="224" t="s">
        <v>167</v>
      </c>
      <c r="G720" s="222"/>
      <c r="H720" s="225">
        <v>223.857</v>
      </c>
      <c r="I720" s="226"/>
      <c r="J720" s="222"/>
      <c r="K720" s="222"/>
      <c r="L720" s="227"/>
      <c r="M720" s="228"/>
      <c r="N720" s="229"/>
      <c r="O720" s="229"/>
      <c r="P720" s="229"/>
      <c r="Q720" s="229"/>
      <c r="R720" s="229"/>
      <c r="S720" s="229"/>
      <c r="T720" s="230"/>
      <c r="AT720" s="231" t="s">
        <v>164</v>
      </c>
      <c r="AU720" s="231" t="s">
        <v>82</v>
      </c>
      <c r="AV720" s="15" t="s">
        <v>158</v>
      </c>
      <c r="AW720" s="15" t="s">
        <v>35</v>
      </c>
      <c r="AX720" s="15" t="s">
        <v>80</v>
      </c>
      <c r="AY720" s="231" t="s">
        <v>151</v>
      </c>
    </row>
    <row r="721" spans="1:65" s="2" customFormat="1" ht="24.2" customHeight="1">
      <c r="A721" s="36"/>
      <c r="B721" s="37"/>
      <c r="C721" s="180" t="s">
        <v>1230</v>
      </c>
      <c r="D721" s="180" t="s">
        <v>153</v>
      </c>
      <c r="E721" s="181" t="s">
        <v>1231</v>
      </c>
      <c r="F721" s="182" t="s">
        <v>1232</v>
      </c>
      <c r="G721" s="183" t="s">
        <v>178</v>
      </c>
      <c r="H721" s="184">
        <v>49.243000000000002</v>
      </c>
      <c r="I721" s="185"/>
      <c r="J721" s="186">
        <f>ROUND(I721*H721,2)</f>
        <v>0</v>
      </c>
      <c r="K721" s="182" t="s">
        <v>157</v>
      </c>
      <c r="L721" s="41"/>
      <c r="M721" s="187" t="s">
        <v>19</v>
      </c>
      <c r="N721" s="188" t="s">
        <v>44</v>
      </c>
      <c r="O721" s="66"/>
      <c r="P721" s="189">
        <f>O721*H721</f>
        <v>0</v>
      </c>
      <c r="Q721" s="189">
        <v>0</v>
      </c>
      <c r="R721" s="189">
        <f>Q721*H721</f>
        <v>0</v>
      </c>
      <c r="S721" s="189">
        <v>0</v>
      </c>
      <c r="T721" s="190">
        <f>S721*H721</f>
        <v>0</v>
      </c>
      <c r="U721" s="36"/>
      <c r="V721" s="36"/>
      <c r="W721" s="36"/>
      <c r="X721" s="36"/>
      <c r="Y721" s="36"/>
      <c r="Z721" s="36"/>
      <c r="AA721" s="36"/>
      <c r="AB721" s="36"/>
      <c r="AC721" s="36"/>
      <c r="AD721" s="36"/>
      <c r="AE721" s="36"/>
      <c r="AR721" s="191" t="s">
        <v>276</v>
      </c>
      <c r="AT721" s="191" t="s">
        <v>153</v>
      </c>
      <c r="AU721" s="191" t="s">
        <v>82</v>
      </c>
      <c r="AY721" s="19" t="s">
        <v>151</v>
      </c>
      <c r="BE721" s="192">
        <f>IF(N721="základní",J721,0)</f>
        <v>0</v>
      </c>
      <c r="BF721" s="192">
        <f>IF(N721="snížená",J721,0)</f>
        <v>0</v>
      </c>
      <c r="BG721" s="192">
        <f>IF(N721="zákl. přenesená",J721,0)</f>
        <v>0</v>
      </c>
      <c r="BH721" s="192">
        <f>IF(N721="sníž. přenesená",J721,0)</f>
        <v>0</v>
      </c>
      <c r="BI721" s="192">
        <f>IF(N721="nulová",J721,0)</f>
        <v>0</v>
      </c>
      <c r="BJ721" s="19" t="s">
        <v>80</v>
      </c>
      <c r="BK721" s="192">
        <f>ROUND(I721*H721,2)</f>
        <v>0</v>
      </c>
      <c r="BL721" s="19" t="s">
        <v>276</v>
      </c>
      <c r="BM721" s="191" t="s">
        <v>1715</v>
      </c>
    </row>
    <row r="722" spans="1:65" s="2" customFormat="1" ht="19.5">
      <c r="A722" s="36"/>
      <c r="B722" s="37"/>
      <c r="C722" s="38"/>
      <c r="D722" s="193" t="s">
        <v>160</v>
      </c>
      <c r="E722" s="38"/>
      <c r="F722" s="194" t="s">
        <v>1234</v>
      </c>
      <c r="G722" s="38"/>
      <c r="H722" s="38"/>
      <c r="I722" s="195"/>
      <c r="J722" s="38"/>
      <c r="K722" s="38"/>
      <c r="L722" s="41"/>
      <c r="M722" s="196"/>
      <c r="N722" s="197"/>
      <c r="O722" s="66"/>
      <c r="P722" s="66"/>
      <c r="Q722" s="66"/>
      <c r="R722" s="66"/>
      <c r="S722" s="66"/>
      <c r="T722" s="67"/>
      <c r="U722" s="36"/>
      <c r="V722" s="36"/>
      <c r="W722" s="36"/>
      <c r="X722" s="36"/>
      <c r="Y722" s="36"/>
      <c r="Z722" s="36"/>
      <c r="AA722" s="36"/>
      <c r="AB722" s="36"/>
      <c r="AC722" s="36"/>
      <c r="AD722" s="36"/>
      <c r="AE722" s="36"/>
      <c r="AT722" s="19" t="s">
        <v>160</v>
      </c>
      <c r="AU722" s="19" t="s">
        <v>82</v>
      </c>
    </row>
    <row r="723" spans="1:65" s="2" customFormat="1" ht="11.25">
      <c r="A723" s="36"/>
      <c r="B723" s="37"/>
      <c r="C723" s="38"/>
      <c r="D723" s="198" t="s">
        <v>162</v>
      </c>
      <c r="E723" s="38"/>
      <c r="F723" s="199" t="s">
        <v>1235</v>
      </c>
      <c r="G723" s="38"/>
      <c r="H723" s="38"/>
      <c r="I723" s="195"/>
      <c r="J723" s="38"/>
      <c r="K723" s="38"/>
      <c r="L723" s="41"/>
      <c r="M723" s="196"/>
      <c r="N723" s="197"/>
      <c r="O723" s="66"/>
      <c r="P723" s="66"/>
      <c r="Q723" s="66"/>
      <c r="R723" s="66"/>
      <c r="S723" s="66"/>
      <c r="T723" s="67"/>
      <c r="U723" s="36"/>
      <c r="V723" s="36"/>
      <c r="W723" s="36"/>
      <c r="X723" s="36"/>
      <c r="Y723" s="36"/>
      <c r="Z723" s="36"/>
      <c r="AA723" s="36"/>
      <c r="AB723" s="36"/>
      <c r="AC723" s="36"/>
      <c r="AD723" s="36"/>
      <c r="AE723" s="36"/>
      <c r="AT723" s="19" t="s">
        <v>162</v>
      </c>
      <c r="AU723" s="19" t="s">
        <v>82</v>
      </c>
    </row>
    <row r="724" spans="1:65" s="13" customFormat="1" ht="11.25">
      <c r="B724" s="200"/>
      <c r="C724" s="201"/>
      <c r="D724" s="193" t="s">
        <v>164</v>
      </c>
      <c r="E724" s="202" t="s">
        <v>19</v>
      </c>
      <c r="F724" s="203" t="s">
        <v>1236</v>
      </c>
      <c r="G724" s="201"/>
      <c r="H724" s="202" t="s">
        <v>19</v>
      </c>
      <c r="I724" s="204"/>
      <c r="J724" s="201"/>
      <c r="K724" s="201"/>
      <c r="L724" s="205"/>
      <c r="M724" s="206"/>
      <c r="N724" s="207"/>
      <c r="O724" s="207"/>
      <c r="P724" s="207"/>
      <c r="Q724" s="207"/>
      <c r="R724" s="207"/>
      <c r="S724" s="207"/>
      <c r="T724" s="208"/>
      <c r="AT724" s="209" t="s">
        <v>164</v>
      </c>
      <c r="AU724" s="209" t="s">
        <v>82</v>
      </c>
      <c r="AV724" s="13" t="s">
        <v>80</v>
      </c>
      <c r="AW724" s="13" t="s">
        <v>35</v>
      </c>
      <c r="AX724" s="13" t="s">
        <v>73</v>
      </c>
      <c r="AY724" s="209" t="s">
        <v>151</v>
      </c>
    </row>
    <row r="725" spans="1:65" s="14" customFormat="1" ht="11.25">
      <c r="B725" s="210"/>
      <c r="C725" s="211"/>
      <c r="D725" s="193" t="s">
        <v>164</v>
      </c>
      <c r="E725" s="212" t="s">
        <v>19</v>
      </c>
      <c r="F725" s="213" t="s">
        <v>1237</v>
      </c>
      <c r="G725" s="211"/>
      <c r="H725" s="214">
        <v>8.8070000000000004</v>
      </c>
      <c r="I725" s="215"/>
      <c r="J725" s="211"/>
      <c r="K725" s="211"/>
      <c r="L725" s="216"/>
      <c r="M725" s="217"/>
      <c r="N725" s="218"/>
      <c r="O725" s="218"/>
      <c r="P725" s="218"/>
      <c r="Q725" s="218"/>
      <c r="R725" s="218"/>
      <c r="S725" s="218"/>
      <c r="T725" s="219"/>
      <c r="AT725" s="220" t="s">
        <v>164</v>
      </c>
      <c r="AU725" s="220" t="s">
        <v>82</v>
      </c>
      <c r="AV725" s="14" t="s">
        <v>82</v>
      </c>
      <c r="AW725" s="14" t="s">
        <v>35</v>
      </c>
      <c r="AX725" s="14" t="s">
        <v>73</v>
      </c>
      <c r="AY725" s="220" t="s">
        <v>151</v>
      </c>
    </row>
    <row r="726" spans="1:65" s="13" customFormat="1" ht="11.25">
      <c r="B726" s="200"/>
      <c r="C726" s="201"/>
      <c r="D726" s="193" t="s">
        <v>164</v>
      </c>
      <c r="E726" s="202" t="s">
        <v>19</v>
      </c>
      <c r="F726" s="203" t="s">
        <v>1238</v>
      </c>
      <c r="G726" s="201"/>
      <c r="H726" s="202" t="s">
        <v>19</v>
      </c>
      <c r="I726" s="204"/>
      <c r="J726" s="201"/>
      <c r="K726" s="201"/>
      <c r="L726" s="205"/>
      <c r="M726" s="206"/>
      <c r="N726" s="207"/>
      <c r="O726" s="207"/>
      <c r="P726" s="207"/>
      <c r="Q726" s="207"/>
      <c r="R726" s="207"/>
      <c r="S726" s="207"/>
      <c r="T726" s="208"/>
      <c r="AT726" s="209" t="s">
        <v>164</v>
      </c>
      <c r="AU726" s="209" t="s">
        <v>82</v>
      </c>
      <c r="AV726" s="13" t="s">
        <v>80</v>
      </c>
      <c r="AW726" s="13" t="s">
        <v>35</v>
      </c>
      <c r="AX726" s="13" t="s">
        <v>73</v>
      </c>
      <c r="AY726" s="209" t="s">
        <v>151</v>
      </c>
    </row>
    <row r="727" spans="1:65" s="14" customFormat="1" ht="11.25">
      <c r="B727" s="210"/>
      <c r="C727" s="211"/>
      <c r="D727" s="193" t="s">
        <v>164</v>
      </c>
      <c r="E727" s="212" t="s">
        <v>19</v>
      </c>
      <c r="F727" s="213" t="s">
        <v>1239</v>
      </c>
      <c r="G727" s="211"/>
      <c r="H727" s="214">
        <v>9.18</v>
      </c>
      <c r="I727" s="215"/>
      <c r="J727" s="211"/>
      <c r="K727" s="211"/>
      <c r="L727" s="216"/>
      <c r="M727" s="217"/>
      <c r="N727" s="218"/>
      <c r="O727" s="218"/>
      <c r="P727" s="218"/>
      <c r="Q727" s="218"/>
      <c r="R727" s="218"/>
      <c r="S727" s="218"/>
      <c r="T727" s="219"/>
      <c r="AT727" s="220" t="s">
        <v>164</v>
      </c>
      <c r="AU727" s="220" t="s">
        <v>82</v>
      </c>
      <c r="AV727" s="14" t="s">
        <v>82</v>
      </c>
      <c r="AW727" s="14" t="s">
        <v>35</v>
      </c>
      <c r="AX727" s="14" t="s">
        <v>73</v>
      </c>
      <c r="AY727" s="220" t="s">
        <v>151</v>
      </c>
    </row>
    <row r="728" spans="1:65" s="13" customFormat="1" ht="11.25">
      <c r="B728" s="200"/>
      <c r="C728" s="201"/>
      <c r="D728" s="193" t="s">
        <v>164</v>
      </c>
      <c r="E728" s="202" t="s">
        <v>19</v>
      </c>
      <c r="F728" s="203" t="s">
        <v>562</v>
      </c>
      <c r="G728" s="201"/>
      <c r="H728" s="202" t="s">
        <v>19</v>
      </c>
      <c r="I728" s="204"/>
      <c r="J728" s="201"/>
      <c r="K728" s="201"/>
      <c r="L728" s="205"/>
      <c r="M728" s="206"/>
      <c r="N728" s="207"/>
      <c r="O728" s="207"/>
      <c r="P728" s="207"/>
      <c r="Q728" s="207"/>
      <c r="R728" s="207"/>
      <c r="S728" s="207"/>
      <c r="T728" s="208"/>
      <c r="AT728" s="209" t="s">
        <v>164</v>
      </c>
      <c r="AU728" s="209" t="s">
        <v>82</v>
      </c>
      <c r="AV728" s="13" t="s">
        <v>80</v>
      </c>
      <c r="AW728" s="13" t="s">
        <v>35</v>
      </c>
      <c r="AX728" s="13" t="s">
        <v>73</v>
      </c>
      <c r="AY728" s="209" t="s">
        <v>151</v>
      </c>
    </row>
    <row r="729" spans="1:65" s="14" customFormat="1" ht="11.25">
      <c r="B729" s="210"/>
      <c r="C729" s="211"/>
      <c r="D729" s="193" t="s">
        <v>164</v>
      </c>
      <c r="E729" s="212" t="s">
        <v>19</v>
      </c>
      <c r="F729" s="213" t="s">
        <v>1240</v>
      </c>
      <c r="G729" s="211"/>
      <c r="H729" s="214">
        <v>16.856000000000002</v>
      </c>
      <c r="I729" s="215"/>
      <c r="J729" s="211"/>
      <c r="K729" s="211"/>
      <c r="L729" s="216"/>
      <c r="M729" s="217"/>
      <c r="N729" s="218"/>
      <c r="O729" s="218"/>
      <c r="P729" s="218"/>
      <c r="Q729" s="218"/>
      <c r="R729" s="218"/>
      <c r="S729" s="218"/>
      <c r="T729" s="219"/>
      <c r="AT729" s="220" t="s">
        <v>164</v>
      </c>
      <c r="AU729" s="220" t="s">
        <v>82</v>
      </c>
      <c r="AV729" s="14" t="s">
        <v>82</v>
      </c>
      <c r="AW729" s="14" t="s">
        <v>35</v>
      </c>
      <c r="AX729" s="14" t="s">
        <v>73</v>
      </c>
      <c r="AY729" s="220" t="s">
        <v>151</v>
      </c>
    </row>
    <row r="730" spans="1:65" s="13" customFormat="1" ht="11.25">
      <c r="B730" s="200"/>
      <c r="C730" s="201"/>
      <c r="D730" s="193" t="s">
        <v>164</v>
      </c>
      <c r="E730" s="202" t="s">
        <v>19</v>
      </c>
      <c r="F730" s="203" t="s">
        <v>1241</v>
      </c>
      <c r="G730" s="201"/>
      <c r="H730" s="202" t="s">
        <v>19</v>
      </c>
      <c r="I730" s="204"/>
      <c r="J730" s="201"/>
      <c r="K730" s="201"/>
      <c r="L730" s="205"/>
      <c r="M730" s="206"/>
      <c r="N730" s="207"/>
      <c r="O730" s="207"/>
      <c r="P730" s="207"/>
      <c r="Q730" s="207"/>
      <c r="R730" s="207"/>
      <c r="S730" s="207"/>
      <c r="T730" s="208"/>
      <c r="AT730" s="209" t="s">
        <v>164</v>
      </c>
      <c r="AU730" s="209" t="s">
        <v>82</v>
      </c>
      <c r="AV730" s="13" t="s">
        <v>80</v>
      </c>
      <c r="AW730" s="13" t="s">
        <v>35</v>
      </c>
      <c r="AX730" s="13" t="s">
        <v>73</v>
      </c>
      <c r="AY730" s="209" t="s">
        <v>151</v>
      </c>
    </row>
    <row r="731" spans="1:65" s="14" customFormat="1" ht="11.25">
      <c r="B731" s="210"/>
      <c r="C731" s="211"/>
      <c r="D731" s="193" t="s">
        <v>164</v>
      </c>
      <c r="E731" s="212" t="s">
        <v>19</v>
      </c>
      <c r="F731" s="213" t="s">
        <v>1242</v>
      </c>
      <c r="G731" s="211"/>
      <c r="H731" s="214">
        <v>14.4</v>
      </c>
      <c r="I731" s="215"/>
      <c r="J731" s="211"/>
      <c r="K731" s="211"/>
      <c r="L731" s="216"/>
      <c r="M731" s="217"/>
      <c r="N731" s="218"/>
      <c r="O731" s="218"/>
      <c r="P731" s="218"/>
      <c r="Q731" s="218"/>
      <c r="R731" s="218"/>
      <c r="S731" s="218"/>
      <c r="T731" s="219"/>
      <c r="AT731" s="220" t="s">
        <v>164</v>
      </c>
      <c r="AU731" s="220" t="s">
        <v>82</v>
      </c>
      <c r="AV731" s="14" t="s">
        <v>82</v>
      </c>
      <c r="AW731" s="14" t="s">
        <v>35</v>
      </c>
      <c r="AX731" s="14" t="s">
        <v>73</v>
      </c>
      <c r="AY731" s="220" t="s">
        <v>151</v>
      </c>
    </row>
    <row r="732" spans="1:65" s="15" customFormat="1" ht="11.25">
      <c r="B732" s="221"/>
      <c r="C732" s="222"/>
      <c r="D732" s="193" t="s">
        <v>164</v>
      </c>
      <c r="E732" s="223" t="s">
        <v>19</v>
      </c>
      <c r="F732" s="224" t="s">
        <v>167</v>
      </c>
      <c r="G732" s="222"/>
      <c r="H732" s="225">
        <v>49.243000000000002</v>
      </c>
      <c r="I732" s="226"/>
      <c r="J732" s="222"/>
      <c r="K732" s="222"/>
      <c r="L732" s="227"/>
      <c r="M732" s="228"/>
      <c r="N732" s="229"/>
      <c r="O732" s="229"/>
      <c r="P732" s="229"/>
      <c r="Q732" s="229"/>
      <c r="R732" s="229"/>
      <c r="S732" s="229"/>
      <c r="T732" s="230"/>
      <c r="AT732" s="231" t="s">
        <v>164</v>
      </c>
      <c r="AU732" s="231" t="s">
        <v>82</v>
      </c>
      <c r="AV732" s="15" t="s">
        <v>158</v>
      </c>
      <c r="AW732" s="15" t="s">
        <v>35</v>
      </c>
      <c r="AX732" s="15" t="s">
        <v>80</v>
      </c>
      <c r="AY732" s="231" t="s">
        <v>151</v>
      </c>
    </row>
    <row r="733" spans="1:65" s="2" customFormat="1" ht="24.2" customHeight="1">
      <c r="A733" s="36"/>
      <c r="B733" s="37"/>
      <c r="C733" s="180" t="s">
        <v>1243</v>
      </c>
      <c r="D733" s="180" t="s">
        <v>153</v>
      </c>
      <c r="E733" s="181" t="s">
        <v>1244</v>
      </c>
      <c r="F733" s="182" t="s">
        <v>1245</v>
      </c>
      <c r="G733" s="183" t="s">
        <v>178</v>
      </c>
      <c r="H733" s="184">
        <v>71.088999999999999</v>
      </c>
      <c r="I733" s="185"/>
      <c r="J733" s="186">
        <f>ROUND(I733*H733,2)</f>
        <v>0</v>
      </c>
      <c r="K733" s="182" t="s">
        <v>157</v>
      </c>
      <c r="L733" s="41"/>
      <c r="M733" s="187" t="s">
        <v>19</v>
      </c>
      <c r="N733" s="188" t="s">
        <v>44</v>
      </c>
      <c r="O733" s="66"/>
      <c r="P733" s="189">
        <f>O733*H733</f>
        <v>0</v>
      </c>
      <c r="Q733" s="189">
        <v>0</v>
      </c>
      <c r="R733" s="189">
        <f>Q733*H733</f>
        <v>0</v>
      </c>
      <c r="S733" s="189">
        <v>0</v>
      </c>
      <c r="T733" s="190">
        <f>S733*H733</f>
        <v>0</v>
      </c>
      <c r="U733" s="36"/>
      <c r="V733" s="36"/>
      <c r="W733" s="36"/>
      <c r="X733" s="36"/>
      <c r="Y733" s="36"/>
      <c r="Z733" s="36"/>
      <c r="AA733" s="36"/>
      <c r="AB733" s="36"/>
      <c r="AC733" s="36"/>
      <c r="AD733" s="36"/>
      <c r="AE733" s="36"/>
      <c r="AR733" s="191" t="s">
        <v>276</v>
      </c>
      <c r="AT733" s="191" t="s">
        <v>153</v>
      </c>
      <c r="AU733" s="191" t="s">
        <v>82</v>
      </c>
      <c r="AY733" s="19" t="s">
        <v>151</v>
      </c>
      <c r="BE733" s="192">
        <f>IF(N733="základní",J733,0)</f>
        <v>0</v>
      </c>
      <c r="BF733" s="192">
        <f>IF(N733="snížená",J733,0)</f>
        <v>0</v>
      </c>
      <c r="BG733" s="192">
        <f>IF(N733="zákl. přenesená",J733,0)</f>
        <v>0</v>
      </c>
      <c r="BH733" s="192">
        <f>IF(N733="sníž. přenesená",J733,0)</f>
        <v>0</v>
      </c>
      <c r="BI733" s="192">
        <f>IF(N733="nulová",J733,0)</f>
        <v>0</v>
      </c>
      <c r="BJ733" s="19" t="s">
        <v>80</v>
      </c>
      <c r="BK733" s="192">
        <f>ROUND(I733*H733,2)</f>
        <v>0</v>
      </c>
      <c r="BL733" s="19" t="s">
        <v>276</v>
      </c>
      <c r="BM733" s="191" t="s">
        <v>1716</v>
      </c>
    </row>
    <row r="734" spans="1:65" s="2" customFormat="1" ht="19.5">
      <c r="A734" s="36"/>
      <c r="B734" s="37"/>
      <c r="C734" s="38"/>
      <c r="D734" s="193" t="s">
        <v>160</v>
      </c>
      <c r="E734" s="38"/>
      <c r="F734" s="194" t="s">
        <v>1247</v>
      </c>
      <c r="G734" s="38"/>
      <c r="H734" s="38"/>
      <c r="I734" s="195"/>
      <c r="J734" s="38"/>
      <c r="K734" s="38"/>
      <c r="L734" s="41"/>
      <c r="M734" s="196"/>
      <c r="N734" s="197"/>
      <c r="O734" s="66"/>
      <c r="P734" s="66"/>
      <c r="Q734" s="66"/>
      <c r="R734" s="66"/>
      <c r="S734" s="66"/>
      <c r="T734" s="67"/>
      <c r="U734" s="36"/>
      <c r="V734" s="36"/>
      <c r="W734" s="36"/>
      <c r="X734" s="36"/>
      <c r="Y734" s="36"/>
      <c r="Z734" s="36"/>
      <c r="AA734" s="36"/>
      <c r="AB734" s="36"/>
      <c r="AC734" s="36"/>
      <c r="AD734" s="36"/>
      <c r="AE734" s="36"/>
      <c r="AT734" s="19" t="s">
        <v>160</v>
      </c>
      <c r="AU734" s="19" t="s">
        <v>82</v>
      </c>
    </row>
    <row r="735" spans="1:65" s="2" customFormat="1" ht="11.25">
      <c r="A735" s="36"/>
      <c r="B735" s="37"/>
      <c r="C735" s="38"/>
      <c r="D735" s="198" t="s">
        <v>162</v>
      </c>
      <c r="E735" s="38"/>
      <c r="F735" s="199" t="s">
        <v>1248</v>
      </c>
      <c r="G735" s="38"/>
      <c r="H735" s="38"/>
      <c r="I735" s="195"/>
      <c r="J735" s="38"/>
      <c r="K735" s="38"/>
      <c r="L735" s="41"/>
      <c r="M735" s="196"/>
      <c r="N735" s="197"/>
      <c r="O735" s="66"/>
      <c r="P735" s="66"/>
      <c r="Q735" s="66"/>
      <c r="R735" s="66"/>
      <c r="S735" s="66"/>
      <c r="T735" s="67"/>
      <c r="U735" s="36"/>
      <c r="V735" s="36"/>
      <c r="W735" s="36"/>
      <c r="X735" s="36"/>
      <c r="Y735" s="36"/>
      <c r="Z735" s="36"/>
      <c r="AA735" s="36"/>
      <c r="AB735" s="36"/>
      <c r="AC735" s="36"/>
      <c r="AD735" s="36"/>
      <c r="AE735" s="36"/>
      <c r="AT735" s="19" t="s">
        <v>162</v>
      </c>
      <c r="AU735" s="19" t="s">
        <v>82</v>
      </c>
    </row>
    <row r="736" spans="1:65" s="13" customFormat="1" ht="11.25">
      <c r="B736" s="200"/>
      <c r="C736" s="201"/>
      <c r="D736" s="193" t="s">
        <v>164</v>
      </c>
      <c r="E736" s="202" t="s">
        <v>19</v>
      </c>
      <c r="F736" s="203" t="s">
        <v>1249</v>
      </c>
      <c r="G736" s="201"/>
      <c r="H736" s="202" t="s">
        <v>19</v>
      </c>
      <c r="I736" s="204"/>
      <c r="J736" s="201"/>
      <c r="K736" s="201"/>
      <c r="L736" s="205"/>
      <c r="M736" s="206"/>
      <c r="N736" s="207"/>
      <c r="O736" s="207"/>
      <c r="P736" s="207"/>
      <c r="Q736" s="207"/>
      <c r="R736" s="207"/>
      <c r="S736" s="207"/>
      <c r="T736" s="208"/>
      <c r="AT736" s="209" t="s">
        <v>164</v>
      </c>
      <c r="AU736" s="209" t="s">
        <v>82</v>
      </c>
      <c r="AV736" s="13" t="s">
        <v>80</v>
      </c>
      <c r="AW736" s="13" t="s">
        <v>35</v>
      </c>
      <c r="AX736" s="13" t="s">
        <v>73</v>
      </c>
      <c r="AY736" s="209" t="s">
        <v>151</v>
      </c>
    </row>
    <row r="737" spans="2:51" s="13" customFormat="1" ht="11.25">
      <c r="B737" s="200"/>
      <c r="C737" s="201"/>
      <c r="D737" s="193" t="s">
        <v>164</v>
      </c>
      <c r="E737" s="202" t="s">
        <v>19</v>
      </c>
      <c r="F737" s="203" t="s">
        <v>1236</v>
      </c>
      <c r="G737" s="201"/>
      <c r="H737" s="202" t="s">
        <v>19</v>
      </c>
      <c r="I737" s="204"/>
      <c r="J737" s="201"/>
      <c r="K737" s="201"/>
      <c r="L737" s="205"/>
      <c r="M737" s="206"/>
      <c r="N737" s="207"/>
      <c r="O737" s="207"/>
      <c r="P737" s="207"/>
      <c r="Q737" s="207"/>
      <c r="R737" s="207"/>
      <c r="S737" s="207"/>
      <c r="T737" s="208"/>
      <c r="AT737" s="209" t="s">
        <v>164</v>
      </c>
      <c r="AU737" s="209" t="s">
        <v>82</v>
      </c>
      <c r="AV737" s="13" t="s">
        <v>80</v>
      </c>
      <c r="AW737" s="13" t="s">
        <v>35</v>
      </c>
      <c r="AX737" s="13" t="s">
        <v>73</v>
      </c>
      <c r="AY737" s="209" t="s">
        <v>151</v>
      </c>
    </row>
    <row r="738" spans="2:51" s="14" customFormat="1" ht="11.25">
      <c r="B738" s="210"/>
      <c r="C738" s="211"/>
      <c r="D738" s="193" t="s">
        <v>164</v>
      </c>
      <c r="E738" s="212" t="s">
        <v>19</v>
      </c>
      <c r="F738" s="213" t="s">
        <v>1237</v>
      </c>
      <c r="G738" s="211"/>
      <c r="H738" s="214">
        <v>8.8070000000000004</v>
      </c>
      <c r="I738" s="215"/>
      <c r="J738" s="211"/>
      <c r="K738" s="211"/>
      <c r="L738" s="216"/>
      <c r="M738" s="217"/>
      <c r="N738" s="218"/>
      <c r="O738" s="218"/>
      <c r="P738" s="218"/>
      <c r="Q738" s="218"/>
      <c r="R738" s="218"/>
      <c r="S738" s="218"/>
      <c r="T738" s="219"/>
      <c r="AT738" s="220" t="s">
        <v>164</v>
      </c>
      <c r="AU738" s="220" t="s">
        <v>82</v>
      </c>
      <c r="AV738" s="14" t="s">
        <v>82</v>
      </c>
      <c r="AW738" s="14" t="s">
        <v>35</v>
      </c>
      <c r="AX738" s="14" t="s">
        <v>73</v>
      </c>
      <c r="AY738" s="220" t="s">
        <v>151</v>
      </c>
    </row>
    <row r="739" spans="2:51" s="13" customFormat="1" ht="11.25">
      <c r="B739" s="200"/>
      <c r="C739" s="201"/>
      <c r="D739" s="193" t="s">
        <v>164</v>
      </c>
      <c r="E739" s="202" t="s">
        <v>19</v>
      </c>
      <c r="F739" s="203" t="s">
        <v>1238</v>
      </c>
      <c r="G739" s="201"/>
      <c r="H739" s="202" t="s">
        <v>19</v>
      </c>
      <c r="I739" s="204"/>
      <c r="J739" s="201"/>
      <c r="K739" s="201"/>
      <c r="L739" s="205"/>
      <c r="M739" s="206"/>
      <c r="N739" s="207"/>
      <c r="O739" s="207"/>
      <c r="P739" s="207"/>
      <c r="Q739" s="207"/>
      <c r="R739" s="207"/>
      <c r="S739" s="207"/>
      <c r="T739" s="208"/>
      <c r="AT739" s="209" t="s">
        <v>164</v>
      </c>
      <c r="AU739" s="209" t="s">
        <v>82</v>
      </c>
      <c r="AV739" s="13" t="s">
        <v>80</v>
      </c>
      <c r="AW739" s="13" t="s">
        <v>35</v>
      </c>
      <c r="AX739" s="13" t="s">
        <v>73</v>
      </c>
      <c r="AY739" s="209" t="s">
        <v>151</v>
      </c>
    </row>
    <row r="740" spans="2:51" s="14" customFormat="1" ht="11.25">
      <c r="B740" s="210"/>
      <c r="C740" s="211"/>
      <c r="D740" s="193" t="s">
        <v>164</v>
      </c>
      <c r="E740" s="212" t="s">
        <v>19</v>
      </c>
      <c r="F740" s="213" t="s">
        <v>1239</v>
      </c>
      <c r="G740" s="211"/>
      <c r="H740" s="214">
        <v>9.18</v>
      </c>
      <c r="I740" s="215"/>
      <c r="J740" s="211"/>
      <c r="K740" s="211"/>
      <c r="L740" s="216"/>
      <c r="M740" s="217"/>
      <c r="N740" s="218"/>
      <c r="O740" s="218"/>
      <c r="P740" s="218"/>
      <c r="Q740" s="218"/>
      <c r="R740" s="218"/>
      <c r="S740" s="218"/>
      <c r="T740" s="219"/>
      <c r="AT740" s="220" t="s">
        <v>164</v>
      </c>
      <c r="AU740" s="220" t="s">
        <v>82</v>
      </c>
      <c r="AV740" s="14" t="s">
        <v>82</v>
      </c>
      <c r="AW740" s="14" t="s">
        <v>35</v>
      </c>
      <c r="AX740" s="14" t="s">
        <v>73</v>
      </c>
      <c r="AY740" s="220" t="s">
        <v>151</v>
      </c>
    </row>
    <row r="741" spans="2:51" s="13" customFormat="1" ht="11.25">
      <c r="B741" s="200"/>
      <c r="C741" s="201"/>
      <c r="D741" s="193" t="s">
        <v>164</v>
      </c>
      <c r="E741" s="202" t="s">
        <v>19</v>
      </c>
      <c r="F741" s="203" t="s">
        <v>562</v>
      </c>
      <c r="G741" s="201"/>
      <c r="H741" s="202" t="s">
        <v>19</v>
      </c>
      <c r="I741" s="204"/>
      <c r="J741" s="201"/>
      <c r="K741" s="201"/>
      <c r="L741" s="205"/>
      <c r="M741" s="206"/>
      <c r="N741" s="207"/>
      <c r="O741" s="207"/>
      <c r="P741" s="207"/>
      <c r="Q741" s="207"/>
      <c r="R741" s="207"/>
      <c r="S741" s="207"/>
      <c r="T741" s="208"/>
      <c r="AT741" s="209" t="s">
        <v>164</v>
      </c>
      <c r="AU741" s="209" t="s">
        <v>82</v>
      </c>
      <c r="AV741" s="13" t="s">
        <v>80</v>
      </c>
      <c r="AW741" s="13" t="s">
        <v>35</v>
      </c>
      <c r="AX741" s="13" t="s">
        <v>73</v>
      </c>
      <c r="AY741" s="209" t="s">
        <v>151</v>
      </c>
    </row>
    <row r="742" spans="2:51" s="14" customFormat="1" ht="11.25">
      <c r="B742" s="210"/>
      <c r="C742" s="211"/>
      <c r="D742" s="193" t="s">
        <v>164</v>
      </c>
      <c r="E742" s="212" t="s">
        <v>19</v>
      </c>
      <c r="F742" s="213" t="s">
        <v>1240</v>
      </c>
      <c r="G742" s="211"/>
      <c r="H742" s="214">
        <v>16.856000000000002</v>
      </c>
      <c r="I742" s="215"/>
      <c r="J742" s="211"/>
      <c r="K742" s="211"/>
      <c r="L742" s="216"/>
      <c r="M742" s="217"/>
      <c r="N742" s="218"/>
      <c r="O742" s="218"/>
      <c r="P742" s="218"/>
      <c r="Q742" s="218"/>
      <c r="R742" s="218"/>
      <c r="S742" s="218"/>
      <c r="T742" s="219"/>
      <c r="AT742" s="220" t="s">
        <v>164</v>
      </c>
      <c r="AU742" s="220" t="s">
        <v>82</v>
      </c>
      <c r="AV742" s="14" t="s">
        <v>82</v>
      </c>
      <c r="AW742" s="14" t="s">
        <v>35</v>
      </c>
      <c r="AX742" s="14" t="s">
        <v>73</v>
      </c>
      <c r="AY742" s="220" t="s">
        <v>151</v>
      </c>
    </row>
    <row r="743" spans="2:51" s="13" customFormat="1" ht="11.25">
      <c r="B743" s="200"/>
      <c r="C743" s="201"/>
      <c r="D743" s="193" t="s">
        <v>164</v>
      </c>
      <c r="E743" s="202" t="s">
        <v>19</v>
      </c>
      <c r="F743" s="203" t="s">
        <v>1241</v>
      </c>
      <c r="G743" s="201"/>
      <c r="H743" s="202" t="s">
        <v>19</v>
      </c>
      <c r="I743" s="204"/>
      <c r="J743" s="201"/>
      <c r="K743" s="201"/>
      <c r="L743" s="205"/>
      <c r="M743" s="206"/>
      <c r="N743" s="207"/>
      <c r="O743" s="207"/>
      <c r="P743" s="207"/>
      <c r="Q743" s="207"/>
      <c r="R743" s="207"/>
      <c r="S743" s="207"/>
      <c r="T743" s="208"/>
      <c r="AT743" s="209" t="s">
        <v>164</v>
      </c>
      <c r="AU743" s="209" t="s">
        <v>82</v>
      </c>
      <c r="AV743" s="13" t="s">
        <v>80</v>
      </c>
      <c r="AW743" s="13" t="s">
        <v>35</v>
      </c>
      <c r="AX743" s="13" t="s">
        <v>73</v>
      </c>
      <c r="AY743" s="209" t="s">
        <v>151</v>
      </c>
    </row>
    <row r="744" spans="2:51" s="14" customFormat="1" ht="11.25">
      <c r="B744" s="210"/>
      <c r="C744" s="211"/>
      <c r="D744" s="193" t="s">
        <v>164</v>
      </c>
      <c r="E744" s="212" t="s">
        <v>19</v>
      </c>
      <c r="F744" s="213" t="s">
        <v>1242</v>
      </c>
      <c r="G744" s="211"/>
      <c r="H744" s="214">
        <v>14.4</v>
      </c>
      <c r="I744" s="215"/>
      <c r="J744" s="211"/>
      <c r="K744" s="211"/>
      <c r="L744" s="216"/>
      <c r="M744" s="217"/>
      <c r="N744" s="218"/>
      <c r="O744" s="218"/>
      <c r="P744" s="218"/>
      <c r="Q744" s="218"/>
      <c r="R744" s="218"/>
      <c r="S744" s="218"/>
      <c r="T744" s="219"/>
      <c r="AT744" s="220" t="s">
        <v>164</v>
      </c>
      <c r="AU744" s="220" t="s">
        <v>82</v>
      </c>
      <c r="AV744" s="14" t="s">
        <v>82</v>
      </c>
      <c r="AW744" s="14" t="s">
        <v>35</v>
      </c>
      <c r="AX744" s="14" t="s">
        <v>73</v>
      </c>
      <c r="AY744" s="220" t="s">
        <v>151</v>
      </c>
    </row>
    <row r="745" spans="2:51" s="16" customFormat="1" ht="11.25">
      <c r="B745" s="246"/>
      <c r="C745" s="247"/>
      <c r="D745" s="193" t="s">
        <v>164</v>
      </c>
      <c r="E745" s="248" t="s">
        <v>19</v>
      </c>
      <c r="F745" s="249" t="s">
        <v>371</v>
      </c>
      <c r="G745" s="247"/>
      <c r="H745" s="250">
        <v>49.243000000000002</v>
      </c>
      <c r="I745" s="251"/>
      <c r="J745" s="247"/>
      <c r="K745" s="247"/>
      <c r="L745" s="252"/>
      <c r="M745" s="253"/>
      <c r="N745" s="254"/>
      <c r="O745" s="254"/>
      <c r="P745" s="254"/>
      <c r="Q745" s="254"/>
      <c r="R745" s="254"/>
      <c r="S745" s="254"/>
      <c r="T745" s="255"/>
      <c r="AT745" s="256" t="s">
        <v>164</v>
      </c>
      <c r="AU745" s="256" t="s">
        <v>82</v>
      </c>
      <c r="AV745" s="16" t="s">
        <v>175</v>
      </c>
      <c r="AW745" s="16" t="s">
        <v>35</v>
      </c>
      <c r="AX745" s="16" t="s">
        <v>73</v>
      </c>
      <c r="AY745" s="256" t="s">
        <v>151</v>
      </c>
    </row>
    <row r="746" spans="2:51" s="13" customFormat="1" ht="22.5">
      <c r="B746" s="200"/>
      <c r="C746" s="201"/>
      <c r="D746" s="193" t="s">
        <v>164</v>
      </c>
      <c r="E746" s="202" t="s">
        <v>19</v>
      </c>
      <c r="F746" s="203" t="s">
        <v>1713</v>
      </c>
      <c r="G746" s="201"/>
      <c r="H746" s="202" t="s">
        <v>19</v>
      </c>
      <c r="I746" s="204"/>
      <c r="J746" s="201"/>
      <c r="K746" s="201"/>
      <c r="L746" s="205"/>
      <c r="M746" s="206"/>
      <c r="N746" s="207"/>
      <c r="O746" s="207"/>
      <c r="P746" s="207"/>
      <c r="Q746" s="207"/>
      <c r="R746" s="207"/>
      <c r="S746" s="207"/>
      <c r="T746" s="208"/>
      <c r="AT746" s="209" t="s">
        <v>164</v>
      </c>
      <c r="AU746" s="209" t="s">
        <v>82</v>
      </c>
      <c r="AV746" s="13" t="s">
        <v>80</v>
      </c>
      <c r="AW746" s="13" t="s">
        <v>35</v>
      </c>
      <c r="AX746" s="13" t="s">
        <v>73</v>
      </c>
      <c r="AY746" s="209" t="s">
        <v>151</v>
      </c>
    </row>
    <row r="747" spans="2:51" s="14" customFormat="1" ht="11.25">
      <c r="B747" s="210"/>
      <c r="C747" s="211"/>
      <c r="D747" s="193" t="s">
        <v>164</v>
      </c>
      <c r="E747" s="212" t="s">
        <v>19</v>
      </c>
      <c r="F747" s="213" t="s">
        <v>1210</v>
      </c>
      <c r="G747" s="211"/>
      <c r="H747" s="214">
        <v>1.982</v>
      </c>
      <c r="I747" s="215"/>
      <c r="J747" s="211"/>
      <c r="K747" s="211"/>
      <c r="L747" s="216"/>
      <c r="M747" s="217"/>
      <c r="N747" s="218"/>
      <c r="O747" s="218"/>
      <c r="P747" s="218"/>
      <c r="Q747" s="218"/>
      <c r="R747" s="218"/>
      <c r="S747" s="218"/>
      <c r="T747" s="219"/>
      <c r="AT747" s="220" t="s">
        <v>164</v>
      </c>
      <c r="AU747" s="220" t="s">
        <v>82</v>
      </c>
      <c r="AV747" s="14" t="s">
        <v>82</v>
      </c>
      <c r="AW747" s="14" t="s">
        <v>35</v>
      </c>
      <c r="AX747" s="14" t="s">
        <v>73</v>
      </c>
      <c r="AY747" s="220" t="s">
        <v>151</v>
      </c>
    </row>
    <row r="748" spans="2:51" s="14" customFormat="1" ht="11.25">
      <c r="B748" s="210"/>
      <c r="C748" s="211"/>
      <c r="D748" s="193" t="s">
        <v>164</v>
      </c>
      <c r="E748" s="212" t="s">
        <v>19</v>
      </c>
      <c r="F748" s="213" t="s">
        <v>1211</v>
      </c>
      <c r="G748" s="211"/>
      <c r="H748" s="214">
        <v>4.67</v>
      </c>
      <c r="I748" s="215"/>
      <c r="J748" s="211"/>
      <c r="K748" s="211"/>
      <c r="L748" s="216"/>
      <c r="M748" s="217"/>
      <c r="N748" s="218"/>
      <c r="O748" s="218"/>
      <c r="P748" s="218"/>
      <c r="Q748" s="218"/>
      <c r="R748" s="218"/>
      <c r="S748" s="218"/>
      <c r="T748" s="219"/>
      <c r="AT748" s="220" t="s">
        <v>164</v>
      </c>
      <c r="AU748" s="220" t="s">
        <v>82</v>
      </c>
      <c r="AV748" s="14" t="s">
        <v>82</v>
      </c>
      <c r="AW748" s="14" t="s">
        <v>35</v>
      </c>
      <c r="AX748" s="14" t="s">
        <v>73</v>
      </c>
      <c r="AY748" s="220" t="s">
        <v>151</v>
      </c>
    </row>
    <row r="749" spans="2:51" s="14" customFormat="1" ht="11.25">
      <c r="B749" s="210"/>
      <c r="C749" s="211"/>
      <c r="D749" s="193" t="s">
        <v>164</v>
      </c>
      <c r="E749" s="212" t="s">
        <v>19</v>
      </c>
      <c r="F749" s="213" t="s">
        <v>1212</v>
      </c>
      <c r="G749" s="211"/>
      <c r="H749" s="214">
        <v>4.0460000000000003</v>
      </c>
      <c r="I749" s="215"/>
      <c r="J749" s="211"/>
      <c r="K749" s="211"/>
      <c r="L749" s="216"/>
      <c r="M749" s="217"/>
      <c r="N749" s="218"/>
      <c r="O749" s="218"/>
      <c r="P749" s="218"/>
      <c r="Q749" s="218"/>
      <c r="R749" s="218"/>
      <c r="S749" s="218"/>
      <c r="T749" s="219"/>
      <c r="AT749" s="220" t="s">
        <v>164</v>
      </c>
      <c r="AU749" s="220" t="s">
        <v>82</v>
      </c>
      <c r="AV749" s="14" t="s">
        <v>82</v>
      </c>
      <c r="AW749" s="14" t="s">
        <v>35</v>
      </c>
      <c r="AX749" s="14" t="s">
        <v>73</v>
      </c>
      <c r="AY749" s="220" t="s">
        <v>151</v>
      </c>
    </row>
    <row r="750" spans="2:51" s="14" customFormat="1" ht="11.25">
      <c r="B750" s="210"/>
      <c r="C750" s="211"/>
      <c r="D750" s="193" t="s">
        <v>164</v>
      </c>
      <c r="E750" s="212" t="s">
        <v>19</v>
      </c>
      <c r="F750" s="213" t="s">
        <v>1213</v>
      </c>
      <c r="G750" s="211"/>
      <c r="H750" s="214">
        <v>6.9119999999999999</v>
      </c>
      <c r="I750" s="215"/>
      <c r="J750" s="211"/>
      <c r="K750" s="211"/>
      <c r="L750" s="216"/>
      <c r="M750" s="217"/>
      <c r="N750" s="218"/>
      <c r="O750" s="218"/>
      <c r="P750" s="218"/>
      <c r="Q750" s="218"/>
      <c r="R750" s="218"/>
      <c r="S750" s="218"/>
      <c r="T750" s="219"/>
      <c r="AT750" s="220" t="s">
        <v>164</v>
      </c>
      <c r="AU750" s="220" t="s">
        <v>82</v>
      </c>
      <c r="AV750" s="14" t="s">
        <v>82</v>
      </c>
      <c r="AW750" s="14" t="s">
        <v>35</v>
      </c>
      <c r="AX750" s="14" t="s">
        <v>73</v>
      </c>
      <c r="AY750" s="220" t="s">
        <v>151</v>
      </c>
    </row>
    <row r="751" spans="2:51" s="14" customFormat="1" ht="11.25">
      <c r="B751" s="210"/>
      <c r="C751" s="211"/>
      <c r="D751" s="193" t="s">
        <v>164</v>
      </c>
      <c r="E751" s="212" t="s">
        <v>19</v>
      </c>
      <c r="F751" s="213" t="s">
        <v>1214</v>
      </c>
      <c r="G751" s="211"/>
      <c r="H751" s="214">
        <v>4.2359999999999998</v>
      </c>
      <c r="I751" s="215"/>
      <c r="J751" s="211"/>
      <c r="K751" s="211"/>
      <c r="L751" s="216"/>
      <c r="M751" s="217"/>
      <c r="N751" s="218"/>
      <c r="O751" s="218"/>
      <c r="P751" s="218"/>
      <c r="Q751" s="218"/>
      <c r="R751" s="218"/>
      <c r="S751" s="218"/>
      <c r="T751" s="219"/>
      <c r="AT751" s="220" t="s">
        <v>164</v>
      </c>
      <c r="AU751" s="220" t="s">
        <v>82</v>
      </c>
      <c r="AV751" s="14" t="s">
        <v>82</v>
      </c>
      <c r="AW751" s="14" t="s">
        <v>35</v>
      </c>
      <c r="AX751" s="14" t="s">
        <v>73</v>
      </c>
      <c r="AY751" s="220" t="s">
        <v>151</v>
      </c>
    </row>
    <row r="752" spans="2:51" s="16" customFormat="1" ht="11.25">
      <c r="B752" s="246"/>
      <c r="C752" s="247"/>
      <c r="D752" s="193" t="s">
        <v>164</v>
      </c>
      <c r="E752" s="248" t="s">
        <v>19</v>
      </c>
      <c r="F752" s="249" t="s">
        <v>371</v>
      </c>
      <c r="G752" s="247"/>
      <c r="H752" s="250">
        <v>21.846</v>
      </c>
      <c r="I752" s="251"/>
      <c r="J752" s="247"/>
      <c r="K752" s="247"/>
      <c r="L752" s="252"/>
      <c r="M752" s="253"/>
      <c r="N752" s="254"/>
      <c r="O752" s="254"/>
      <c r="P752" s="254"/>
      <c r="Q752" s="254"/>
      <c r="R752" s="254"/>
      <c r="S752" s="254"/>
      <c r="T752" s="255"/>
      <c r="AT752" s="256" t="s">
        <v>164</v>
      </c>
      <c r="AU752" s="256" t="s">
        <v>82</v>
      </c>
      <c r="AV752" s="16" t="s">
        <v>175</v>
      </c>
      <c r="AW752" s="16" t="s">
        <v>35</v>
      </c>
      <c r="AX752" s="16" t="s">
        <v>73</v>
      </c>
      <c r="AY752" s="256" t="s">
        <v>151</v>
      </c>
    </row>
    <row r="753" spans="1:65" s="15" customFormat="1" ht="11.25">
      <c r="B753" s="221"/>
      <c r="C753" s="222"/>
      <c r="D753" s="193" t="s">
        <v>164</v>
      </c>
      <c r="E753" s="223" t="s">
        <v>19</v>
      </c>
      <c r="F753" s="224" t="s">
        <v>167</v>
      </c>
      <c r="G753" s="222"/>
      <c r="H753" s="225">
        <v>71.089000000000013</v>
      </c>
      <c r="I753" s="226"/>
      <c r="J753" s="222"/>
      <c r="K753" s="222"/>
      <c r="L753" s="227"/>
      <c r="M753" s="228"/>
      <c r="N753" s="229"/>
      <c r="O753" s="229"/>
      <c r="P753" s="229"/>
      <c r="Q753" s="229"/>
      <c r="R753" s="229"/>
      <c r="S753" s="229"/>
      <c r="T753" s="230"/>
      <c r="AT753" s="231" t="s">
        <v>164</v>
      </c>
      <c r="AU753" s="231" t="s">
        <v>82</v>
      </c>
      <c r="AV753" s="15" t="s">
        <v>158</v>
      </c>
      <c r="AW753" s="15" t="s">
        <v>35</v>
      </c>
      <c r="AX753" s="15" t="s">
        <v>80</v>
      </c>
      <c r="AY753" s="231" t="s">
        <v>151</v>
      </c>
    </row>
    <row r="754" spans="1:65" s="2" customFormat="1" ht="24.2" customHeight="1">
      <c r="A754" s="36"/>
      <c r="B754" s="37"/>
      <c r="C754" s="180" t="s">
        <v>1250</v>
      </c>
      <c r="D754" s="180" t="s">
        <v>153</v>
      </c>
      <c r="E754" s="181" t="s">
        <v>1251</v>
      </c>
      <c r="F754" s="182" t="s">
        <v>1252</v>
      </c>
      <c r="G754" s="183" t="s">
        <v>178</v>
      </c>
      <c r="H754" s="184">
        <v>98.486999999999995</v>
      </c>
      <c r="I754" s="185"/>
      <c r="J754" s="186">
        <f>ROUND(I754*H754,2)</f>
        <v>0</v>
      </c>
      <c r="K754" s="182" t="s">
        <v>157</v>
      </c>
      <c r="L754" s="41"/>
      <c r="M754" s="187" t="s">
        <v>19</v>
      </c>
      <c r="N754" s="188" t="s">
        <v>44</v>
      </c>
      <c r="O754" s="66"/>
      <c r="P754" s="189">
        <f>O754*H754</f>
        <v>0</v>
      </c>
      <c r="Q754" s="189">
        <v>0</v>
      </c>
      <c r="R754" s="189">
        <f>Q754*H754</f>
        <v>0</v>
      </c>
      <c r="S754" s="189">
        <v>0</v>
      </c>
      <c r="T754" s="190">
        <f>S754*H754</f>
        <v>0</v>
      </c>
      <c r="U754" s="36"/>
      <c r="V754" s="36"/>
      <c r="W754" s="36"/>
      <c r="X754" s="36"/>
      <c r="Y754" s="36"/>
      <c r="Z754" s="36"/>
      <c r="AA754" s="36"/>
      <c r="AB754" s="36"/>
      <c r="AC754" s="36"/>
      <c r="AD754" s="36"/>
      <c r="AE754" s="36"/>
      <c r="AR754" s="191" t="s">
        <v>276</v>
      </c>
      <c r="AT754" s="191" t="s">
        <v>153</v>
      </c>
      <c r="AU754" s="191" t="s">
        <v>82</v>
      </c>
      <c r="AY754" s="19" t="s">
        <v>151</v>
      </c>
      <c r="BE754" s="192">
        <f>IF(N754="základní",J754,0)</f>
        <v>0</v>
      </c>
      <c r="BF754" s="192">
        <f>IF(N754="snížená",J754,0)</f>
        <v>0</v>
      </c>
      <c r="BG754" s="192">
        <f>IF(N754="zákl. přenesená",J754,0)</f>
        <v>0</v>
      </c>
      <c r="BH754" s="192">
        <f>IF(N754="sníž. přenesená",J754,0)</f>
        <v>0</v>
      </c>
      <c r="BI754" s="192">
        <f>IF(N754="nulová",J754,0)</f>
        <v>0</v>
      </c>
      <c r="BJ754" s="19" t="s">
        <v>80</v>
      </c>
      <c r="BK754" s="192">
        <f>ROUND(I754*H754,2)</f>
        <v>0</v>
      </c>
      <c r="BL754" s="19" t="s">
        <v>276</v>
      </c>
      <c r="BM754" s="191" t="s">
        <v>1717</v>
      </c>
    </row>
    <row r="755" spans="1:65" s="2" customFormat="1" ht="19.5">
      <c r="A755" s="36"/>
      <c r="B755" s="37"/>
      <c r="C755" s="38"/>
      <c r="D755" s="193" t="s">
        <v>160</v>
      </c>
      <c r="E755" s="38"/>
      <c r="F755" s="194" t="s">
        <v>1254</v>
      </c>
      <c r="G755" s="38"/>
      <c r="H755" s="38"/>
      <c r="I755" s="195"/>
      <c r="J755" s="38"/>
      <c r="K755" s="38"/>
      <c r="L755" s="41"/>
      <c r="M755" s="196"/>
      <c r="N755" s="197"/>
      <c r="O755" s="66"/>
      <c r="P755" s="66"/>
      <c r="Q755" s="66"/>
      <c r="R755" s="66"/>
      <c r="S755" s="66"/>
      <c r="T755" s="67"/>
      <c r="U755" s="36"/>
      <c r="V755" s="36"/>
      <c r="W755" s="36"/>
      <c r="X755" s="36"/>
      <c r="Y755" s="36"/>
      <c r="Z755" s="36"/>
      <c r="AA755" s="36"/>
      <c r="AB755" s="36"/>
      <c r="AC755" s="36"/>
      <c r="AD755" s="36"/>
      <c r="AE755" s="36"/>
      <c r="AT755" s="19" t="s">
        <v>160</v>
      </c>
      <c r="AU755" s="19" t="s">
        <v>82</v>
      </c>
    </row>
    <row r="756" spans="1:65" s="2" customFormat="1" ht="11.25">
      <c r="A756" s="36"/>
      <c r="B756" s="37"/>
      <c r="C756" s="38"/>
      <c r="D756" s="198" t="s">
        <v>162</v>
      </c>
      <c r="E756" s="38"/>
      <c r="F756" s="199" t="s">
        <v>1255</v>
      </c>
      <c r="G756" s="38"/>
      <c r="H756" s="38"/>
      <c r="I756" s="195"/>
      <c r="J756" s="38"/>
      <c r="K756" s="38"/>
      <c r="L756" s="41"/>
      <c r="M756" s="196"/>
      <c r="N756" s="197"/>
      <c r="O756" s="66"/>
      <c r="P756" s="66"/>
      <c r="Q756" s="66"/>
      <c r="R756" s="66"/>
      <c r="S756" s="66"/>
      <c r="T756" s="67"/>
      <c r="U756" s="36"/>
      <c r="V756" s="36"/>
      <c r="W756" s="36"/>
      <c r="X756" s="36"/>
      <c r="Y756" s="36"/>
      <c r="Z756" s="36"/>
      <c r="AA756" s="36"/>
      <c r="AB756" s="36"/>
      <c r="AC756" s="36"/>
      <c r="AD756" s="36"/>
      <c r="AE756" s="36"/>
      <c r="AT756" s="19" t="s">
        <v>162</v>
      </c>
      <c r="AU756" s="19" t="s">
        <v>82</v>
      </c>
    </row>
    <row r="757" spans="1:65" s="13" customFormat="1" ht="11.25">
      <c r="B757" s="200"/>
      <c r="C757" s="201"/>
      <c r="D757" s="193" t="s">
        <v>164</v>
      </c>
      <c r="E757" s="202" t="s">
        <v>19</v>
      </c>
      <c r="F757" s="203" t="s">
        <v>1256</v>
      </c>
      <c r="G757" s="201"/>
      <c r="H757" s="202" t="s">
        <v>19</v>
      </c>
      <c r="I757" s="204"/>
      <c r="J757" s="201"/>
      <c r="K757" s="201"/>
      <c r="L757" s="205"/>
      <c r="M757" s="206"/>
      <c r="N757" s="207"/>
      <c r="O757" s="207"/>
      <c r="P757" s="207"/>
      <c r="Q757" s="207"/>
      <c r="R757" s="207"/>
      <c r="S757" s="207"/>
      <c r="T757" s="208"/>
      <c r="AT757" s="209" t="s">
        <v>164</v>
      </c>
      <c r="AU757" s="209" t="s">
        <v>82</v>
      </c>
      <c r="AV757" s="13" t="s">
        <v>80</v>
      </c>
      <c r="AW757" s="13" t="s">
        <v>35</v>
      </c>
      <c r="AX757" s="13" t="s">
        <v>73</v>
      </c>
      <c r="AY757" s="209" t="s">
        <v>151</v>
      </c>
    </row>
    <row r="758" spans="1:65" s="13" customFormat="1" ht="11.25">
      <c r="B758" s="200"/>
      <c r="C758" s="201"/>
      <c r="D758" s="193" t="s">
        <v>164</v>
      </c>
      <c r="E758" s="202" t="s">
        <v>19</v>
      </c>
      <c r="F758" s="203" t="s">
        <v>1236</v>
      </c>
      <c r="G758" s="201"/>
      <c r="H758" s="202" t="s">
        <v>19</v>
      </c>
      <c r="I758" s="204"/>
      <c r="J758" s="201"/>
      <c r="K758" s="201"/>
      <c r="L758" s="205"/>
      <c r="M758" s="206"/>
      <c r="N758" s="207"/>
      <c r="O758" s="207"/>
      <c r="P758" s="207"/>
      <c r="Q758" s="207"/>
      <c r="R758" s="207"/>
      <c r="S758" s="207"/>
      <c r="T758" s="208"/>
      <c r="AT758" s="209" t="s">
        <v>164</v>
      </c>
      <c r="AU758" s="209" t="s">
        <v>82</v>
      </c>
      <c r="AV758" s="13" t="s">
        <v>80</v>
      </c>
      <c r="AW758" s="13" t="s">
        <v>35</v>
      </c>
      <c r="AX758" s="13" t="s">
        <v>73</v>
      </c>
      <c r="AY758" s="209" t="s">
        <v>151</v>
      </c>
    </row>
    <row r="759" spans="1:65" s="14" customFormat="1" ht="11.25">
      <c r="B759" s="210"/>
      <c r="C759" s="211"/>
      <c r="D759" s="193" t="s">
        <v>164</v>
      </c>
      <c r="E759" s="212" t="s">
        <v>19</v>
      </c>
      <c r="F759" s="213" t="s">
        <v>1257</v>
      </c>
      <c r="G759" s="211"/>
      <c r="H759" s="214">
        <v>17.614999999999998</v>
      </c>
      <c r="I759" s="215"/>
      <c r="J759" s="211"/>
      <c r="K759" s="211"/>
      <c r="L759" s="216"/>
      <c r="M759" s="217"/>
      <c r="N759" s="218"/>
      <c r="O759" s="218"/>
      <c r="P759" s="218"/>
      <c r="Q759" s="218"/>
      <c r="R759" s="218"/>
      <c r="S759" s="218"/>
      <c r="T759" s="219"/>
      <c r="AT759" s="220" t="s">
        <v>164</v>
      </c>
      <c r="AU759" s="220" t="s">
        <v>82</v>
      </c>
      <c r="AV759" s="14" t="s">
        <v>82</v>
      </c>
      <c r="AW759" s="14" t="s">
        <v>35</v>
      </c>
      <c r="AX759" s="14" t="s">
        <v>73</v>
      </c>
      <c r="AY759" s="220" t="s">
        <v>151</v>
      </c>
    </row>
    <row r="760" spans="1:65" s="13" customFormat="1" ht="11.25">
      <c r="B760" s="200"/>
      <c r="C760" s="201"/>
      <c r="D760" s="193" t="s">
        <v>164</v>
      </c>
      <c r="E760" s="202" t="s">
        <v>19</v>
      </c>
      <c r="F760" s="203" t="s">
        <v>1238</v>
      </c>
      <c r="G760" s="201"/>
      <c r="H760" s="202" t="s">
        <v>19</v>
      </c>
      <c r="I760" s="204"/>
      <c r="J760" s="201"/>
      <c r="K760" s="201"/>
      <c r="L760" s="205"/>
      <c r="M760" s="206"/>
      <c r="N760" s="207"/>
      <c r="O760" s="207"/>
      <c r="P760" s="207"/>
      <c r="Q760" s="207"/>
      <c r="R760" s="207"/>
      <c r="S760" s="207"/>
      <c r="T760" s="208"/>
      <c r="AT760" s="209" t="s">
        <v>164</v>
      </c>
      <c r="AU760" s="209" t="s">
        <v>82</v>
      </c>
      <c r="AV760" s="13" t="s">
        <v>80</v>
      </c>
      <c r="AW760" s="13" t="s">
        <v>35</v>
      </c>
      <c r="AX760" s="13" t="s">
        <v>73</v>
      </c>
      <c r="AY760" s="209" t="s">
        <v>151</v>
      </c>
    </row>
    <row r="761" spans="1:65" s="14" customFormat="1" ht="11.25">
      <c r="B761" s="210"/>
      <c r="C761" s="211"/>
      <c r="D761" s="193" t="s">
        <v>164</v>
      </c>
      <c r="E761" s="212" t="s">
        <v>19</v>
      </c>
      <c r="F761" s="213" t="s">
        <v>1258</v>
      </c>
      <c r="G761" s="211"/>
      <c r="H761" s="214">
        <v>18.36</v>
      </c>
      <c r="I761" s="215"/>
      <c r="J761" s="211"/>
      <c r="K761" s="211"/>
      <c r="L761" s="216"/>
      <c r="M761" s="217"/>
      <c r="N761" s="218"/>
      <c r="O761" s="218"/>
      <c r="P761" s="218"/>
      <c r="Q761" s="218"/>
      <c r="R761" s="218"/>
      <c r="S761" s="218"/>
      <c r="T761" s="219"/>
      <c r="AT761" s="220" t="s">
        <v>164</v>
      </c>
      <c r="AU761" s="220" t="s">
        <v>82</v>
      </c>
      <c r="AV761" s="14" t="s">
        <v>82</v>
      </c>
      <c r="AW761" s="14" t="s">
        <v>35</v>
      </c>
      <c r="AX761" s="14" t="s">
        <v>73</v>
      </c>
      <c r="AY761" s="220" t="s">
        <v>151</v>
      </c>
    </row>
    <row r="762" spans="1:65" s="13" customFormat="1" ht="11.25">
      <c r="B762" s="200"/>
      <c r="C762" s="201"/>
      <c r="D762" s="193" t="s">
        <v>164</v>
      </c>
      <c r="E762" s="202" t="s">
        <v>19</v>
      </c>
      <c r="F762" s="203" t="s">
        <v>562</v>
      </c>
      <c r="G762" s="201"/>
      <c r="H762" s="202" t="s">
        <v>19</v>
      </c>
      <c r="I762" s="204"/>
      <c r="J762" s="201"/>
      <c r="K762" s="201"/>
      <c r="L762" s="205"/>
      <c r="M762" s="206"/>
      <c r="N762" s="207"/>
      <c r="O762" s="207"/>
      <c r="P762" s="207"/>
      <c r="Q762" s="207"/>
      <c r="R762" s="207"/>
      <c r="S762" s="207"/>
      <c r="T762" s="208"/>
      <c r="AT762" s="209" t="s">
        <v>164</v>
      </c>
      <c r="AU762" s="209" t="s">
        <v>82</v>
      </c>
      <c r="AV762" s="13" t="s">
        <v>80</v>
      </c>
      <c r="AW762" s="13" t="s">
        <v>35</v>
      </c>
      <c r="AX762" s="13" t="s">
        <v>73</v>
      </c>
      <c r="AY762" s="209" t="s">
        <v>151</v>
      </c>
    </row>
    <row r="763" spans="1:65" s="14" customFormat="1" ht="11.25">
      <c r="B763" s="210"/>
      <c r="C763" s="211"/>
      <c r="D763" s="193" t="s">
        <v>164</v>
      </c>
      <c r="E763" s="212" t="s">
        <v>19</v>
      </c>
      <c r="F763" s="213" t="s">
        <v>1259</v>
      </c>
      <c r="G763" s="211"/>
      <c r="H763" s="214">
        <v>33.712000000000003</v>
      </c>
      <c r="I763" s="215"/>
      <c r="J763" s="211"/>
      <c r="K763" s="211"/>
      <c r="L763" s="216"/>
      <c r="M763" s="217"/>
      <c r="N763" s="218"/>
      <c r="O763" s="218"/>
      <c r="P763" s="218"/>
      <c r="Q763" s="218"/>
      <c r="R763" s="218"/>
      <c r="S763" s="218"/>
      <c r="T763" s="219"/>
      <c r="AT763" s="220" t="s">
        <v>164</v>
      </c>
      <c r="AU763" s="220" t="s">
        <v>82</v>
      </c>
      <c r="AV763" s="14" t="s">
        <v>82</v>
      </c>
      <c r="AW763" s="14" t="s">
        <v>35</v>
      </c>
      <c r="AX763" s="14" t="s">
        <v>73</v>
      </c>
      <c r="AY763" s="220" t="s">
        <v>151</v>
      </c>
    </row>
    <row r="764" spans="1:65" s="13" customFormat="1" ht="11.25">
      <c r="B764" s="200"/>
      <c r="C764" s="201"/>
      <c r="D764" s="193" t="s">
        <v>164</v>
      </c>
      <c r="E764" s="202" t="s">
        <v>19</v>
      </c>
      <c r="F764" s="203" t="s">
        <v>1241</v>
      </c>
      <c r="G764" s="201"/>
      <c r="H764" s="202" t="s">
        <v>19</v>
      </c>
      <c r="I764" s="204"/>
      <c r="J764" s="201"/>
      <c r="K764" s="201"/>
      <c r="L764" s="205"/>
      <c r="M764" s="206"/>
      <c r="N764" s="207"/>
      <c r="O764" s="207"/>
      <c r="P764" s="207"/>
      <c r="Q764" s="207"/>
      <c r="R764" s="207"/>
      <c r="S764" s="207"/>
      <c r="T764" s="208"/>
      <c r="AT764" s="209" t="s">
        <v>164</v>
      </c>
      <c r="AU764" s="209" t="s">
        <v>82</v>
      </c>
      <c r="AV764" s="13" t="s">
        <v>80</v>
      </c>
      <c r="AW764" s="13" t="s">
        <v>35</v>
      </c>
      <c r="AX764" s="13" t="s">
        <v>73</v>
      </c>
      <c r="AY764" s="209" t="s">
        <v>151</v>
      </c>
    </row>
    <row r="765" spans="1:65" s="14" customFormat="1" ht="11.25">
      <c r="B765" s="210"/>
      <c r="C765" s="211"/>
      <c r="D765" s="193" t="s">
        <v>164</v>
      </c>
      <c r="E765" s="212" t="s">
        <v>19</v>
      </c>
      <c r="F765" s="213" t="s">
        <v>1260</v>
      </c>
      <c r="G765" s="211"/>
      <c r="H765" s="214">
        <v>28.8</v>
      </c>
      <c r="I765" s="215"/>
      <c r="J765" s="211"/>
      <c r="K765" s="211"/>
      <c r="L765" s="216"/>
      <c r="M765" s="217"/>
      <c r="N765" s="218"/>
      <c r="O765" s="218"/>
      <c r="P765" s="218"/>
      <c r="Q765" s="218"/>
      <c r="R765" s="218"/>
      <c r="S765" s="218"/>
      <c r="T765" s="219"/>
      <c r="AT765" s="220" t="s">
        <v>164</v>
      </c>
      <c r="AU765" s="220" t="s">
        <v>82</v>
      </c>
      <c r="AV765" s="14" t="s">
        <v>82</v>
      </c>
      <c r="AW765" s="14" t="s">
        <v>35</v>
      </c>
      <c r="AX765" s="14" t="s">
        <v>73</v>
      </c>
      <c r="AY765" s="220" t="s">
        <v>151</v>
      </c>
    </row>
    <row r="766" spans="1:65" s="15" customFormat="1" ht="11.25">
      <c r="B766" s="221"/>
      <c r="C766" s="222"/>
      <c r="D766" s="193" t="s">
        <v>164</v>
      </c>
      <c r="E766" s="223" t="s">
        <v>19</v>
      </c>
      <c r="F766" s="224" t="s">
        <v>167</v>
      </c>
      <c r="G766" s="222"/>
      <c r="H766" s="225">
        <v>98.486999999999995</v>
      </c>
      <c r="I766" s="226"/>
      <c r="J766" s="222"/>
      <c r="K766" s="222"/>
      <c r="L766" s="227"/>
      <c r="M766" s="228"/>
      <c r="N766" s="229"/>
      <c r="O766" s="229"/>
      <c r="P766" s="229"/>
      <c r="Q766" s="229"/>
      <c r="R766" s="229"/>
      <c r="S766" s="229"/>
      <c r="T766" s="230"/>
      <c r="AT766" s="231" t="s">
        <v>164</v>
      </c>
      <c r="AU766" s="231" t="s">
        <v>82</v>
      </c>
      <c r="AV766" s="15" t="s">
        <v>158</v>
      </c>
      <c r="AW766" s="15" t="s">
        <v>35</v>
      </c>
      <c r="AX766" s="15" t="s">
        <v>80</v>
      </c>
      <c r="AY766" s="231" t="s">
        <v>151</v>
      </c>
    </row>
    <row r="767" spans="1:65" s="2" customFormat="1" ht="24.2" customHeight="1">
      <c r="A767" s="36"/>
      <c r="B767" s="37"/>
      <c r="C767" s="180" t="s">
        <v>1261</v>
      </c>
      <c r="D767" s="180" t="s">
        <v>153</v>
      </c>
      <c r="E767" s="181" t="s">
        <v>1262</v>
      </c>
      <c r="F767" s="182" t="s">
        <v>1263</v>
      </c>
      <c r="G767" s="183" t="s">
        <v>178</v>
      </c>
      <c r="H767" s="184">
        <v>247.34800000000001</v>
      </c>
      <c r="I767" s="185"/>
      <c r="J767" s="186">
        <f>ROUND(I767*H767,2)</f>
        <v>0</v>
      </c>
      <c r="K767" s="182" t="s">
        <v>157</v>
      </c>
      <c r="L767" s="41"/>
      <c r="M767" s="187" t="s">
        <v>19</v>
      </c>
      <c r="N767" s="188" t="s">
        <v>44</v>
      </c>
      <c r="O767" s="66"/>
      <c r="P767" s="189">
        <f>O767*H767</f>
        <v>0</v>
      </c>
      <c r="Q767" s="189">
        <v>0</v>
      </c>
      <c r="R767" s="189">
        <f>Q767*H767</f>
        <v>0</v>
      </c>
      <c r="S767" s="189">
        <v>0</v>
      </c>
      <c r="T767" s="190">
        <f>S767*H767</f>
        <v>0</v>
      </c>
      <c r="U767" s="36"/>
      <c r="V767" s="36"/>
      <c r="W767" s="36"/>
      <c r="X767" s="36"/>
      <c r="Y767" s="36"/>
      <c r="Z767" s="36"/>
      <c r="AA767" s="36"/>
      <c r="AB767" s="36"/>
      <c r="AC767" s="36"/>
      <c r="AD767" s="36"/>
      <c r="AE767" s="36"/>
      <c r="AR767" s="191" t="s">
        <v>276</v>
      </c>
      <c r="AT767" s="191" t="s">
        <v>153</v>
      </c>
      <c r="AU767" s="191" t="s">
        <v>82</v>
      </c>
      <c r="AY767" s="19" t="s">
        <v>151</v>
      </c>
      <c r="BE767" s="192">
        <f>IF(N767="základní",J767,0)</f>
        <v>0</v>
      </c>
      <c r="BF767" s="192">
        <f>IF(N767="snížená",J767,0)</f>
        <v>0</v>
      </c>
      <c r="BG767" s="192">
        <f>IF(N767="zákl. přenesená",J767,0)</f>
        <v>0</v>
      </c>
      <c r="BH767" s="192">
        <f>IF(N767="sníž. přenesená",J767,0)</f>
        <v>0</v>
      </c>
      <c r="BI767" s="192">
        <f>IF(N767="nulová",J767,0)</f>
        <v>0</v>
      </c>
      <c r="BJ767" s="19" t="s">
        <v>80</v>
      </c>
      <c r="BK767" s="192">
        <f>ROUND(I767*H767,2)</f>
        <v>0</v>
      </c>
      <c r="BL767" s="19" t="s">
        <v>276</v>
      </c>
      <c r="BM767" s="191" t="s">
        <v>1718</v>
      </c>
    </row>
    <row r="768" spans="1:65" s="2" customFormat="1" ht="19.5">
      <c r="A768" s="36"/>
      <c r="B768" s="37"/>
      <c r="C768" s="38"/>
      <c r="D768" s="193" t="s">
        <v>160</v>
      </c>
      <c r="E768" s="38"/>
      <c r="F768" s="194" t="s">
        <v>1265</v>
      </c>
      <c r="G768" s="38"/>
      <c r="H768" s="38"/>
      <c r="I768" s="195"/>
      <c r="J768" s="38"/>
      <c r="K768" s="38"/>
      <c r="L768" s="41"/>
      <c r="M768" s="196"/>
      <c r="N768" s="197"/>
      <c r="O768" s="66"/>
      <c r="P768" s="66"/>
      <c r="Q768" s="66"/>
      <c r="R768" s="66"/>
      <c r="S768" s="66"/>
      <c r="T768" s="67"/>
      <c r="U768" s="36"/>
      <c r="V768" s="36"/>
      <c r="W768" s="36"/>
      <c r="X768" s="36"/>
      <c r="Y768" s="36"/>
      <c r="Z768" s="36"/>
      <c r="AA768" s="36"/>
      <c r="AB768" s="36"/>
      <c r="AC768" s="36"/>
      <c r="AD768" s="36"/>
      <c r="AE768" s="36"/>
      <c r="AT768" s="19" t="s">
        <v>160</v>
      </c>
      <c r="AU768" s="19" t="s">
        <v>82</v>
      </c>
    </row>
    <row r="769" spans="1:51" s="2" customFormat="1" ht="11.25">
      <c r="A769" s="36"/>
      <c r="B769" s="37"/>
      <c r="C769" s="38"/>
      <c r="D769" s="198" t="s">
        <v>162</v>
      </c>
      <c r="E769" s="38"/>
      <c r="F769" s="199" t="s">
        <v>1266</v>
      </c>
      <c r="G769" s="38"/>
      <c r="H769" s="38"/>
      <c r="I769" s="195"/>
      <c r="J769" s="38"/>
      <c r="K769" s="38"/>
      <c r="L769" s="41"/>
      <c r="M769" s="196"/>
      <c r="N769" s="197"/>
      <c r="O769" s="66"/>
      <c r="P769" s="66"/>
      <c r="Q769" s="66"/>
      <c r="R769" s="66"/>
      <c r="S769" s="66"/>
      <c r="T769" s="67"/>
      <c r="U769" s="36"/>
      <c r="V769" s="36"/>
      <c r="W769" s="36"/>
      <c r="X769" s="36"/>
      <c r="Y769" s="36"/>
      <c r="Z769" s="36"/>
      <c r="AA769" s="36"/>
      <c r="AB769" s="36"/>
      <c r="AC769" s="36"/>
      <c r="AD769" s="36"/>
      <c r="AE769" s="36"/>
      <c r="AT769" s="19" t="s">
        <v>162</v>
      </c>
      <c r="AU769" s="19" t="s">
        <v>82</v>
      </c>
    </row>
    <row r="770" spans="1:51" s="13" customFormat="1" ht="11.25">
      <c r="B770" s="200"/>
      <c r="C770" s="201"/>
      <c r="D770" s="193" t="s">
        <v>164</v>
      </c>
      <c r="E770" s="202" t="s">
        <v>19</v>
      </c>
      <c r="F770" s="203" t="s">
        <v>1190</v>
      </c>
      <c r="G770" s="201"/>
      <c r="H770" s="202" t="s">
        <v>19</v>
      </c>
      <c r="I770" s="204"/>
      <c r="J770" s="201"/>
      <c r="K770" s="201"/>
      <c r="L770" s="205"/>
      <c r="M770" s="206"/>
      <c r="N770" s="207"/>
      <c r="O770" s="207"/>
      <c r="P770" s="207"/>
      <c r="Q770" s="207"/>
      <c r="R770" s="207"/>
      <c r="S770" s="207"/>
      <c r="T770" s="208"/>
      <c r="AT770" s="209" t="s">
        <v>164</v>
      </c>
      <c r="AU770" s="209" t="s">
        <v>82</v>
      </c>
      <c r="AV770" s="13" t="s">
        <v>80</v>
      </c>
      <c r="AW770" s="13" t="s">
        <v>35</v>
      </c>
      <c r="AX770" s="13" t="s">
        <v>73</v>
      </c>
      <c r="AY770" s="209" t="s">
        <v>151</v>
      </c>
    </row>
    <row r="771" spans="1:51" s="13" customFormat="1" ht="11.25">
      <c r="B771" s="200"/>
      <c r="C771" s="201"/>
      <c r="D771" s="193" t="s">
        <v>164</v>
      </c>
      <c r="E771" s="202" t="s">
        <v>19</v>
      </c>
      <c r="F771" s="203" t="s">
        <v>1191</v>
      </c>
      <c r="G771" s="201"/>
      <c r="H771" s="202" t="s">
        <v>19</v>
      </c>
      <c r="I771" s="204"/>
      <c r="J771" s="201"/>
      <c r="K771" s="201"/>
      <c r="L771" s="205"/>
      <c r="M771" s="206"/>
      <c r="N771" s="207"/>
      <c r="O771" s="207"/>
      <c r="P771" s="207"/>
      <c r="Q771" s="207"/>
      <c r="R771" s="207"/>
      <c r="S771" s="207"/>
      <c r="T771" s="208"/>
      <c r="AT771" s="209" t="s">
        <v>164</v>
      </c>
      <c r="AU771" s="209" t="s">
        <v>82</v>
      </c>
      <c r="AV771" s="13" t="s">
        <v>80</v>
      </c>
      <c r="AW771" s="13" t="s">
        <v>35</v>
      </c>
      <c r="AX771" s="13" t="s">
        <v>73</v>
      </c>
      <c r="AY771" s="209" t="s">
        <v>151</v>
      </c>
    </row>
    <row r="772" spans="1:51" s="14" customFormat="1" ht="11.25">
      <c r="B772" s="210"/>
      <c r="C772" s="211"/>
      <c r="D772" s="193" t="s">
        <v>164</v>
      </c>
      <c r="E772" s="212" t="s">
        <v>19</v>
      </c>
      <c r="F772" s="213" t="s">
        <v>1192</v>
      </c>
      <c r="G772" s="211"/>
      <c r="H772" s="214">
        <v>7.5</v>
      </c>
      <c r="I772" s="215"/>
      <c r="J772" s="211"/>
      <c r="K772" s="211"/>
      <c r="L772" s="216"/>
      <c r="M772" s="217"/>
      <c r="N772" s="218"/>
      <c r="O772" s="218"/>
      <c r="P772" s="218"/>
      <c r="Q772" s="218"/>
      <c r="R772" s="218"/>
      <c r="S772" s="218"/>
      <c r="T772" s="219"/>
      <c r="AT772" s="220" t="s">
        <v>164</v>
      </c>
      <c r="AU772" s="220" t="s">
        <v>82</v>
      </c>
      <c r="AV772" s="14" t="s">
        <v>82</v>
      </c>
      <c r="AW772" s="14" t="s">
        <v>35</v>
      </c>
      <c r="AX772" s="14" t="s">
        <v>73</v>
      </c>
      <c r="AY772" s="220" t="s">
        <v>151</v>
      </c>
    </row>
    <row r="773" spans="1:51" s="13" customFormat="1" ht="11.25">
      <c r="B773" s="200"/>
      <c r="C773" s="201"/>
      <c r="D773" s="193" t="s">
        <v>164</v>
      </c>
      <c r="E773" s="202" t="s">
        <v>19</v>
      </c>
      <c r="F773" s="203" t="s">
        <v>1193</v>
      </c>
      <c r="G773" s="201"/>
      <c r="H773" s="202" t="s">
        <v>19</v>
      </c>
      <c r="I773" s="204"/>
      <c r="J773" s="201"/>
      <c r="K773" s="201"/>
      <c r="L773" s="205"/>
      <c r="M773" s="206"/>
      <c r="N773" s="207"/>
      <c r="O773" s="207"/>
      <c r="P773" s="207"/>
      <c r="Q773" s="207"/>
      <c r="R773" s="207"/>
      <c r="S773" s="207"/>
      <c r="T773" s="208"/>
      <c r="AT773" s="209" t="s">
        <v>164</v>
      </c>
      <c r="AU773" s="209" t="s">
        <v>82</v>
      </c>
      <c r="AV773" s="13" t="s">
        <v>80</v>
      </c>
      <c r="AW773" s="13" t="s">
        <v>35</v>
      </c>
      <c r="AX773" s="13" t="s">
        <v>73</v>
      </c>
      <c r="AY773" s="209" t="s">
        <v>151</v>
      </c>
    </row>
    <row r="774" spans="1:51" s="14" customFormat="1" ht="11.25">
      <c r="B774" s="210"/>
      <c r="C774" s="211"/>
      <c r="D774" s="193" t="s">
        <v>164</v>
      </c>
      <c r="E774" s="212" t="s">
        <v>19</v>
      </c>
      <c r="F774" s="213" t="s">
        <v>1194</v>
      </c>
      <c r="G774" s="211"/>
      <c r="H774" s="214">
        <v>0.32</v>
      </c>
      <c r="I774" s="215"/>
      <c r="J774" s="211"/>
      <c r="K774" s="211"/>
      <c r="L774" s="216"/>
      <c r="M774" s="217"/>
      <c r="N774" s="218"/>
      <c r="O774" s="218"/>
      <c r="P774" s="218"/>
      <c r="Q774" s="218"/>
      <c r="R774" s="218"/>
      <c r="S774" s="218"/>
      <c r="T774" s="219"/>
      <c r="AT774" s="220" t="s">
        <v>164</v>
      </c>
      <c r="AU774" s="220" t="s">
        <v>82</v>
      </c>
      <c r="AV774" s="14" t="s">
        <v>82</v>
      </c>
      <c r="AW774" s="14" t="s">
        <v>35</v>
      </c>
      <c r="AX774" s="14" t="s">
        <v>73</v>
      </c>
      <c r="AY774" s="220" t="s">
        <v>151</v>
      </c>
    </row>
    <row r="775" spans="1:51" s="14" customFormat="1" ht="11.25">
      <c r="B775" s="210"/>
      <c r="C775" s="211"/>
      <c r="D775" s="193" t="s">
        <v>164</v>
      </c>
      <c r="E775" s="212" t="s">
        <v>19</v>
      </c>
      <c r="F775" s="213" t="s">
        <v>1195</v>
      </c>
      <c r="G775" s="211"/>
      <c r="H775" s="214">
        <v>2.573</v>
      </c>
      <c r="I775" s="215"/>
      <c r="J775" s="211"/>
      <c r="K775" s="211"/>
      <c r="L775" s="216"/>
      <c r="M775" s="217"/>
      <c r="N775" s="218"/>
      <c r="O775" s="218"/>
      <c r="P775" s="218"/>
      <c r="Q775" s="218"/>
      <c r="R775" s="218"/>
      <c r="S775" s="218"/>
      <c r="T775" s="219"/>
      <c r="AT775" s="220" t="s">
        <v>164</v>
      </c>
      <c r="AU775" s="220" t="s">
        <v>82</v>
      </c>
      <c r="AV775" s="14" t="s">
        <v>82</v>
      </c>
      <c r="AW775" s="14" t="s">
        <v>35</v>
      </c>
      <c r="AX775" s="14" t="s">
        <v>73</v>
      </c>
      <c r="AY775" s="220" t="s">
        <v>151</v>
      </c>
    </row>
    <row r="776" spans="1:51" s="13" customFormat="1" ht="11.25">
      <c r="B776" s="200"/>
      <c r="C776" s="201"/>
      <c r="D776" s="193" t="s">
        <v>164</v>
      </c>
      <c r="E776" s="202" t="s">
        <v>19</v>
      </c>
      <c r="F776" s="203" t="s">
        <v>1719</v>
      </c>
      <c r="G776" s="201"/>
      <c r="H776" s="202" t="s">
        <v>19</v>
      </c>
      <c r="I776" s="204"/>
      <c r="J776" s="201"/>
      <c r="K776" s="201"/>
      <c r="L776" s="205"/>
      <c r="M776" s="206"/>
      <c r="N776" s="207"/>
      <c r="O776" s="207"/>
      <c r="P776" s="207"/>
      <c r="Q776" s="207"/>
      <c r="R776" s="207"/>
      <c r="S776" s="207"/>
      <c r="T776" s="208"/>
      <c r="AT776" s="209" t="s">
        <v>164</v>
      </c>
      <c r="AU776" s="209" t="s">
        <v>82</v>
      </c>
      <c r="AV776" s="13" t="s">
        <v>80</v>
      </c>
      <c r="AW776" s="13" t="s">
        <v>35</v>
      </c>
      <c r="AX776" s="13" t="s">
        <v>73</v>
      </c>
      <c r="AY776" s="209" t="s">
        <v>151</v>
      </c>
    </row>
    <row r="777" spans="1:51" s="14" customFormat="1" ht="11.25">
      <c r="B777" s="210"/>
      <c r="C777" s="211"/>
      <c r="D777" s="193" t="s">
        <v>164</v>
      </c>
      <c r="E777" s="212" t="s">
        <v>19</v>
      </c>
      <c r="F777" s="213" t="s">
        <v>1195</v>
      </c>
      <c r="G777" s="211"/>
      <c r="H777" s="214">
        <v>2.573</v>
      </c>
      <c r="I777" s="215"/>
      <c r="J777" s="211"/>
      <c r="K777" s="211"/>
      <c r="L777" s="216"/>
      <c r="M777" s="217"/>
      <c r="N777" s="218"/>
      <c r="O777" s="218"/>
      <c r="P777" s="218"/>
      <c r="Q777" s="218"/>
      <c r="R777" s="218"/>
      <c r="S777" s="218"/>
      <c r="T777" s="219"/>
      <c r="AT777" s="220" t="s">
        <v>164</v>
      </c>
      <c r="AU777" s="220" t="s">
        <v>82</v>
      </c>
      <c r="AV777" s="14" t="s">
        <v>82</v>
      </c>
      <c r="AW777" s="14" t="s">
        <v>35</v>
      </c>
      <c r="AX777" s="14" t="s">
        <v>73</v>
      </c>
      <c r="AY777" s="220" t="s">
        <v>151</v>
      </c>
    </row>
    <row r="778" spans="1:51" s="13" customFormat="1" ht="22.5">
      <c r="B778" s="200"/>
      <c r="C778" s="201"/>
      <c r="D778" s="193" t="s">
        <v>164</v>
      </c>
      <c r="E778" s="202" t="s">
        <v>19</v>
      </c>
      <c r="F778" s="203" t="s">
        <v>1197</v>
      </c>
      <c r="G778" s="201"/>
      <c r="H778" s="202" t="s">
        <v>19</v>
      </c>
      <c r="I778" s="204"/>
      <c r="J778" s="201"/>
      <c r="K778" s="201"/>
      <c r="L778" s="205"/>
      <c r="M778" s="206"/>
      <c r="N778" s="207"/>
      <c r="O778" s="207"/>
      <c r="P778" s="207"/>
      <c r="Q778" s="207"/>
      <c r="R778" s="207"/>
      <c r="S778" s="207"/>
      <c r="T778" s="208"/>
      <c r="AT778" s="209" t="s">
        <v>164</v>
      </c>
      <c r="AU778" s="209" t="s">
        <v>82</v>
      </c>
      <c r="AV778" s="13" t="s">
        <v>80</v>
      </c>
      <c r="AW778" s="13" t="s">
        <v>35</v>
      </c>
      <c r="AX778" s="13" t="s">
        <v>73</v>
      </c>
      <c r="AY778" s="209" t="s">
        <v>151</v>
      </c>
    </row>
    <row r="779" spans="1:51" s="14" customFormat="1" ht="11.25">
      <c r="B779" s="210"/>
      <c r="C779" s="211"/>
      <c r="D779" s="193" t="s">
        <v>164</v>
      </c>
      <c r="E779" s="212" t="s">
        <v>19</v>
      </c>
      <c r="F779" s="213" t="s">
        <v>1198</v>
      </c>
      <c r="G779" s="211"/>
      <c r="H779" s="214">
        <v>42.695</v>
      </c>
      <c r="I779" s="215"/>
      <c r="J779" s="211"/>
      <c r="K779" s="211"/>
      <c r="L779" s="216"/>
      <c r="M779" s="217"/>
      <c r="N779" s="218"/>
      <c r="O779" s="218"/>
      <c r="P779" s="218"/>
      <c r="Q779" s="218"/>
      <c r="R779" s="218"/>
      <c r="S779" s="218"/>
      <c r="T779" s="219"/>
      <c r="AT779" s="220" t="s">
        <v>164</v>
      </c>
      <c r="AU779" s="220" t="s">
        <v>82</v>
      </c>
      <c r="AV779" s="14" t="s">
        <v>82</v>
      </c>
      <c r="AW779" s="14" t="s">
        <v>35</v>
      </c>
      <c r="AX779" s="14" t="s">
        <v>73</v>
      </c>
      <c r="AY779" s="220" t="s">
        <v>151</v>
      </c>
    </row>
    <row r="780" spans="1:51" s="13" customFormat="1" ht="11.25">
      <c r="B780" s="200"/>
      <c r="C780" s="201"/>
      <c r="D780" s="193" t="s">
        <v>164</v>
      </c>
      <c r="E780" s="202" t="s">
        <v>19</v>
      </c>
      <c r="F780" s="203" t="s">
        <v>1720</v>
      </c>
      <c r="G780" s="201"/>
      <c r="H780" s="202" t="s">
        <v>19</v>
      </c>
      <c r="I780" s="204"/>
      <c r="J780" s="201"/>
      <c r="K780" s="201"/>
      <c r="L780" s="205"/>
      <c r="M780" s="206"/>
      <c r="N780" s="207"/>
      <c r="O780" s="207"/>
      <c r="P780" s="207"/>
      <c r="Q780" s="207"/>
      <c r="R780" s="207"/>
      <c r="S780" s="207"/>
      <c r="T780" s="208"/>
      <c r="AT780" s="209" t="s">
        <v>164</v>
      </c>
      <c r="AU780" s="209" t="s">
        <v>82</v>
      </c>
      <c r="AV780" s="13" t="s">
        <v>80</v>
      </c>
      <c r="AW780" s="13" t="s">
        <v>35</v>
      </c>
      <c r="AX780" s="13" t="s">
        <v>73</v>
      </c>
      <c r="AY780" s="209" t="s">
        <v>151</v>
      </c>
    </row>
    <row r="781" spans="1:51" s="14" customFormat="1" ht="11.25">
      <c r="B781" s="210"/>
      <c r="C781" s="211"/>
      <c r="D781" s="193" t="s">
        <v>164</v>
      </c>
      <c r="E781" s="212" t="s">
        <v>19</v>
      </c>
      <c r="F781" s="213" t="s">
        <v>1200</v>
      </c>
      <c r="G781" s="211"/>
      <c r="H781" s="214">
        <v>19.440000000000001</v>
      </c>
      <c r="I781" s="215"/>
      <c r="J781" s="211"/>
      <c r="K781" s="211"/>
      <c r="L781" s="216"/>
      <c r="M781" s="217"/>
      <c r="N781" s="218"/>
      <c r="O781" s="218"/>
      <c r="P781" s="218"/>
      <c r="Q781" s="218"/>
      <c r="R781" s="218"/>
      <c r="S781" s="218"/>
      <c r="T781" s="219"/>
      <c r="AT781" s="220" t="s">
        <v>164</v>
      </c>
      <c r="AU781" s="220" t="s">
        <v>82</v>
      </c>
      <c r="AV781" s="14" t="s">
        <v>82</v>
      </c>
      <c r="AW781" s="14" t="s">
        <v>35</v>
      </c>
      <c r="AX781" s="14" t="s">
        <v>73</v>
      </c>
      <c r="AY781" s="220" t="s">
        <v>151</v>
      </c>
    </row>
    <row r="782" spans="1:51" s="13" customFormat="1" ht="11.25">
      <c r="B782" s="200"/>
      <c r="C782" s="201"/>
      <c r="D782" s="193" t="s">
        <v>164</v>
      </c>
      <c r="E782" s="202" t="s">
        <v>19</v>
      </c>
      <c r="F782" s="203" t="s">
        <v>1201</v>
      </c>
      <c r="G782" s="201"/>
      <c r="H782" s="202" t="s">
        <v>19</v>
      </c>
      <c r="I782" s="204"/>
      <c r="J782" s="201"/>
      <c r="K782" s="201"/>
      <c r="L782" s="205"/>
      <c r="M782" s="206"/>
      <c r="N782" s="207"/>
      <c r="O782" s="207"/>
      <c r="P782" s="207"/>
      <c r="Q782" s="207"/>
      <c r="R782" s="207"/>
      <c r="S782" s="207"/>
      <c r="T782" s="208"/>
      <c r="AT782" s="209" t="s">
        <v>164</v>
      </c>
      <c r="AU782" s="209" t="s">
        <v>82</v>
      </c>
      <c r="AV782" s="13" t="s">
        <v>80</v>
      </c>
      <c r="AW782" s="13" t="s">
        <v>35</v>
      </c>
      <c r="AX782" s="13" t="s">
        <v>73</v>
      </c>
      <c r="AY782" s="209" t="s">
        <v>151</v>
      </c>
    </row>
    <row r="783" spans="1:51" s="14" customFormat="1" ht="11.25">
      <c r="B783" s="210"/>
      <c r="C783" s="211"/>
      <c r="D783" s="193" t="s">
        <v>164</v>
      </c>
      <c r="E783" s="212" t="s">
        <v>19</v>
      </c>
      <c r="F783" s="213" t="s">
        <v>1202</v>
      </c>
      <c r="G783" s="211"/>
      <c r="H783" s="214">
        <v>0.81599999999999995</v>
      </c>
      <c r="I783" s="215"/>
      <c r="J783" s="211"/>
      <c r="K783" s="211"/>
      <c r="L783" s="216"/>
      <c r="M783" s="217"/>
      <c r="N783" s="218"/>
      <c r="O783" s="218"/>
      <c r="P783" s="218"/>
      <c r="Q783" s="218"/>
      <c r="R783" s="218"/>
      <c r="S783" s="218"/>
      <c r="T783" s="219"/>
      <c r="AT783" s="220" t="s">
        <v>164</v>
      </c>
      <c r="AU783" s="220" t="s">
        <v>82</v>
      </c>
      <c r="AV783" s="14" t="s">
        <v>82</v>
      </c>
      <c r="AW783" s="14" t="s">
        <v>35</v>
      </c>
      <c r="AX783" s="14" t="s">
        <v>73</v>
      </c>
      <c r="AY783" s="220" t="s">
        <v>151</v>
      </c>
    </row>
    <row r="784" spans="1:51" s="13" customFormat="1" ht="11.25">
      <c r="B784" s="200"/>
      <c r="C784" s="201"/>
      <c r="D784" s="193" t="s">
        <v>164</v>
      </c>
      <c r="E784" s="202" t="s">
        <v>19</v>
      </c>
      <c r="F784" s="203" t="s">
        <v>1203</v>
      </c>
      <c r="G784" s="201"/>
      <c r="H784" s="202" t="s">
        <v>19</v>
      </c>
      <c r="I784" s="204"/>
      <c r="J784" s="201"/>
      <c r="K784" s="201"/>
      <c r="L784" s="205"/>
      <c r="M784" s="206"/>
      <c r="N784" s="207"/>
      <c r="O784" s="207"/>
      <c r="P784" s="207"/>
      <c r="Q784" s="207"/>
      <c r="R784" s="207"/>
      <c r="S784" s="207"/>
      <c r="T784" s="208"/>
      <c r="AT784" s="209" t="s">
        <v>164</v>
      </c>
      <c r="AU784" s="209" t="s">
        <v>82</v>
      </c>
      <c r="AV784" s="13" t="s">
        <v>80</v>
      </c>
      <c r="AW784" s="13" t="s">
        <v>35</v>
      </c>
      <c r="AX784" s="13" t="s">
        <v>73</v>
      </c>
      <c r="AY784" s="209" t="s">
        <v>151</v>
      </c>
    </row>
    <row r="785" spans="2:51" s="14" customFormat="1" ht="11.25">
      <c r="B785" s="210"/>
      <c r="C785" s="211"/>
      <c r="D785" s="193" t="s">
        <v>164</v>
      </c>
      <c r="E785" s="212" t="s">
        <v>19</v>
      </c>
      <c r="F785" s="213" t="s">
        <v>1204</v>
      </c>
      <c r="G785" s="211"/>
      <c r="H785" s="214">
        <v>39.56</v>
      </c>
      <c r="I785" s="215"/>
      <c r="J785" s="211"/>
      <c r="K785" s="211"/>
      <c r="L785" s="216"/>
      <c r="M785" s="217"/>
      <c r="N785" s="218"/>
      <c r="O785" s="218"/>
      <c r="P785" s="218"/>
      <c r="Q785" s="218"/>
      <c r="R785" s="218"/>
      <c r="S785" s="218"/>
      <c r="T785" s="219"/>
      <c r="AT785" s="220" t="s">
        <v>164</v>
      </c>
      <c r="AU785" s="220" t="s">
        <v>82</v>
      </c>
      <c r="AV785" s="14" t="s">
        <v>82</v>
      </c>
      <c r="AW785" s="14" t="s">
        <v>35</v>
      </c>
      <c r="AX785" s="14" t="s">
        <v>73</v>
      </c>
      <c r="AY785" s="220" t="s">
        <v>151</v>
      </c>
    </row>
    <row r="786" spans="2:51" s="13" customFormat="1" ht="11.25">
      <c r="B786" s="200"/>
      <c r="C786" s="201"/>
      <c r="D786" s="193" t="s">
        <v>164</v>
      </c>
      <c r="E786" s="202" t="s">
        <v>19</v>
      </c>
      <c r="F786" s="203" t="s">
        <v>1205</v>
      </c>
      <c r="G786" s="201"/>
      <c r="H786" s="202" t="s">
        <v>19</v>
      </c>
      <c r="I786" s="204"/>
      <c r="J786" s="201"/>
      <c r="K786" s="201"/>
      <c r="L786" s="205"/>
      <c r="M786" s="206"/>
      <c r="N786" s="207"/>
      <c r="O786" s="207"/>
      <c r="P786" s="207"/>
      <c r="Q786" s="207"/>
      <c r="R786" s="207"/>
      <c r="S786" s="207"/>
      <c r="T786" s="208"/>
      <c r="AT786" s="209" t="s">
        <v>164</v>
      </c>
      <c r="AU786" s="209" t="s">
        <v>82</v>
      </c>
      <c r="AV786" s="13" t="s">
        <v>80</v>
      </c>
      <c r="AW786" s="13" t="s">
        <v>35</v>
      </c>
      <c r="AX786" s="13" t="s">
        <v>73</v>
      </c>
      <c r="AY786" s="209" t="s">
        <v>151</v>
      </c>
    </row>
    <row r="787" spans="2:51" s="14" customFormat="1" ht="11.25">
      <c r="B787" s="210"/>
      <c r="C787" s="211"/>
      <c r="D787" s="193" t="s">
        <v>164</v>
      </c>
      <c r="E787" s="212" t="s">
        <v>19</v>
      </c>
      <c r="F787" s="213" t="s">
        <v>1206</v>
      </c>
      <c r="G787" s="211"/>
      <c r="H787" s="214">
        <v>14.5</v>
      </c>
      <c r="I787" s="215"/>
      <c r="J787" s="211"/>
      <c r="K787" s="211"/>
      <c r="L787" s="216"/>
      <c r="M787" s="217"/>
      <c r="N787" s="218"/>
      <c r="O787" s="218"/>
      <c r="P787" s="218"/>
      <c r="Q787" s="218"/>
      <c r="R787" s="218"/>
      <c r="S787" s="218"/>
      <c r="T787" s="219"/>
      <c r="AT787" s="220" t="s">
        <v>164</v>
      </c>
      <c r="AU787" s="220" t="s">
        <v>82</v>
      </c>
      <c r="AV787" s="14" t="s">
        <v>82</v>
      </c>
      <c r="AW787" s="14" t="s">
        <v>35</v>
      </c>
      <c r="AX787" s="14" t="s">
        <v>73</v>
      </c>
      <c r="AY787" s="220" t="s">
        <v>151</v>
      </c>
    </row>
    <row r="788" spans="2:51" s="13" customFormat="1" ht="11.25">
      <c r="B788" s="200"/>
      <c r="C788" s="201"/>
      <c r="D788" s="193" t="s">
        <v>164</v>
      </c>
      <c r="E788" s="202" t="s">
        <v>19</v>
      </c>
      <c r="F788" s="203" t="s">
        <v>1207</v>
      </c>
      <c r="G788" s="201"/>
      <c r="H788" s="202" t="s">
        <v>19</v>
      </c>
      <c r="I788" s="204"/>
      <c r="J788" s="201"/>
      <c r="K788" s="201"/>
      <c r="L788" s="205"/>
      <c r="M788" s="206"/>
      <c r="N788" s="207"/>
      <c r="O788" s="207"/>
      <c r="P788" s="207"/>
      <c r="Q788" s="207"/>
      <c r="R788" s="207"/>
      <c r="S788" s="207"/>
      <c r="T788" s="208"/>
      <c r="AT788" s="209" t="s">
        <v>164</v>
      </c>
      <c r="AU788" s="209" t="s">
        <v>82</v>
      </c>
      <c r="AV788" s="13" t="s">
        <v>80</v>
      </c>
      <c r="AW788" s="13" t="s">
        <v>35</v>
      </c>
      <c r="AX788" s="13" t="s">
        <v>73</v>
      </c>
      <c r="AY788" s="209" t="s">
        <v>151</v>
      </c>
    </row>
    <row r="789" spans="2:51" s="14" customFormat="1" ht="11.25">
      <c r="B789" s="210"/>
      <c r="C789" s="211"/>
      <c r="D789" s="193" t="s">
        <v>164</v>
      </c>
      <c r="E789" s="212" t="s">
        <v>19</v>
      </c>
      <c r="F789" s="213" t="s">
        <v>1208</v>
      </c>
      <c r="G789" s="211"/>
      <c r="H789" s="214">
        <v>6.5259999999999998</v>
      </c>
      <c r="I789" s="215"/>
      <c r="J789" s="211"/>
      <c r="K789" s="211"/>
      <c r="L789" s="216"/>
      <c r="M789" s="217"/>
      <c r="N789" s="218"/>
      <c r="O789" s="218"/>
      <c r="P789" s="218"/>
      <c r="Q789" s="218"/>
      <c r="R789" s="218"/>
      <c r="S789" s="218"/>
      <c r="T789" s="219"/>
      <c r="AT789" s="220" t="s">
        <v>164</v>
      </c>
      <c r="AU789" s="220" t="s">
        <v>82</v>
      </c>
      <c r="AV789" s="14" t="s">
        <v>82</v>
      </c>
      <c r="AW789" s="14" t="s">
        <v>35</v>
      </c>
      <c r="AX789" s="14" t="s">
        <v>73</v>
      </c>
      <c r="AY789" s="220" t="s">
        <v>151</v>
      </c>
    </row>
    <row r="790" spans="2:51" s="16" customFormat="1" ht="11.25">
      <c r="B790" s="246"/>
      <c r="C790" s="247"/>
      <c r="D790" s="193" t="s">
        <v>164</v>
      </c>
      <c r="E790" s="248" t="s">
        <v>19</v>
      </c>
      <c r="F790" s="249" t="s">
        <v>371</v>
      </c>
      <c r="G790" s="247"/>
      <c r="H790" s="250">
        <v>136.50300000000001</v>
      </c>
      <c r="I790" s="251"/>
      <c r="J790" s="247"/>
      <c r="K790" s="247"/>
      <c r="L790" s="252"/>
      <c r="M790" s="253"/>
      <c r="N790" s="254"/>
      <c r="O790" s="254"/>
      <c r="P790" s="254"/>
      <c r="Q790" s="254"/>
      <c r="R790" s="254"/>
      <c r="S790" s="254"/>
      <c r="T790" s="255"/>
      <c r="AT790" s="256" t="s">
        <v>164</v>
      </c>
      <c r="AU790" s="256" t="s">
        <v>82</v>
      </c>
      <c r="AV790" s="16" t="s">
        <v>175</v>
      </c>
      <c r="AW790" s="16" t="s">
        <v>35</v>
      </c>
      <c r="AX790" s="16" t="s">
        <v>73</v>
      </c>
      <c r="AY790" s="256" t="s">
        <v>151</v>
      </c>
    </row>
    <row r="791" spans="2:51" s="13" customFormat="1" ht="22.5">
      <c r="B791" s="200"/>
      <c r="C791" s="201"/>
      <c r="D791" s="193" t="s">
        <v>164</v>
      </c>
      <c r="E791" s="202" t="s">
        <v>19</v>
      </c>
      <c r="F791" s="203" t="s">
        <v>1713</v>
      </c>
      <c r="G791" s="201"/>
      <c r="H791" s="202" t="s">
        <v>19</v>
      </c>
      <c r="I791" s="204"/>
      <c r="J791" s="201"/>
      <c r="K791" s="201"/>
      <c r="L791" s="205"/>
      <c r="M791" s="206"/>
      <c r="N791" s="207"/>
      <c r="O791" s="207"/>
      <c r="P791" s="207"/>
      <c r="Q791" s="207"/>
      <c r="R791" s="207"/>
      <c r="S791" s="207"/>
      <c r="T791" s="208"/>
      <c r="AT791" s="209" t="s">
        <v>164</v>
      </c>
      <c r="AU791" s="209" t="s">
        <v>82</v>
      </c>
      <c r="AV791" s="13" t="s">
        <v>80</v>
      </c>
      <c r="AW791" s="13" t="s">
        <v>35</v>
      </c>
      <c r="AX791" s="13" t="s">
        <v>73</v>
      </c>
      <c r="AY791" s="209" t="s">
        <v>151</v>
      </c>
    </row>
    <row r="792" spans="2:51" s="14" customFormat="1" ht="11.25">
      <c r="B792" s="210"/>
      <c r="C792" s="211"/>
      <c r="D792" s="193" t="s">
        <v>164</v>
      </c>
      <c r="E792" s="212" t="s">
        <v>19</v>
      </c>
      <c r="F792" s="213" t="s">
        <v>1210</v>
      </c>
      <c r="G792" s="211"/>
      <c r="H792" s="214">
        <v>1.982</v>
      </c>
      <c r="I792" s="215"/>
      <c r="J792" s="211"/>
      <c r="K792" s="211"/>
      <c r="L792" s="216"/>
      <c r="M792" s="217"/>
      <c r="N792" s="218"/>
      <c r="O792" s="218"/>
      <c r="P792" s="218"/>
      <c r="Q792" s="218"/>
      <c r="R792" s="218"/>
      <c r="S792" s="218"/>
      <c r="T792" s="219"/>
      <c r="AT792" s="220" t="s">
        <v>164</v>
      </c>
      <c r="AU792" s="220" t="s">
        <v>82</v>
      </c>
      <c r="AV792" s="14" t="s">
        <v>82</v>
      </c>
      <c r="AW792" s="14" t="s">
        <v>35</v>
      </c>
      <c r="AX792" s="14" t="s">
        <v>73</v>
      </c>
      <c r="AY792" s="220" t="s">
        <v>151</v>
      </c>
    </row>
    <row r="793" spans="2:51" s="14" customFormat="1" ht="11.25">
      <c r="B793" s="210"/>
      <c r="C793" s="211"/>
      <c r="D793" s="193" t="s">
        <v>164</v>
      </c>
      <c r="E793" s="212" t="s">
        <v>19</v>
      </c>
      <c r="F793" s="213" t="s">
        <v>1211</v>
      </c>
      <c r="G793" s="211"/>
      <c r="H793" s="214">
        <v>4.67</v>
      </c>
      <c r="I793" s="215"/>
      <c r="J793" s="211"/>
      <c r="K793" s="211"/>
      <c r="L793" s="216"/>
      <c r="M793" s="217"/>
      <c r="N793" s="218"/>
      <c r="O793" s="218"/>
      <c r="P793" s="218"/>
      <c r="Q793" s="218"/>
      <c r="R793" s="218"/>
      <c r="S793" s="218"/>
      <c r="T793" s="219"/>
      <c r="AT793" s="220" t="s">
        <v>164</v>
      </c>
      <c r="AU793" s="220" t="s">
        <v>82</v>
      </c>
      <c r="AV793" s="14" t="s">
        <v>82</v>
      </c>
      <c r="AW793" s="14" t="s">
        <v>35</v>
      </c>
      <c r="AX793" s="14" t="s">
        <v>73</v>
      </c>
      <c r="AY793" s="220" t="s">
        <v>151</v>
      </c>
    </row>
    <row r="794" spans="2:51" s="14" customFormat="1" ht="11.25">
      <c r="B794" s="210"/>
      <c r="C794" s="211"/>
      <c r="D794" s="193" t="s">
        <v>164</v>
      </c>
      <c r="E794" s="212" t="s">
        <v>19</v>
      </c>
      <c r="F794" s="213" t="s">
        <v>1212</v>
      </c>
      <c r="G794" s="211"/>
      <c r="H794" s="214">
        <v>4.0460000000000003</v>
      </c>
      <c r="I794" s="215"/>
      <c r="J794" s="211"/>
      <c r="K794" s="211"/>
      <c r="L794" s="216"/>
      <c r="M794" s="217"/>
      <c r="N794" s="218"/>
      <c r="O794" s="218"/>
      <c r="P794" s="218"/>
      <c r="Q794" s="218"/>
      <c r="R794" s="218"/>
      <c r="S794" s="218"/>
      <c r="T794" s="219"/>
      <c r="AT794" s="220" t="s">
        <v>164</v>
      </c>
      <c r="AU794" s="220" t="s">
        <v>82</v>
      </c>
      <c r="AV794" s="14" t="s">
        <v>82</v>
      </c>
      <c r="AW794" s="14" t="s">
        <v>35</v>
      </c>
      <c r="AX794" s="14" t="s">
        <v>73</v>
      </c>
      <c r="AY794" s="220" t="s">
        <v>151</v>
      </c>
    </row>
    <row r="795" spans="2:51" s="14" customFormat="1" ht="11.25">
      <c r="B795" s="210"/>
      <c r="C795" s="211"/>
      <c r="D795" s="193" t="s">
        <v>164</v>
      </c>
      <c r="E795" s="212" t="s">
        <v>19</v>
      </c>
      <c r="F795" s="213" t="s">
        <v>1213</v>
      </c>
      <c r="G795" s="211"/>
      <c r="H795" s="214">
        <v>6.9119999999999999</v>
      </c>
      <c r="I795" s="215"/>
      <c r="J795" s="211"/>
      <c r="K795" s="211"/>
      <c r="L795" s="216"/>
      <c r="M795" s="217"/>
      <c r="N795" s="218"/>
      <c r="O795" s="218"/>
      <c r="P795" s="218"/>
      <c r="Q795" s="218"/>
      <c r="R795" s="218"/>
      <c r="S795" s="218"/>
      <c r="T795" s="219"/>
      <c r="AT795" s="220" t="s">
        <v>164</v>
      </c>
      <c r="AU795" s="220" t="s">
        <v>82</v>
      </c>
      <c r="AV795" s="14" t="s">
        <v>82</v>
      </c>
      <c r="AW795" s="14" t="s">
        <v>35</v>
      </c>
      <c r="AX795" s="14" t="s">
        <v>73</v>
      </c>
      <c r="AY795" s="220" t="s">
        <v>151</v>
      </c>
    </row>
    <row r="796" spans="2:51" s="14" customFormat="1" ht="11.25">
      <c r="B796" s="210"/>
      <c r="C796" s="211"/>
      <c r="D796" s="193" t="s">
        <v>164</v>
      </c>
      <c r="E796" s="212" t="s">
        <v>19</v>
      </c>
      <c r="F796" s="213" t="s">
        <v>1214</v>
      </c>
      <c r="G796" s="211"/>
      <c r="H796" s="214">
        <v>4.2359999999999998</v>
      </c>
      <c r="I796" s="215"/>
      <c r="J796" s="211"/>
      <c r="K796" s="211"/>
      <c r="L796" s="216"/>
      <c r="M796" s="217"/>
      <c r="N796" s="218"/>
      <c r="O796" s="218"/>
      <c r="P796" s="218"/>
      <c r="Q796" s="218"/>
      <c r="R796" s="218"/>
      <c r="S796" s="218"/>
      <c r="T796" s="219"/>
      <c r="AT796" s="220" t="s">
        <v>164</v>
      </c>
      <c r="AU796" s="220" t="s">
        <v>82</v>
      </c>
      <c r="AV796" s="14" t="s">
        <v>82</v>
      </c>
      <c r="AW796" s="14" t="s">
        <v>35</v>
      </c>
      <c r="AX796" s="14" t="s">
        <v>73</v>
      </c>
      <c r="AY796" s="220" t="s">
        <v>151</v>
      </c>
    </row>
    <row r="797" spans="2:51" s="16" customFormat="1" ht="11.25">
      <c r="B797" s="246"/>
      <c r="C797" s="247"/>
      <c r="D797" s="193" t="s">
        <v>164</v>
      </c>
      <c r="E797" s="248" t="s">
        <v>19</v>
      </c>
      <c r="F797" s="249" t="s">
        <v>371</v>
      </c>
      <c r="G797" s="247"/>
      <c r="H797" s="250">
        <v>21.846</v>
      </c>
      <c r="I797" s="251"/>
      <c r="J797" s="247"/>
      <c r="K797" s="247"/>
      <c r="L797" s="252"/>
      <c r="M797" s="253"/>
      <c r="N797" s="254"/>
      <c r="O797" s="254"/>
      <c r="P797" s="254"/>
      <c r="Q797" s="254"/>
      <c r="R797" s="254"/>
      <c r="S797" s="254"/>
      <c r="T797" s="255"/>
      <c r="AT797" s="256" t="s">
        <v>164</v>
      </c>
      <c r="AU797" s="256" t="s">
        <v>82</v>
      </c>
      <c r="AV797" s="16" t="s">
        <v>175</v>
      </c>
      <c r="AW797" s="16" t="s">
        <v>35</v>
      </c>
      <c r="AX797" s="16" t="s">
        <v>73</v>
      </c>
      <c r="AY797" s="256" t="s">
        <v>151</v>
      </c>
    </row>
    <row r="798" spans="2:51" s="13" customFormat="1" ht="11.25">
      <c r="B798" s="200"/>
      <c r="C798" s="201"/>
      <c r="D798" s="193" t="s">
        <v>164</v>
      </c>
      <c r="E798" s="202" t="s">
        <v>19</v>
      </c>
      <c r="F798" s="203" t="s">
        <v>1215</v>
      </c>
      <c r="G798" s="201"/>
      <c r="H798" s="202" t="s">
        <v>19</v>
      </c>
      <c r="I798" s="204"/>
      <c r="J798" s="201"/>
      <c r="K798" s="201"/>
      <c r="L798" s="205"/>
      <c r="M798" s="206"/>
      <c r="N798" s="207"/>
      <c r="O798" s="207"/>
      <c r="P798" s="207"/>
      <c r="Q798" s="207"/>
      <c r="R798" s="207"/>
      <c r="S798" s="207"/>
      <c r="T798" s="208"/>
      <c r="AT798" s="209" t="s">
        <v>164</v>
      </c>
      <c r="AU798" s="209" t="s">
        <v>82</v>
      </c>
      <c r="AV798" s="13" t="s">
        <v>80</v>
      </c>
      <c r="AW798" s="13" t="s">
        <v>35</v>
      </c>
      <c r="AX798" s="13" t="s">
        <v>73</v>
      </c>
      <c r="AY798" s="209" t="s">
        <v>151</v>
      </c>
    </row>
    <row r="799" spans="2:51" s="14" customFormat="1" ht="11.25">
      <c r="B799" s="210"/>
      <c r="C799" s="211"/>
      <c r="D799" s="193" t="s">
        <v>164</v>
      </c>
      <c r="E799" s="212" t="s">
        <v>19</v>
      </c>
      <c r="F799" s="213" t="s">
        <v>1216</v>
      </c>
      <c r="G799" s="211"/>
      <c r="H799" s="214">
        <v>7.2560000000000002</v>
      </c>
      <c r="I799" s="215"/>
      <c r="J799" s="211"/>
      <c r="K799" s="211"/>
      <c r="L799" s="216"/>
      <c r="M799" s="217"/>
      <c r="N799" s="218"/>
      <c r="O799" s="218"/>
      <c r="P799" s="218"/>
      <c r="Q799" s="218"/>
      <c r="R799" s="218"/>
      <c r="S799" s="218"/>
      <c r="T799" s="219"/>
      <c r="AT799" s="220" t="s">
        <v>164</v>
      </c>
      <c r="AU799" s="220" t="s">
        <v>82</v>
      </c>
      <c r="AV799" s="14" t="s">
        <v>82</v>
      </c>
      <c r="AW799" s="14" t="s">
        <v>35</v>
      </c>
      <c r="AX799" s="14" t="s">
        <v>73</v>
      </c>
      <c r="AY799" s="220" t="s">
        <v>151</v>
      </c>
    </row>
    <row r="800" spans="2:51" s="13" customFormat="1" ht="22.5">
      <c r="B800" s="200"/>
      <c r="C800" s="201"/>
      <c r="D800" s="193" t="s">
        <v>164</v>
      </c>
      <c r="E800" s="202" t="s">
        <v>19</v>
      </c>
      <c r="F800" s="203" t="s">
        <v>1217</v>
      </c>
      <c r="G800" s="201"/>
      <c r="H800" s="202" t="s">
        <v>19</v>
      </c>
      <c r="I800" s="204"/>
      <c r="J800" s="201"/>
      <c r="K800" s="201"/>
      <c r="L800" s="205"/>
      <c r="M800" s="206"/>
      <c r="N800" s="207"/>
      <c r="O800" s="207"/>
      <c r="P800" s="207"/>
      <c r="Q800" s="207"/>
      <c r="R800" s="207"/>
      <c r="S800" s="207"/>
      <c r="T800" s="208"/>
      <c r="AT800" s="209" t="s">
        <v>164</v>
      </c>
      <c r="AU800" s="209" t="s">
        <v>82</v>
      </c>
      <c r="AV800" s="13" t="s">
        <v>80</v>
      </c>
      <c r="AW800" s="13" t="s">
        <v>35</v>
      </c>
      <c r="AX800" s="13" t="s">
        <v>73</v>
      </c>
      <c r="AY800" s="209" t="s">
        <v>151</v>
      </c>
    </row>
    <row r="801" spans="1:65" s="14" customFormat="1" ht="11.25">
      <c r="B801" s="210"/>
      <c r="C801" s="211"/>
      <c r="D801" s="193" t="s">
        <v>164</v>
      </c>
      <c r="E801" s="212" t="s">
        <v>19</v>
      </c>
      <c r="F801" s="213" t="s">
        <v>1218</v>
      </c>
      <c r="G801" s="211"/>
      <c r="H801" s="214">
        <v>14.512</v>
      </c>
      <c r="I801" s="215"/>
      <c r="J801" s="211"/>
      <c r="K801" s="211"/>
      <c r="L801" s="216"/>
      <c r="M801" s="217"/>
      <c r="N801" s="218"/>
      <c r="O801" s="218"/>
      <c r="P801" s="218"/>
      <c r="Q801" s="218"/>
      <c r="R801" s="218"/>
      <c r="S801" s="218"/>
      <c r="T801" s="219"/>
      <c r="AT801" s="220" t="s">
        <v>164</v>
      </c>
      <c r="AU801" s="220" t="s">
        <v>82</v>
      </c>
      <c r="AV801" s="14" t="s">
        <v>82</v>
      </c>
      <c r="AW801" s="14" t="s">
        <v>35</v>
      </c>
      <c r="AX801" s="14" t="s">
        <v>73</v>
      </c>
      <c r="AY801" s="220" t="s">
        <v>151</v>
      </c>
    </row>
    <row r="802" spans="1:65" s="16" customFormat="1" ht="11.25">
      <c r="B802" s="246"/>
      <c r="C802" s="247"/>
      <c r="D802" s="193" t="s">
        <v>164</v>
      </c>
      <c r="E802" s="248" t="s">
        <v>19</v>
      </c>
      <c r="F802" s="249" t="s">
        <v>371</v>
      </c>
      <c r="G802" s="247"/>
      <c r="H802" s="250">
        <v>21.768000000000001</v>
      </c>
      <c r="I802" s="251"/>
      <c r="J802" s="247"/>
      <c r="K802" s="247"/>
      <c r="L802" s="252"/>
      <c r="M802" s="253"/>
      <c r="N802" s="254"/>
      <c r="O802" s="254"/>
      <c r="P802" s="254"/>
      <c r="Q802" s="254"/>
      <c r="R802" s="254"/>
      <c r="S802" s="254"/>
      <c r="T802" s="255"/>
      <c r="AT802" s="256" t="s">
        <v>164</v>
      </c>
      <c r="AU802" s="256" t="s">
        <v>82</v>
      </c>
      <c r="AV802" s="16" t="s">
        <v>175</v>
      </c>
      <c r="AW802" s="16" t="s">
        <v>35</v>
      </c>
      <c r="AX802" s="16" t="s">
        <v>73</v>
      </c>
      <c r="AY802" s="256" t="s">
        <v>151</v>
      </c>
    </row>
    <row r="803" spans="1:65" s="13" customFormat="1" ht="11.25">
      <c r="B803" s="200"/>
      <c r="C803" s="201"/>
      <c r="D803" s="193" t="s">
        <v>164</v>
      </c>
      <c r="E803" s="202" t="s">
        <v>19</v>
      </c>
      <c r="F803" s="203" t="s">
        <v>1236</v>
      </c>
      <c r="G803" s="201"/>
      <c r="H803" s="202" t="s">
        <v>19</v>
      </c>
      <c r="I803" s="204"/>
      <c r="J803" s="201"/>
      <c r="K803" s="201"/>
      <c r="L803" s="205"/>
      <c r="M803" s="206"/>
      <c r="N803" s="207"/>
      <c r="O803" s="207"/>
      <c r="P803" s="207"/>
      <c r="Q803" s="207"/>
      <c r="R803" s="207"/>
      <c r="S803" s="207"/>
      <c r="T803" s="208"/>
      <c r="AT803" s="209" t="s">
        <v>164</v>
      </c>
      <c r="AU803" s="209" t="s">
        <v>82</v>
      </c>
      <c r="AV803" s="13" t="s">
        <v>80</v>
      </c>
      <c r="AW803" s="13" t="s">
        <v>35</v>
      </c>
      <c r="AX803" s="13" t="s">
        <v>73</v>
      </c>
      <c r="AY803" s="209" t="s">
        <v>151</v>
      </c>
    </row>
    <row r="804" spans="1:65" s="14" customFormat="1" ht="11.25">
      <c r="B804" s="210"/>
      <c r="C804" s="211"/>
      <c r="D804" s="193" t="s">
        <v>164</v>
      </c>
      <c r="E804" s="212" t="s">
        <v>19</v>
      </c>
      <c r="F804" s="213" t="s">
        <v>1257</v>
      </c>
      <c r="G804" s="211"/>
      <c r="H804" s="214">
        <v>17.614999999999998</v>
      </c>
      <c r="I804" s="215"/>
      <c r="J804" s="211"/>
      <c r="K804" s="211"/>
      <c r="L804" s="216"/>
      <c r="M804" s="217"/>
      <c r="N804" s="218"/>
      <c r="O804" s="218"/>
      <c r="P804" s="218"/>
      <c r="Q804" s="218"/>
      <c r="R804" s="218"/>
      <c r="S804" s="218"/>
      <c r="T804" s="219"/>
      <c r="AT804" s="220" t="s">
        <v>164</v>
      </c>
      <c r="AU804" s="220" t="s">
        <v>82</v>
      </c>
      <c r="AV804" s="14" t="s">
        <v>82</v>
      </c>
      <c r="AW804" s="14" t="s">
        <v>35</v>
      </c>
      <c r="AX804" s="14" t="s">
        <v>73</v>
      </c>
      <c r="AY804" s="220" t="s">
        <v>151</v>
      </c>
    </row>
    <row r="805" spans="1:65" s="13" customFormat="1" ht="11.25">
      <c r="B805" s="200"/>
      <c r="C805" s="201"/>
      <c r="D805" s="193" t="s">
        <v>164</v>
      </c>
      <c r="E805" s="202" t="s">
        <v>19</v>
      </c>
      <c r="F805" s="203" t="s">
        <v>1238</v>
      </c>
      <c r="G805" s="201"/>
      <c r="H805" s="202" t="s">
        <v>19</v>
      </c>
      <c r="I805" s="204"/>
      <c r="J805" s="201"/>
      <c r="K805" s="201"/>
      <c r="L805" s="205"/>
      <c r="M805" s="206"/>
      <c r="N805" s="207"/>
      <c r="O805" s="207"/>
      <c r="P805" s="207"/>
      <c r="Q805" s="207"/>
      <c r="R805" s="207"/>
      <c r="S805" s="207"/>
      <c r="T805" s="208"/>
      <c r="AT805" s="209" t="s">
        <v>164</v>
      </c>
      <c r="AU805" s="209" t="s">
        <v>82</v>
      </c>
      <c r="AV805" s="13" t="s">
        <v>80</v>
      </c>
      <c r="AW805" s="13" t="s">
        <v>35</v>
      </c>
      <c r="AX805" s="13" t="s">
        <v>73</v>
      </c>
      <c r="AY805" s="209" t="s">
        <v>151</v>
      </c>
    </row>
    <row r="806" spans="1:65" s="14" customFormat="1" ht="11.25">
      <c r="B806" s="210"/>
      <c r="C806" s="211"/>
      <c r="D806" s="193" t="s">
        <v>164</v>
      </c>
      <c r="E806" s="212" t="s">
        <v>19</v>
      </c>
      <c r="F806" s="213" t="s">
        <v>1258</v>
      </c>
      <c r="G806" s="211"/>
      <c r="H806" s="214">
        <v>18.36</v>
      </c>
      <c r="I806" s="215"/>
      <c r="J806" s="211"/>
      <c r="K806" s="211"/>
      <c r="L806" s="216"/>
      <c r="M806" s="217"/>
      <c r="N806" s="218"/>
      <c r="O806" s="218"/>
      <c r="P806" s="218"/>
      <c r="Q806" s="218"/>
      <c r="R806" s="218"/>
      <c r="S806" s="218"/>
      <c r="T806" s="219"/>
      <c r="AT806" s="220" t="s">
        <v>164</v>
      </c>
      <c r="AU806" s="220" t="s">
        <v>82</v>
      </c>
      <c r="AV806" s="14" t="s">
        <v>82</v>
      </c>
      <c r="AW806" s="14" t="s">
        <v>35</v>
      </c>
      <c r="AX806" s="14" t="s">
        <v>73</v>
      </c>
      <c r="AY806" s="220" t="s">
        <v>151</v>
      </c>
    </row>
    <row r="807" spans="1:65" s="13" customFormat="1" ht="11.25">
      <c r="B807" s="200"/>
      <c r="C807" s="201"/>
      <c r="D807" s="193" t="s">
        <v>164</v>
      </c>
      <c r="E807" s="202" t="s">
        <v>19</v>
      </c>
      <c r="F807" s="203" t="s">
        <v>562</v>
      </c>
      <c r="G807" s="201"/>
      <c r="H807" s="202" t="s">
        <v>19</v>
      </c>
      <c r="I807" s="204"/>
      <c r="J807" s="201"/>
      <c r="K807" s="201"/>
      <c r="L807" s="205"/>
      <c r="M807" s="206"/>
      <c r="N807" s="207"/>
      <c r="O807" s="207"/>
      <c r="P807" s="207"/>
      <c r="Q807" s="207"/>
      <c r="R807" s="207"/>
      <c r="S807" s="207"/>
      <c r="T807" s="208"/>
      <c r="AT807" s="209" t="s">
        <v>164</v>
      </c>
      <c r="AU807" s="209" t="s">
        <v>82</v>
      </c>
      <c r="AV807" s="13" t="s">
        <v>80</v>
      </c>
      <c r="AW807" s="13" t="s">
        <v>35</v>
      </c>
      <c r="AX807" s="13" t="s">
        <v>73</v>
      </c>
      <c r="AY807" s="209" t="s">
        <v>151</v>
      </c>
    </row>
    <row r="808" spans="1:65" s="14" customFormat="1" ht="11.25">
      <c r="B808" s="210"/>
      <c r="C808" s="211"/>
      <c r="D808" s="193" t="s">
        <v>164</v>
      </c>
      <c r="E808" s="212" t="s">
        <v>19</v>
      </c>
      <c r="F808" s="213" t="s">
        <v>1240</v>
      </c>
      <c r="G808" s="211"/>
      <c r="H808" s="214">
        <v>16.856000000000002</v>
      </c>
      <c r="I808" s="215"/>
      <c r="J808" s="211"/>
      <c r="K808" s="211"/>
      <c r="L808" s="216"/>
      <c r="M808" s="217"/>
      <c r="N808" s="218"/>
      <c r="O808" s="218"/>
      <c r="P808" s="218"/>
      <c r="Q808" s="218"/>
      <c r="R808" s="218"/>
      <c r="S808" s="218"/>
      <c r="T808" s="219"/>
      <c r="AT808" s="220" t="s">
        <v>164</v>
      </c>
      <c r="AU808" s="220" t="s">
        <v>82</v>
      </c>
      <c r="AV808" s="14" t="s">
        <v>82</v>
      </c>
      <c r="AW808" s="14" t="s">
        <v>35</v>
      </c>
      <c r="AX808" s="14" t="s">
        <v>73</v>
      </c>
      <c r="AY808" s="220" t="s">
        <v>151</v>
      </c>
    </row>
    <row r="809" spans="1:65" s="13" customFormat="1" ht="11.25">
      <c r="B809" s="200"/>
      <c r="C809" s="201"/>
      <c r="D809" s="193" t="s">
        <v>164</v>
      </c>
      <c r="E809" s="202" t="s">
        <v>19</v>
      </c>
      <c r="F809" s="203" t="s">
        <v>1241</v>
      </c>
      <c r="G809" s="201"/>
      <c r="H809" s="202" t="s">
        <v>19</v>
      </c>
      <c r="I809" s="204"/>
      <c r="J809" s="201"/>
      <c r="K809" s="201"/>
      <c r="L809" s="205"/>
      <c r="M809" s="206"/>
      <c r="N809" s="207"/>
      <c r="O809" s="207"/>
      <c r="P809" s="207"/>
      <c r="Q809" s="207"/>
      <c r="R809" s="207"/>
      <c r="S809" s="207"/>
      <c r="T809" s="208"/>
      <c r="AT809" s="209" t="s">
        <v>164</v>
      </c>
      <c r="AU809" s="209" t="s">
        <v>82</v>
      </c>
      <c r="AV809" s="13" t="s">
        <v>80</v>
      </c>
      <c r="AW809" s="13" t="s">
        <v>35</v>
      </c>
      <c r="AX809" s="13" t="s">
        <v>73</v>
      </c>
      <c r="AY809" s="209" t="s">
        <v>151</v>
      </c>
    </row>
    <row r="810" spans="1:65" s="14" customFormat="1" ht="11.25">
      <c r="B810" s="210"/>
      <c r="C810" s="211"/>
      <c r="D810" s="193" t="s">
        <v>164</v>
      </c>
      <c r="E810" s="212" t="s">
        <v>19</v>
      </c>
      <c r="F810" s="213" t="s">
        <v>1242</v>
      </c>
      <c r="G810" s="211"/>
      <c r="H810" s="214">
        <v>14.4</v>
      </c>
      <c r="I810" s="215"/>
      <c r="J810" s="211"/>
      <c r="K810" s="211"/>
      <c r="L810" s="216"/>
      <c r="M810" s="217"/>
      <c r="N810" s="218"/>
      <c r="O810" s="218"/>
      <c r="P810" s="218"/>
      <c r="Q810" s="218"/>
      <c r="R810" s="218"/>
      <c r="S810" s="218"/>
      <c r="T810" s="219"/>
      <c r="AT810" s="220" t="s">
        <v>164</v>
      </c>
      <c r="AU810" s="220" t="s">
        <v>82</v>
      </c>
      <c r="AV810" s="14" t="s">
        <v>82</v>
      </c>
      <c r="AW810" s="14" t="s">
        <v>35</v>
      </c>
      <c r="AX810" s="14" t="s">
        <v>73</v>
      </c>
      <c r="AY810" s="220" t="s">
        <v>151</v>
      </c>
    </row>
    <row r="811" spans="1:65" s="15" customFormat="1" ht="11.25">
      <c r="B811" s="221"/>
      <c r="C811" s="222"/>
      <c r="D811" s="193" t="s">
        <v>164</v>
      </c>
      <c r="E811" s="223" t="s">
        <v>19</v>
      </c>
      <c r="F811" s="224" t="s">
        <v>167</v>
      </c>
      <c r="G811" s="222"/>
      <c r="H811" s="225">
        <v>247.34799999999998</v>
      </c>
      <c r="I811" s="226"/>
      <c r="J811" s="222"/>
      <c r="K811" s="222"/>
      <c r="L811" s="227"/>
      <c r="M811" s="228"/>
      <c r="N811" s="229"/>
      <c r="O811" s="229"/>
      <c r="P811" s="229"/>
      <c r="Q811" s="229"/>
      <c r="R811" s="229"/>
      <c r="S811" s="229"/>
      <c r="T811" s="230"/>
      <c r="AT811" s="231" t="s">
        <v>164</v>
      </c>
      <c r="AU811" s="231" t="s">
        <v>82</v>
      </c>
      <c r="AV811" s="15" t="s">
        <v>158</v>
      </c>
      <c r="AW811" s="15" t="s">
        <v>35</v>
      </c>
      <c r="AX811" s="15" t="s">
        <v>80</v>
      </c>
      <c r="AY811" s="231" t="s">
        <v>151</v>
      </c>
    </row>
    <row r="812" spans="1:65" s="2" customFormat="1" ht="24.2" customHeight="1">
      <c r="A812" s="36"/>
      <c r="B812" s="37"/>
      <c r="C812" s="232" t="s">
        <v>1268</v>
      </c>
      <c r="D812" s="232" t="s">
        <v>324</v>
      </c>
      <c r="E812" s="233" t="s">
        <v>1536</v>
      </c>
      <c r="F812" s="234" t="s">
        <v>1270</v>
      </c>
      <c r="G812" s="235" t="s">
        <v>279</v>
      </c>
      <c r="H812" s="236">
        <v>2.3639999999999999</v>
      </c>
      <c r="I812" s="237"/>
      <c r="J812" s="238">
        <f>ROUND(I812*H812,2)</f>
        <v>0</v>
      </c>
      <c r="K812" s="234" t="s">
        <v>19</v>
      </c>
      <c r="L812" s="239"/>
      <c r="M812" s="240" t="s">
        <v>19</v>
      </c>
      <c r="N812" s="241" t="s">
        <v>44</v>
      </c>
      <c r="O812" s="66"/>
      <c r="P812" s="189">
        <f>O812*H812</f>
        <v>0</v>
      </c>
      <c r="Q812" s="189">
        <v>1</v>
      </c>
      <c r="R812" s="189">
        <f>Q812*H812</f>
        <v>2.3639999999999999</v>
      </c>
      <c r="S812" s="189">
        <v>0</v>
      </c>
      <c r="T812" s="190">
        <f>S812*H812</f>
        <v>0</v>
      </c>
      <c r="U812" s="36"/>
      <c r="V812" s="36"/>
      <c r="W812" s="36"/>
      <c r="X812" s="36"/>
      <c r="Y812" s="36"/>
      <c r="Z812" s="36"/>
      <c r="AA812" s="36"/>
      <c r="AB812" s="36"/>
      <c r="AC812" s="36"/>
      <c r="AD812" s="36"/>
      <c r="AE812" s="36"/>
      <c r="AR812" s="191" t="s">
        <v>327</v>
      </c>
      <c r="AT812" s="191" t="s">
        <v>324</v>
      </c>
      <c r="AU812" s="191" t="s">
        <v>82</v>
      </c>
      <c r="AY812" s="19" t="s">
        <v>151</v>
      </c>
      <c r="BE812" s="192">
        <f>IF(N812="základní",J812,0)</f>
        <v>0</v>
      </c>
      <c r="BF812" s="192">
        <f>IF(N812="snížená",J812,0)</f>
        <v>0</v>
      </c>
      <c r="BG812" s="192">
        <f>IF(N812="zákl. přenesená",J812,0)</f>
        <v>0</v>
      </c>
      <c r="BH812" s="192">
        <f>IF(N812="sníž. přenesená",J812,0)</f>
        <v>0</v>
      </c>
      <c r="BI812" s="192">
        <f>IF(N812="nulová",J812,0)</f>
        <v>0</v>
      </c>
      <c r="BJ812" s="19" t="s">
        <v>80</v>
      </c>
      <c r="BK812" s="192">
        <f>ROUND(I812*H812,2)</f>
        <v>0</v>
      </c>
      <c r="BL812" s="19" t="s">
        <v>276</v>
      </c>
      <c r="BM812" s="191" t="s">
        <v>1721</v>
      </c>
    </row>
    <row r="813" spans="1:65" s="2" customFormat="1" ht="19.5">
      <c r="A813" s="36"/>
      <c r="B813" s="37"/>
      <c r="C813" s="38"/>
      <c r="D813" s="193" t="s">
        <v>160</v>
      </c>
      <c r="E813" s="38"/>
      <c r="F813" s="194" t="s">
        <v>1272</v>
      </c>
      <c r="G813" s="38"/>
      <c r="H813" s="38"/>
      <c r="I813" s="195"/>
      <c r="J813" s="38"/>
      <c r="K813" s="38"/>
      <c r="L813" s="41"/>
      <c r="M813" s="196"/>
      <c r="N813" s="197"/>
      <c r="O813" s="66"/>
      <c r="P813" s="66"/>
      <c r="Q813" s="66"/>
      <c r="R813" s="66"/>
      <c r="S813" s="66"/>
      <c r="T813" s="67"/>
      <c r="U813" s="36"/>
      <c r="V813" s="36"/>
      <c r="W813" s="36"/>
      <c r="X813" s="36"/>
      <c r="Y813" s="36"/>
      <c r="Z813" s="36"/>
      <c r="AA813" s="36"/>
      <c r="AB813" s="36"/>
      <c r="AC813" s="36"/>
      <c r="AD813" s="36"/>
      <c r="AE813" s="36"/>
      <c r="AT813" s="19" t="s">
        <v>160</v>
      </c>
      <c r="AU813" s="19" t="s">
        <v>82</v>
      </c>
    </row>
    <row r="814" spans="1:65" s="13" customFormat="1" ht="11.25">
      <c r="B814" s="200"/>
      <c r="C814" s="201"/>
      <c r="D814" s="193" t="s">
        <v>164</v>
      </c>
      <c r="E814" s="202" t="s">
        <v>19</v>
      </c>
      <c r="F814" s="203" t="s">
        <v>1273</v>
      </c>
      <c r="G814" s="201"/>
      <c r="H814" s="202" t="s">
        <v>19</v>
      </c>
      <c r="I814" s="204"/>
      <c r="J814" s="201"/>
      <c r="K814" s="201"/>
      <c r="L814" s="205"/>
      <c r="M814" s="206"/>
      <c r="N814" s="207"/>
      <c r="O814" s="207"/>
      <c r="P814" s="207"/>
      <c r="Q814" s="207"/>
      <c r="R814" s="207"/>
      <c r="S814" s="207"/>
      <c r="T814" s="208"/>
      <c r="AT814" s="209" t="s">
        <v>164</v>
      </c>
      <c r="AU814" s="209" t="s">
        <v>82</v>
      </c>
      <c r="AV814" s="13" t="s">
        <v>80</v>
      </c>
      <c r="AW814" s="13" t="s">
        <v>35</v>
      </c>
      <c r="AX814" s="13" t="s">
        <v>73</v>
      </c>
      <c r="AY814" s="209" t="s">
        <v>151</v>
      </c>
    </row>
    <row r="815" spans="1:65" s="14" customFormat="1" ht="11.25">
      <c r="B815" s="210"/>
      <c r="C815" s="211"/>
      <c r="D815" s="193" t="s">
        <v>164</v>
      </c>
      <c r="E815" s="212" t="s">
        <v>19</v>
      </c>
      <c r="F815" s="213" t="s">
        <v>1274</v>
      </c>
      <c r="G815" s="211"/>
      <c r="H815" s="214">
        <v>2.3639999999999999</v>
      </c>
      <c r="I815" s="215"/>
      <c r="J815" s="211"/>
      <c r="K815" s="211"/>
      <c r="L815" s="216"/>
      <c r="M815" s="217"/>
      <c r="N815" s="218"/>
      <c r="O815" s="218"/>
      <c r="P815" s="218"/>
      <c r="Q815" s="218"/>
      <c r="R815" s="218"/>
      <c r="S815" s="218"/>
      <c r="T815" s="219"/>
      <c r="AT815" s="220" t="s">
        <v>164</v>
      </c>
      <c r="AU815" s="220" t="s">
        <v>82</v>
      </c>
      <c r="AV815" s="14" t="s">
        <v>82</v>
      </c>
      <c r="AW815" s="14" t="s">
        <v>35</v>
      </c>
      <c r="AX815" s="14" t="s">
        <v>73</v>
      </c>
      <c r="AY815" s="220" t="s">
        <v>151</v>
      </c>
    </row>
    <row r="816" spans="1:65" s="15" customFormat="1" ht="11.25">
      <c r="B816" s="221"/>
      <c r="C816" s="222"/>
      <c r="D816" s="193" t="s">
        <v>164</v>
      </c>
      <c r="E816" s="223" t="s">
        <v>19</v>
      </c>
      <c r="F816" s="224" t="s">
        <v>167</v>
      </c>
      <c r="G816" s="222"/>
      <c r="H816" s="225">
        <v>2.3639999999999999</v>
      </c>
      <c r="I816" s="226"/>
      <c r="J816" s="222"/>
      <c r="K816" s="222"/>
      <c r="L816" s="227"/>
      <c r="M816" s="228"/>
      <c r="N816" s="229"/>
      <c r="O816" s="229"/>
      <c r="P816" s="229"/>
      <c r="Q816" s="229"/>
      <c r="R816" s="229"/>
      <c r="S816" s="229"/>
      <c r="T816" s="230"/>
      <c r="AT816" s="231" t="s">
        <v>164</v>
      </c>
      <c r="AU816" s="231" t="s">
        <v>82</v>
      </c>
      <c r="AV816" s="15" t="s">
        <v>158</v>
      </c>
      <c r="AW816" s="15" t="s">
        <v>35</v>
      </c>
      <c r="AX816" s="15" t="s">
        <v>80</v>
      </c>
      <c r="AY816" s="231" t="s">
        <v>151</v>
      </c>
    </row>
    <row r="817" spans="1:65" s="2" customFormat="1" ht="24.2" customHeight="1">
      <c r="A817" s="36"/>
      <c r="B817" s="37"/>
      <c r="C817" s="232" t="s">
        <v>1275</v>
      </c>
      <c r="D817" s="232" t="s">
        <v>324</v>
      </c>
      <c r="E817" s="233" t="s">
        <v>1276</v>
      </c>
      <c r="F817" s="234" t="s">
        <v>1277</v>
      </c>
      <c r="G817" s="235" t="s">
        <v>551</v>
      </c>
      <c r="H817" s="236">
        <v>89.543000000000006</v>
      </c>
      <c r="I817" s="237"/>
      <c r="J817" s="238">
        <f>ROUND(I817*H817,2)</f>
        <v>0</v>
      </c>
      <c r="K817" s="234" t="s">
        <v>19</v>
      </c>
      <c r="L817" s="239"/>
      <c r="M817" s="240" t="s">
        <v>19</v>
      </c>
      <c r="N817" s="241" t="s">
        <v>44</v>
      </c>
      <c r="O817" s="66"/>
      <c r="P817" s="189">
        <f>O817*H817</f>
        <v>0</v>
      </c>
      <c r="Q817" s="189">
        <v>1E-3</v>
      </c>
      <c r="R817" s="189">
        <f>Q817*H817</f>
        <v>8.9543000000000011E-2</v>
      </c>
      <c r="S817" s="189">
        <v>0</v>
      </c>
      <c r="T817" s="190">
        <f>S817*H817</f>
        <v>0</v>
      </c>
      <c r="U817" s="36"/>
      <c r="V817" s="36"/>
      <c r="W817" s="36"/>
      <c r="X817" s="36"/>
      <c r="Y817" s="36"/>
      <c r="Z817" s="36"/>
      <c r="AA817" s="36"/>
      <c r="AB817" s="36"/>
      <c r="AC817" s="36"/>
      <c r="AD817" s="36"/>
      <c r="AE817" s="36"/>
      <c r="AR817" s="191" t="s">
        <v>327</v>
      </c>
      <c r="AT817" s="191" t="s">
        <v>324</v>
      </c>
      <c r="AU817" s="191" t="s">
        <v>82</v>
      </c>
      <c r="AY817" s="19" t="s">
        <v>151</v>
      </c>
      <c r="BE817" s="192">
        <f>IF(N817="základní",J817,0)</f>
        <v>0</v>
      </c>
      <c r="BF817" s="192">
        <f>IF(N817="snížená",J817,0)</f>
        <v>0</v>
      </c>
      <c r="BG817" s="192">
        <f>IF(N817="zákl. přenesená",J817,0)</f>
        <v>0</v>
      </c>
      <c r="BH817" s="192">
        <f>IF(N817="sníž. přenesená",J817,0)</f>
        <v>0</v>
      </c>
      <c r="BI817" s="192">
        <f>IF(N817="nulová",J817,0)</f>
        <v>0</v>
      </c>
      <c r="BJ817" s="19" t="s">
        <v>80</v>
      </c>
      <c r="BK817" s="192">
        <f>ROUND(I817*H817,2)</f>
        <v>0</v>
      </c>
      <c r="BL817" s="19" t="s">
        <v>276</v>
      </c>
      <c r="BM817" s="191" t="s">
        <v>1722</v>
      </c>
    </row>
    <row r="818" spans="1:65" s="2" customFormat="1" ht="11.25">
      <c r="A818" s="36"/>
      <c r="B818" s="37"/>
      <c r="C818" s="38"/>
      <c r="D818" s="193" t="s">
        <v>160</v>
      </c>
      <c r="E818" s="38"/>
      <c r="F818" s="194" t="s">
        <v>1277</v>
      </c>
      <c r="G818" s="38"/>
      <c r="H818" s="38"/>
      <c r="I818" s="195"/>
      <c r="J818" s="38"/>
      <c r="K818" s="38"/>
      <c r="L818" s="41"/>
      <c r="M818" s="196"/>
      <c r="N818" s="197"/>
      <c r="O818" s="66"/>
      <c r="P818" s="66"/>
      <c r="Q818" s="66"/>
      <c r="R818" s="66"/>
      <c r="S818" s="66"/>
      <c r="T818" s="67"/>
      <c r="U818" s="36"/>
      <c r="V818" s="36"/>
      <c r="W818" s="36"/>
      <c r="X818" s="36"/>
      <c r="Y818" s="36"/>
      <c r="Z818" s="36"/>
      <c r="AA818" s="36"/>
      <c r="AB818" s="36"/>
      <c r="AC818" s="36"/>
      <c r="AD818" s="36"/>
      <c r="AE818" s="36"/>
      <c r="AT818" s="19" t="s">
        <v>160</v>
      </c>
      <c r="AU818" s="19" t="s">
        <v>82</v>
      </c>
    </row>
    <row r="819" spans="1:65" s="13" customFormat="1" ht="11.25">
      <c r="B819" s="200"/>
      <c r="C819" s="201"/>
      <c r="D819" s="193" t="s">
        <v>164</v>
      </c>
      <c r="E819" s="202" t="s">
        <v>19</v>
      </c>
      <c r="F819" s="203" t="s">
        <v>1279</v>
      </c>
      <c r="G819" s="201"/>
      <c r="H819" s="202" t="s">
        <v>19</v>
      </c>
      <c r="I819" s="204"/>
      <c r="J819" s="201"/>
      <c r="K819" s="201"/>
      <c r="L819" s="205"/>
      <c r="M819" s="206"/>
      <c r="N819" s="207"/>
      <c r="O819" s="207"/>
      <c r="P819" s="207"/>
      <c r="Q819" s="207"/>
      <c r="R819" s="207"/>
      <c r="S819" s="207"/>
      <c r="T819" s="208"/>
      <c r="AT819" s="209" t="s">
        <v>164</v>
      </c>
      <c r="AU819" s="209" t="s">
        <v>82</v>
      </c>
      <c r="AV819" s="13" t="s">
        <v>80</v>
      </c>
      <c r="AW819" s="13" t="s">
        <v>35</v>
      </c>
      <c r="AX819" s="13" t="s">
        <v>73</v>
      </c>
      <c r="AY819" s="209" t="s">
        <v>151</v>
      </c>
    </row>
    <row r="820" spans="1:65" s="14" customFormat="1" ht="11.25">
      <c r="B820" s="210"/>
      <c r="C820" s="211"/>
      <c r="D820" s="193" t="s">
        <v>164</v>
      </c>
      <c r="E820" s="212" t="s">
        <v>19</v>
      </c>
      <c r="F820" s="213" t="s">
        <v>1280</v>
      </c>
      <c r="G820" s="211"/>
      <c r="H820" s="214">
        <v>89.543000000000006</v>
      </c>
      <c r="I820" s="215"/>
      <c r="J820" s="211"/>
      <c r="K820" s="211"/>
      <c r="L820" s="216"/>
      <c r="M820" s="217"/>
      <c r="N820" s="218"/>
      <c r="O820" s="218"/>
      <c r="P820" s="218"/>
      <c r="Q820" s="218"/>
      <c r="R820" s="218"/>
      <c r="S820" s="218"/>
      <c r="T820" s="219"/>
      <c r="AT820" s="220" t="s">
        <v>164</v>
      </c>
      <c r="AU820" s="220" t="s">
        <v>82</v>
      </c>
      <c r="AV820" s="14" t="s">
        <v>82</v>
      </c>
      <c r="AW820" s="14" t="s">
        <v>35</v>
      </c>
      <c r="AX820" s="14" t="s">
        <v>73</v>
      </c>
      <c r="AY820" s="220" t="s">
        <v>151</v>
      </c>
    </row>
    <row r="821" spans="1:65" s="15" customFormat="1" ht="11.25">
      <c r="B821" s="221"/>
      <c r="C821" s="222"/>
      <c r="D821" s="193" t="s">
        <v>164</v>
      </c>
      <c r="E821" s="223" t="s">
        <v>19</v>
      </c>
      <c r="F821" s="224" t="s">
        <v>167</v>
      </c>
      <c r="G821" s="222"/>
      <c r="H821" s="225">
        <v>89.543000000000006</v>
      </c>
      <c r="I821" s="226"/>
      <c r="J821" s="222"/>
      <c r="K821" s="222"/>
      <c r="L821" s="227"/>
      <c r="M821" s="228"/>
      <c r="N821" s="229"/>
      <c r="O821" s="229"/>
      <c r="P821" s="229"/>
      <c r="Q821" s="229"/>
      <c r="R821" s="229"/>
      <c r="S821" s="229"/>
      <c r="T821" s="230"/>
      <c r="AT821" s="231" t="s">
        <v>164</v>
      </c>
      <c r="AU821" s="231" t="s">
        <v>82</v>
      </c>
      <c r="AV821" s="15" t="s">
        <v>158</v>
      </c>
      <c r="AW821" s="15" t="s">
        <v>35</v>
      </c>
      <c r="AX821" s="15" t="s">
        <v>80</v>
      </c>
      <c r="AY821" s="231" t="s">
        <v>151</v>
      </c>
    </row>
    <row r="822" spans="1:65" s="2" customFormat="1" ht="24.2" customHeight="1">
      <c r="A822" s="36"/>
      <c r="B822" s="37"/>
      <c r="C822" s="232" t="s">
        <v>1281</v>
      </c>
      <c r="D822" s="232" t="s">
        <v>324</v>
      </c>
      <c r="E822" s="233" t="s">
        <v>1541</v>
      </c>
      <c r="F822" s="234" t="s">
        <v>1283</v>
      </c>
      <c r="G822" s="235" t="s">
        <v>551</v>
      </c>
      <c r="H822" s="236">
        <v>108.47</v>
      </c>
      <c r="I822" s="237"/>
      <c r="J822" s="238">
        <f>ROUND(I822*H822,2)</f>
        <v>0</v>
      </c>
      <c r="K822" s="234" t="s">
        <v>19</v>
      </c>
      <c r="L822" s="239"/>
      <c r="M822" s="240" t="s">
        <v>19</v>
      </c>
      <c r="N822" s="241" t="s">
        <v>44</v>
      </c>
      <c r="O822" s="66"/>
      <c r="P822" s="189">
        <f>O822*H822</f>
        <v>0</v>
      </c>
      <c r="Q822" s="189">
        <v>1E-3</v>
      </c>
      <c r="R822" s="189">
        <f>Q822*H822</f>
        <v>0.10847</v>
      </c>
      <c r="S822" s="189">
        <v>0</v>
      </c>
      <c r="T822" s="190">
        <f>S822*H822</f>
        <v>0</v>
      </c>
      <c r="U822" s="36"/>
      <c r="V822" s="36"/>
      <c r="W822" s="36"/>
      <c r="X822" s="36"/>
      <c r="Y822" s="36"/>
      <c r="Z822" s="36"/>
      <c r="AA822" s="36"/>
      <c r="AB822" s="36"/>
      <c r="AC822" s="36"/>
      <c r="AD822" s="36"/>
      <c r="AE822" s="36"/>
      <c r="AR822" s="191" t="s">
        <v>327</v>
      </c>
      <c r="AT822" s="191" t="s">
        <v>324</v>
      </c>
      <c r="AU822" s="191" t="s">
        <v>82</v>
      </c>
      <c r="AY822" s="19" t="s">
        <v>151</v>
      </c>
      <c r="BE822" s="192">
        <f>IF(N822="základní",J822,0)</f>
        <v>0</v>
      </c>
      <c r="BF822" s="192">
        <f>IF(N822="snížená",J822,0)</f>
        <v>0</v>
      </c>
      <c r="BG822" s="192">
        <f>IF(N822="zákl. přenesená",J822,0)</f>
        <v>0</v>
      </c>
      <c r="BH822" s="192">
        <f>IF(N822="sníž. přenesená",J822,0)</f>
        <v>0</v>
      </c>
      <c r="BI822" s="192">
        <f>IF(N822="nulová",J822,0)</f>
        <v>0</v>
      </c>
      <c r="BJ822" s="19" t="s">
        <v>80</v>
      </c>
      <c r="BK822" s="192">
        <f>ROUND(I822*H822,2)</f>
        <v>0</v>
      </c>
      <c r="BL822" s="19" t="s">
        <v>276</v>
      </c>
      <c r="BM822" s="191" t="s">
        <v>1723</v>
      </c>
    </row>
    <row r="823" spans="1:65" s="2" customFormat="1" ht="11.25">
      <c r="A823" s="36"/>
      <c r="B823" s="37"/>
      <c r="C823" s="38"/>
      <c r="D823" s="193" t="s">
        <v>160</v>
      </c>
      <c r="E823" s="38"/>
      <c r="F823" s="194" t="s">
        <v>1283</v>
      </c>
      <c r="G823" s="38"/>
      <c r="H823" s="38"/>
      <c r="I823" s="195"/>
      <c r="J823" s="38"/>
      <c r="K823" s="38"/>
      <c r="L823" s="41"/>
      <c r="M823" s="196"/>
      <c r="N823" s="197"/>
      <c r="O823" s="66"/>
      <c r="P823" s="66"/>
      <c r="Q823" s="66"/>
      <c r="R823" s="66"/>
      <c r="S823" s="66"/>
      <c r="T823" s="67"/>
      <c r="U823" s="36"/>
      <c r="V823" s="36"/>
      <c r="W823" s="36"/>
      <c r="X823" s="36"/>
      <c r="Y823" s="36"/>
      <c r="Z823" s="36"/>
      <c r="AA823" s="36"/>
      <c r="AB823" s="36"/>
      <c r="AC823" s="36"/>
      <c r="AD823" s="36"/>
      <c r="AE823" s="36"/>
      <c r="AT823" s="19" t="s">
        <v>160</v>
      </c>
      <c r="AU823" s="19" t="s">
        <v>82</v>
      </c>
    </row>
    <row r="824" spans="1:65" s="13" customFormat="1" ht="22.5">
      <c r="B824" s="200"/>
      <c r="C824" s="201"/>
      <c r="D824" s="193" t="s">
        <v>164</v>
      </c>
      <c r="E824" s="202" t="s">
        <v>19</v>
      </c>
      <c r="F824" s="203" t="s">
        <v>1285</v>
      </c>
      <c r="G824" s="201"/>
      <c r="H824" s="202" t="s">
        <v>19</v>
      </c>
      <c r="I824" s="204"/>
      <c r="J824" s="201"/>
      <c r="K824" s="201"/>
      <c r="L824" s="205"/>
      <c r="M824" s="206"/>
      <c r="N824" s="207"/>
      <c r="O824" s="207"/>
      <c r="P824" s="207"/>
      <c r="Q824" s="207"/>
      <c r="R824" s="207"/>
      <c r="S824" s="207"/>
      <c r="T824" s="208"/>
      <c r="AT824" s="209" t="s">
        <v>164</v>
      </c>
      <c r="AU824" s="209" t="s">
        <v>82</v>
      </c>
      <c r="AV824" s="13" t="s">
        <v>80</v>
      </c>
      <c r="AW824" s="13" t="s">
        <v>35</v>
      </c>
      <c r="AX824" s="13" t="s">
        <v>73</v>
      </c>
      <c r="AY824" s="209" t="s">
        <v>151</v>
      </c>
    </row>
    <row r="825" spans="1:65" s="14" customFormat="1" ht="11.25">
      <c r="B825" s="210"/>
      <c r="C825" s="211"/>
      <c r="D825" s="193" t="s">
        <v>164</v>
      </c>
      <c r="E825" s="212" t="s">
        <v>19</v>
      </c>
      <c r="F825" s="213" t="s">
        <v>1286</v>
      </c>
      <c r="G825" s="211"/>
      <c r="H825" s="214">
        <v>108.47</v>
      </c>
      <c r="I825" s="215"/>
      <c r="J825" s="211"/>
      <c r="K825" s="211"/>
      <c r="L825" s="216"/>
      <c r="M825" s="217"/>
      <c r="N825" s="218"/>
      <c r="O825" s="218"/>
      <c r="P825" s="218"/>
      <c r="Q825" s="218"/>
      <c r="R825" s="218"/>
      <c r="S825" s="218"/>
      <c r="T825" s="219"/>
      <c r="AT825" s="220" t="s">
        <v>164</v>
      </c>
      <c r="AU825" s="220" t="s">
        <v>82</v>
      </c>
      <c r="AV825" s="14" t="s">
        <v>82</v>
      </c>
      <c r="AW825" s="14" t="s">
        <v>35</v>
      </c>
      <c r="AX825" s="14" t="s">
        <v>73</v>
      </c>
      <c r="AY825" s="220" t="s">
        <v>151</v>
      </c>
    </row>
    <row r="826" spans="1:65" s="15" customFormat="1" ht="11.25">
      <c r="B826" s="221"/>
      <c r="C826" s="222"/>
      <c r="D826" s="193" t="s">
        <v>164</v>
      </c>
      <c r="E826" s="223" t="s">
        <v>19</v>
      </c>
      <c r="F826" s="224" t="s">
        <v>167</v>
      </c>
      <c r="G826" s="222"/>
      <c r="H826" s="225">
        <v>108.47</v>
      </c>
      <c r="I826" s="226"/>
      <c r="J826" s="222"/>
      <c r="K826" s="222"/>
      <c r="L826" s="227"/>
      <c r="M826" s="228"/>
      <c r="N826" s="229"/>
      <c r="O826" s="229"/>
      <c r="P826" s="229"/>
      <c r="Q826" s="229"/>
      <c r="R826" s="229"/>
      <c r="S826" s="229"/>
      <c r="T826" s="230"/>
      <c r="AT826" s="231" t="s">
        <v>164</v>
      </c>
      <c r="AU826" s="231" t="s">
        <v>82</v>
      </c>
      <c r="AV826" s="15" t="s">
        <v>158</v>
      </c>
      <c r="AW826" s="15" t="s">
        <v>35</v>
      </c>
      <c r="AX826" s="15" t="s">
        <v>80</v>
      </c>
      <c r="AY826" s="231" t="s">
        <v>151</v>
      </c>
    </row>
    <row r="827" spans="1:65" s="2" customFormat="1" ht="24.2" customHeight="1">
      <c r="A827" s="36"/>
      <c r="B827" s="37"/>
      <c r="C827" s="180" t="s">
        <v>1287</v>
      </c>
      <c r="D827" s="180" t="s">
        <v>153</v>
      </c>
      <c r="E827" s="181" t="s">
        <v>1288</v>
      </c>
      <c r="F827" s="182" t="s">
        <v>1289</v>
      </c>
      <c r="G827" s="183" t="s">
        <v>178</v>
      </c>
      <c r="H827" s="184">
        <v>74.203999999999994</v>
      </c>
      <c r="I827" s="185"/>
      <c r="J827" s="186">
        <f>ROUND(I827*H827,2)</f>
        <v>0</v>
      </c>
      <c r="K827" s="182" t="s">
        <v>157</v>
      </c>
      <c r="L827" s="41"/>
      <c r="M827" s="187" t="s">
        <v>19</v>
      </c>
      <c r="N827" s="188" t="s">
        <v>44</v>
      </c>
      <c r="O827" s="66"/>
      <c r="P827" s="189">
        <f>O827*H827</f>
        <v>0</v>
      </c>
      <c r="Q827" s="189">
        <v>0</v>
      </c>
      <c r="R827" s="189">
        <f>Q827*H827</f>
        <v>0</v>
      </c>
      <c r="S827" s="189">
        <v>0</v>
      </c>
      <c r="T827" s="190">
        <f>S827*H827</f>
        <v>0</v>
      </c>
      <c r="U827" s="36"/>
      <c r="V827" s="36"/>
      <c r="W827" s="36"/>
      <c r="X827" s="36"/>
      <c r="Y827" s="36"/>
      <c r="Z827" s="36"/>
      <c r="AA827" s="36"/>
      <c r="AB827" s="36"/>
      <c r="AC827" s="36"/>
      <c r="AD827" s="36"/>
      <c r="AE827" s="36"/>
      <c r="AR827" s="191" t="s">
        <v>276</v>
      </c>
      <c r="AT827" s="191" t="s">
        <v>153</v>
      </c>
      <c r="AU827" s="191" t="s">
        <v>82</v>
      </c>
      <c r="AY827" s="19" t="s">
        <v>151</v>
      </c>
      <c r="BE827" s="192">
        <f>IF(N827="základní",J827,0)</f>
        <v>0</v>
      </c>
      <c r="BF827" s="192">
        <f>IF(N827="snížená",J827,0)</f>
        <v>0</v>
      </c>
      <c r="BG827" s="192">
        <f>IF(N827="zákl. přenesená",J827,0)</f>
        <v>0</v>
      </c>
      <c r="BH827" s="192">
        <f>IF(N827="sníž. přenesená",J827,0)</f>
        <v>0</v>
      </c>
      <c r="BI827" s="192">
        <f>IF(N827="nulová",J827,0)</f>
        <v>0</v>
      </c>
      <c r="BJ827" s="19" t="s">
        <v>80</v>
      </c>
      <c r="BK827" s="192">
        <f>ROUND(I827*H827,2)</f>
        <v>0</v>
      </c>
      <c r="BL827" s="19" t="s">
        <v>276</v>
      </c>
      <c r="BM827" s="191" t="s">
        <v>1724</v>
      </c>
    </row>
    <row r="828" spans="1:65" s="2" customFormat="1" ht="29.25">
      <c r="A828" s="36"/>
      <c r="B828" s="37"/>
      <c r="C828" s="38"/>
      <c r="D828" s="193" t="s">
        <v>160</v>
      </c>
      <c r="E828" s="38"/>
      <c r="F828" s="194" t="s">
        <v>1291</v>
      </c>
      <c r="G828" s="38"/>
      <c r="H828" s="38"/>
      <c r="I828" s="195"/>
      <c r="J828" s="38"/>
      <c r="K828" s="38"/>
      <c r="L828" s="41"/>
      <c r="M828" s="196"/>
      <c r="N828" s="197"/>
      <c r="O828" s="66"/>
      <c r="P828" s="66"/>
      <c r="Q828" s="66"/>
      <c r="R828" s="66"/>
      <c r="S828" s="66"/>
      <c r="T828" s="67"/>
      <c r="U828" s="36"/>
      <c r="V828" s="36"/>
      <c r="W828" s="36"/>
      <c r="X828" s="36"/>
      <c r="Y828" s="36"/>
      <c r="Z828" s="36"/>
      <c r="AA828" s="36"/>
      <c r="AB828" s="36"/>
      <c r="AC828" s="36"/>
      <c r="AD828" s="36"/>
      <c r="AE828" s="36"/>
      <c r="AT828" s="19" t="s">
        <v>160</v>
      </c>
      <c r="AU828" s="19" t="s">
        <v>82</v>
      </c>
    </row>
    <row r="829" spans="1:65" s="2" customFormat="1" ht="11.25">
      <c r="A829" s="36"/>
      <c r="B829" s="37"/>
      <c r="C829" s="38"/>
      <c r="D829" s="198" t="s">
        <v>162</v>
      </c>
      <c r="E829" s="38"/>
      <c r="F829" s="199" t="s">
        <v>1292</v>
      </c>
      <c r="G829" s="38"/>
      <c r="H829" s="38"/>
      <c r="I829" s="195"/>
      <c r="J829" s="38"/>
      <c r="K829" s="38"/>
      <c r="L829" s="41"/>
      <c r="M829" s="196"/>
      <c r="N829" s="197"/>
      <c r="O829" s="66"/>
      <c r="P829" s="66"/>
      <c r="Q829" s="66"/>
      <c r="R829" s="66"/>
      <c r="S829" s="66"/>
      <c r="T829" s="67"/>
      <c r="U829" s="36"/>
      <c r="V829" s="36"/>
      <c r="W829" s="36"/>
      <c r="X829" s="36"/>
      <c r="Y829" s="36"/>
      <c r="Z829" s="36"/>
      <c r="AA829" s="36"/>
      <c r="AB829" s="36"/>
      <c r="AC829" s="36"/>
      <c r="AD829" s="36"/>
      <c r="AE829" s="36"/>
      <c r="AT829" s="19" t="s">
        <v>162</v>
      </c>
      <c r="AU829" s="19" t="s">
        <v>82</v>
      </c>
    </row>
    <row r="830" spans="1:65" s="13" customFormat="1" ht="11.25">
      <c r="B830" s="200"/>
      <c r="C830" s="201"/>
      <c r="D830" s="193" t="s">
        <v>164</v>
      </c>
      <c r="E830" s="202" t="s">
        <v>19</v>
      </c>
      <c r="F830" s="203" t="s">
        <v>1293</v>
      </c>
      <c r="G830" s="201"/>
      <c r="H830" s="202" t="s">
        <v>19</v>
      </c>
      <c r="I830" s="204"/>
      <c r="J830" s="201"/>
      <c r="K830" s="201"/>
      <c r="L830" s="205"/>
      <c r="M830" s="206"/>
      <c r="N830" s="207"/>
      <c r="O830" s="207"/>
      <c r="P830" s="207"/>
      <c r="Q830" s="207"/>
      <c r="R830" s="207"/>
      <c r="S830" s="207"/>
      <c r="T830" s="208"/>
      <c r="AT830" s="209" t="s">
        <v>164</v>
      </c>
      <c r="AU830" s="209" t="s">
        <v>82</v>
      </c>
      <c r="AV830" s="13" t="s">
        <v>80</v>
      </c>
      <c r="AW830" s="13" t="s">
        <v>35</v>
      </c>
      <c r="AX830" s="13" t="s">
        <v>73</v>
      </c>
      <c r="AY830" s="209" t="s">
        <v>151</v>
      </c>
    </row>
    <row r="831" spans="1:65" s="14" customFormat="1" ht="11.25">
      <c r="B831" s="210"/>
      <c r="C831" s="211"/>
      <c r="D831" s="193" t="s">
        <v>164</v>
      </c>
      <c r="E831" s="212" t="s">
        <v>19</v>
      </c>
      <c r="F831" s="213" t="s">
        <v>1294</v>
      </c>
      <c r="G831" s="211"/>
      <c r="H831" s="214">
        <v>74.203999999999994</v>
      </c>
      <c r="I831" s="215"/>
      <c r="J831" s="211"/>
      <c r="K831" s="211"/>
      <c r="L831" s="216"/>
      <c r="M831" s="217"/>
      <c r="N831" s="218"/>
      <c r="O831" s="218"/>
      <c r="P831" s="218"/>
      <c r="Q831" s="218"/>
      <c r="R831" s="218"/>
      <c r="S831" s="218"/>
      <c r="T831" s="219"/>
      <c r="AT831" s="220" t="s">
        <v>164</v>
      </c>
      <c r="AU831" s="220" t="s">
        <v>82</v>
      </c>
      <c r="AV831" s="14" t="s">
        <v>82</v>
      </c>
      <c r="AW831" s="14" t="s">
        <v>35</v>
      </c>
      <c r="AX831" s="14" t="s">
        <v>73</v>
      </c>
      <c r="AY831" s="220" t="s">
        <v>151</v>
      </c>
    </row>
    <row r="832" spans="1:65" s="15" customFormat="1" ht="11.25">
      <c r="B832" s="221"/>
      <c r="C832" s="222"/>
      <c r="D832" s="193" t="s">
        <v>164</v>
      </c>
      <c r="E832" s="223" t="s">
        <v>19</v>
      </c>
      <c r="F832" s="224" t="s">
        <v>167</v>
      </c>
      <c r="G832" s="222"/>
      <c r="H832" s="225">
        <v>74.203999999999994</v>
      </c>
      <c r="I832" s="226"/>
      <c r="J832" s="222"/>
      <c r="K832" s="222"/>
      <c r="L832" s="227"/>
      <c r="M832" s="228"/>
      <c r="N832" s="229"/>
      <c r="O832" s="229"/>
      <c r="P832" s="229"/>
      <c r="Q832" s="229"/>
      <c r="R832" s="229"/>
      <c r="S832" s="229"/>
      <c r="T832" s="230"/>
      <c r="AT832" s="231" t="s">
        <v>164</v>
      </c>
      <c r="AU832" s="231" t="s">
        <v>82</v>
      </c>
      <c r="AV832" s="15" t="s">
        <v>158</v>
      </c>
      <c r="AW832" s="15" t="s">
        <v>35</v>
      </c>
      <c r="AX832" s="15" t="s">
        <v>80</v>
      </c>
      <c r="AY832" s="231" t="s">
        <v>151</v>
      </c>
    </row>
    <row r="833" spans="1:65" s="2" customFormat="1" ht="24.2" customHeight="1">
      <c r="A833" s="36"/>
      <c r="B833" s="37"/>
      <c r="C833" s="180" t="s">
        <v>1295</v>
      </c>
      <c r="D833" s="180" t="s">
        <v>153</v>
      </c>
      <c r="E833" s="181" t="s">
        <v>1296</v>
      </c>
      <c r="F833" s="182" t="s">
        <v>1297</v>
      </c>
      <c r="G833" s="183" t="s">
        <v>279</v>
      </c>
      <c r="H833" s="184">
        <v>2.593</v>
      </c>
      <c r="I833" s="185"/>
      <c r="J833" s="186">
        <f>ROUND(I833*H833,2)</f>
        <v>0</v>
      </c>
      <c r="K833" s="182" t="s">
        <v>157</v>
      </c>
      <c r="L833" s="41"/>
      <c r="M833" s="187" t="s">
        <v>19</v>
      </c>
      <c r="N833" s="188" t="s">
        <v>44</v>
      </c>
      <c r="O833" s="66"/>
      <c r="P833" s="189">
        <f>O833*H833</f>
        <v>0</v>
      </c>
      <c r="Q833" s="189">
        <v>0</v>
      </c>
      <c r="R833" s="189">
        <f>Q833*H833</f>
        <v>0</v>
      </c>
      <c r="S833" s="189">
        <v>0</v>
      </c>
      <c r="T833" s="190">
        <f>S833*H833</f>
        <v>0</v>
      </c>
      <c r="U833" s="36"/>
      <c r="V833" s="36"/>
      <c r="W833" s="36"/>
      <c r="X833" s="36"/>
      <c r="Y833" s="36"/>
      <c r="Z833" s="36"/>
      <c r="AA833" s="36"/>
      <c r="AB833" s="36"/>
      <c r="AC833" s="36"/>
      <c r="AD833" s="36"/>
      <c r="AE833" s="36"/>
      <c r="AR833" s="191" t="s">
        <v>276</v>
      </c>
      <c r="AT833" s="191" t="s">
        <v>153</v>
      </c>
      <c r="AU833" s="191" t="s">
        <v>82</v>
      </c>
      <c r="AY833" s="19" t="s">
        <v>151</v>
      </c>
      <c r="BE833" s="192">
        <f>IF(N833="základní",J833,0)</f>
        <v>0</v>
      </c>
      <c r="BF833" s="192">
        <f>IF(N833="snížená",J833,0)</f>
        <v>0</v>
      </c>
      <c r="BG833" s="192">
        <f>IF(N833="zákl. přenesená",J833,0)</f>
        <v>0</v>
      </c>
      <c r="BH833" s="192">
        <f>IF(N833="sníž. přenesená",J833,0)</f>
        <v>0</v>
      </c>
      <c r="BI833" s="192">
        <f>IF(N833="nulová",J833,0)</f>
        <v>0</v>
      </c>
      <c r="BJ833" s="19" t="s">
        <v>80</v>
      </c>
      <c r="BK833" s="192">
        <f>ROUND(I833*H833,2)</f>
        <v>0</v>
      </c>
      <c r="BL833" s="19" t="s">
        <v>276</v>
      </c>
      <c r="BM833" s="191" t="s">
        <v>1725</v>
      </c>
    </row>
    <row r="834" spans="1:65" s="2" customFormat="1" ht="29.25">
      <c r="A834" s="36"/>
      <c r="B834" s="37"/>
      <c r="C834" s="38"/>
      <c r="D834" s="193" t="s">
        <v>160</v>
      </c>
      <c r="E834" s="38"/>
      <c r="F834" s="194" t="s">
        <v>1299</v>
      </c>
      <c r="G834" s="38"/>
      <c r="H834" s="38"/>
      <c r="I834" s="195"/>
      <c r="J834" s="38"/>
      <c r="K834" s="38"/>
      <c r="L834" s="41"/>
      <c r="M834" s="196"/>
      <c r="N834" s="197"/>
      <c r="O834" s="66"/>
      <c r="P834" s="66"/>
      <c r="Q834" s="66"/>
      <c r="R834" s="66"/>
      <c r="S834" s="66"/>
      <c r="T834" s="67"/>
      <c r="U834" s="36"/>
      <c r="V834" s="36"/>
      <c r="W834" s="36"/>
      <c r="X834" s="36"/>
      <c r="Y834" s="36"/>
      <c r="Z834" s="36"/>
      <c r="AA834" s="36"/>
      <c r="AB834" s="36"/>
      <c r="AC834" s="36"/>
      <c r="AD834" s="36"/>
      <c r="AE834" s="36"/>
      <c r="AT834" s="19" t="s">
        <v>160</v>
      </c>
      <c r="AU834" s="19" t="s">
        <v>82</v>
      </c>
    </row>
    <row r="835" spans="1:65" s="2" customFormat="1" ht="11.25">
      <c r="A835" s="36"/>
      <c r="B835" s="37"/>
      <c r="C835" s="38"/>
      <c r="D835" s="198" t="s">
        <v>162</v>
      </c>
      <c r="E835" s="38"/>
      <c r="F835" s="199" t="s">
        <v>1300</v>
      </c>
      <c r="G835" s="38"/>
      <c r="H835" s="38"/>
      <c r="I835" s="195"/>
      <c r="J835" s="38"/>
      <c r="K835" s="38"/>
      <c r="L835" s="41"/>
      <c r="M835" s="196"/>
      <c r="N835" s="197"/>
      <c r="O835" s="66"/>
      <c r="P835" s="66"/>
      <c r="Q835" s="66"/>
      <c r="R835" s="66"/>
      <c r="S835" s="66"/>
      <c r="T835" s="67"/>
      <c r="U835" s="36"/>
      <c r="V835" s="36"/>
      <c r="W835" s="36"/>
      <c r="X835" s="36"/>
      <c r="Y835" s="36"/>
      <c r="Z835" s="36"/>
      <c r="AA835" s="36"/>
      <c r="AB835" s="36"/>
      <c r="AC835" s="36"/>
      <c r="AD835" s="36"/>
      <c r="AE835" s="36"/>
      <c r="AT835" s="19" t="s">
        <v>162</v>
      </c>
      <c r="AU835" s="19" t="s">
        <v>82</v>
      </c>
    </row>
    <row r="836" spans="1:65" s="2" customFormat="1" ht="24.2" customHeight="1">
      <c r="A836" s="36"/>
      <c r="B836" s="37"/>
      <c r="C836" s="180" t="s">
        <v>1301</v>
      </c>
      <c r="D836" s="180" t="s">
        <v>153</v>
      </c>
      <c r="E836" s="181" t="s">
        <v>1302</v>
      </c>
      <c r="F836" s="182" t="s">
        <v>1303</v>
      </c>
      <c r="G836" s="183" t="s">
        <v>279</v>
      </c>
      <c r="H836" s="184">
        <v>2.593</v>
      </c>
      <c r="I836" s="185"/>
      <c r="J836" s="186">
        <f>ROUND(I836*H836,2)</f>
        <v>0</v>
      </c>
      <c r="K836" s="182" t="s">
        <v>157</v>
      </c>
      <c r="L836" s="41"/>
      <c r="M836" s="187" t="s">
        <v>19</v>
      </c>
      <c r="N836" s="188" t="s">
        <v>44</v>
      </c>
      <c r="O836" s="66"/>
      <c r="P836" s="189">
        <f>O836*H836</f>
        <v>0</v>
      </c>
      <c r="Q836" s="189">
        <v>0</v>
      </c>
      <c r="R836" s="189">
        <f>Q836*H836</f>
        <v>0</v>
      </c>
      <c r="S836" s="189">
        <v>0</v>
      </c>
      <c r="T836" s="190">
        <f>S836*H836</f>
        <v>0</v>
      </c>
      <c r="U836" s="36"/>
      <c r="V836" s="36"/>
      <c r="W836" s="36"/>
      <c r="X836" s="36"/>
      <c r="Y836" s="36"/>
      <c r="Z836" s="36"/>
      <c r="AA836" s="36"/>
      <c r="AB836" s="36"/>
      <c r="AC836" s="36"/>
      <c r="AD836" s="36"/>
      <c r="AE836" s="36"/>
      <c r="AR836" s="191" t="s">
        <v>276</v>
      </c>
      <c r="AT836" s="191" t="s">
        <v>153</v>
      </c>
      <c r="AU836" s="191" t="s">
        <v>82</v>
      </c>
      <c r="AY836" s="19" t="s">
        <v>151</v>
      </c>
      <c r="BE836" s="192">
        <f>IF(N836="základní",J836,0)</f>
        <v>0</v>
      </c>
      <c r="BF836" s="192">
        <f>IF(N836="snížená",J836,0)</f>
        <v>0</v>
      </c>
      <c r="BG836" s="192">
        <f>IF(N836="zákl. přenesená",J836,0)</f>
        <v>0</v>
      </c>
      <c r="BH836" s="192">
        <f>IF(N836="sníž. přenesená",J836,0)</f>
        <v>0</v>
      </c>
      <c r="BI836" s="192">
        <f>IF(N836="nulová",J836,0)</f>
        <v>0</v>
      </c>
      <c r="BJ836" s="19" t="s">
        <v>80</v>
      </c>
      <c r="BK836" s="192">
        <f>ROUND(I836*H836,2)</f>
        <v>0</v>
      </c>
      <c r="BL836" s="19" t="s">
        <v>276</v>
      </c>
      <c r="BM836" s="191" t="s">
        <v>1726</v>
      </c>
    </row>
    <row r="837" spans="1:65" s="2" customFormat="1" ht="29.25">
      <c r="A837" s="36"/>
      <c r="B837" s="37"/>
      <c r="C837" s="38"/>
      <c r="D837" s="193" t="s">
        <v>160</v>
      </c>
      <c r="E837" s="38"/>
      <c r="F837" s="194" t="s">
        <v>1305</v>
      </c>
      <c r="G837" s="38"/>
      <c r="H837" s="38"/>
      <c r="I837" s="195"/>
      <c r="J837" s="38"/>
      <c r="K837" s="38"/>
      <c r="L837" s="41"/>
      <c r="M837" s="196"/>
      <c r="N837" s="197"/>
      <c r="O837" s="66"/>
      <c r="P837" s="66"/>
      <c r="Q837" s="66"/>
      <c r="R837" s="66"/>
      <c r="S837" s="66"/>
      <c r="T837" s="67"/>
      <c r="U837" s="36"/>
      <c r="V837" s="36"/>
      <c r="W837" s="36"/>
      <c r="X837" s="36"/>
      <c r="Y837" s="36"/>
      <c r="Z837" s="36"/>
      <c r="AA837" s="36"/>
      <c r="AB837" s="36"/>
      <c r="AC837" s="36"/>
      <c r="AD837" s="36"/>
      <c r="AE837" s="36"/>
      <c r="AT837" s="19" t="s">
        <v>160</v>
      </c>
      <c r="AU837" s="19" t="s">
        <v>82</v>
      </c>
    </row>
    <row r="838" spans="1:65" s="2" customFormat="1" ht="11.25">
      <c r="A838" s="36"/>
      <c r="B838" s="37"/>
      <c r="C838" s="38"/>
      <c r="D838" s="198" t="s">
        <v>162</v>
      </c>
      <c r="E838" s="38"/>
      <c r="F838" s="199" t="s">
        <v>1306</v>
      </c>
      <c r="G838" s="38"/>
      <c r="H838" s="38"/>
      <c r="I838" s="195"/>
      <c r="J838" s="38"/>
      <c r="K838" s="38"/>
      <c r="L838" s="41"/>
      <c r="M838" s="196"/>
      <c r="N838" s="197"/>
      <c r="O838" s="66"/>
      <c r="P838" s="66"/>
      <c r="Q838" s="66"/>
      <c r="R838" s="66"/>
      <c r="S838" s="66"/>
      <c r="T838" s="67"/>
      <c r="U838" s="36"/>
      <c r="V838" s="36"/>
      <c r="W838" s="36"/>
      <c r="X838" s="36"/>
      <c r="Y838" s="36"/>
      <c r="Z838" s="36"/>
      <c r="AA838" s="36"/>
      <c r="AB838" s="36"/>
      <c r="AC838" s="36"/>
      <c r="AD838" s="36"/>
      <c r="AE838" s="36"/>
      <c r="AT838" s="19" t="s">
        <v>162</v>
      </c>
      <c r="AU838" s="19" t="s">
        <v>82</v>
      </c>
    </row>
    <row r="839" spans="1:65" s="2" customFormat="1" ht="24.2" customHeight="1">
      <c r="A839" s="36"/>
      <c r="B839" s="37"/>
      <c r="C839" s="180" t="s">
        <v>1307</v>
      </c>
      <c r="D839" s="180" t="s">
        <v>153</v>
      </c>
      <c r="E839" s="181" t="s">
        <v>1308</v>
      </c>
      <c r="F839" s="182" t="s">
        <v>1309</v>
      </c>
      <c r="G839" s="183" t="s">
        <v>279</v>
      </c>
      <c r="H839" s="184">
        <v>2.593</v>
      </c>
      <c r="I839" s="185"/>
      <c r="J839" s="186">
        <f>ROUND(I839*H839,2)</f>
        <v>0</v>
      </c>
      <c r="K839" s="182" t="s">
        <v>157</v>
      </c>
      <c r="L839" s="41"/>
      <c r="M839" s="187" t="s">
        <v>19</v>
      </c>
      <c r="N839" s="188" t="s">
        <v>44</v>
      </c>
      <c r="O839" s="66"/>
      <c r="P839" s="189">
        <f>O839*H839</f>
        <v>0</v>
      </c>
      <c r="Q839" s="189">
        <v>0</v>
      </c>
      <c r="R839" s="189">
        <f>Q839*H839</f>
        <v>0</v>
      </c>
      <c r="S839" s="189">
        <v>0</v>
      </c>
      <c r="T839" s="190">
        <f>S839*H839</f>
        <v>0</v>
      </c>
      <c r="U839" s="36"/>
      <c r="V839" s="36"/>
      <c r="W839" s="36"/>
      <c r="X839" s="36"/>
      <c r="Y839" s="36"/>
      <c r="Z839" s="36"/>
      <c r="AA839" s="36"/>
      <c r="AB839" s="36"/>
      <c r="AC839" s="36"/>
      <c r="AD839" s="36"/>
      <c r="AE839" s="36"/>
      <c r="AR839" s="191" t="s">
        <v>276</v>
      </c>
      <c r="AT839" s="191" t="s">
        <v>153</v>
      </c>
      <c r="AU839" s="191" t="s">
        <v>82</v>
      </c>
      <c r="AY839" s="19" t="s">
        <v>151</v>
      </c>
      <c r="BE839" s="192">
        <f>IF(N839="základní",J839,0)</f>
        <v>0</v>
      </c>
      <c r="BF839" s="192">
        <f>IF(N839="snížená",J839,0)</f>
        <v>0</v>
      </c>
      <c r="BG839" s="192">
        <f>IF(N839="zákl. přenesená",J839,0)</f>
        <v>0</v>
      </c>
      <c r="BH839" s="192">
        <f>IF(N839="sníž. přenesená",J839,0)</f>
        <v>0</v>
      </c>
      <c r="BI839" s="192">
        <f>IF(N839="nulová",J839,0)</f>
        <v>0</v>
      </c>
      <c r="BJ839" s="19" t="s">
        <v>80</v>
      </c>
      <c r="BK839" s="192">
        <f>ROUND(I839*H839,2)</f>
        <v>0</v>
      </c>
      <c r="BL839" s="19" t="s">
        <v>276</v>
      </c>
      <c r="BM839" s="191" t="s">
        <v>1727</v>
      </c>
    </row>
    <row r="840" spans="1:65" s="2" customFormat="1" ht="29.25">
      <c r="A840" s="36"/>
      <c r="B840" s="37"/>
      <c r="C840" s="38"/>
      <c r="D840" s="193" t="s">
        <v>160</v>
      </c>
      <c r="E840" s="38"/>
      <c r="F840" s="194" t="s">
        <v>1311</v>
      </c>
      <c r="G840" s="38"/>
      <c r="H840" s="38"/>
      <c r="I840" s="195"/>
      <c r="J840" s="38"/>
      <c r="K840" s="38"/>
      <c r="L840" s="41"/>
      <c r="M840" s="196"/>
      <c r="N840" s="197"/>
      <c r="O840" s="66"/>
      <c r="P840" s="66"/>
      <c r="Q840" s="66"/>
      <c r="R840" s="66"/>
      <c r="S840" s="66"/>
      <c r="T840" s="67"/>
      <c r="U840" s="36"/>
      <c r="V840" s="36"/>
      <c r="W840" s="36"/>
      <c r="X840" s="36"/>
      <c r="Y840" s="36"/>
      <c r="Z840" s="36"/>
      <c r="AA840" s="36"/>
      <c r="AB840" s="36"/>
      <c r="AC840" s="36"/>
      <c r="AD840" s="36"/>
      <c r="AE840" s="36"/>
      <c r="AT840" s="19" t="s">
        <v>160</v>
      </c>
      <c r="AU840" s="19" t="s">
        <v>82</v>
      </c>
    </row>
    <row r="841" spans="1:65" s="2" customFormat="1" ht="11.25">
      <c r="A841" s="36"/>
      <c r="B841" s="37"/>
      <c r="C841" s="38"/>
      <c r="D841" s="198" t="s">
        <v>162</v>
      </c>
      <c r="E841" s="38"/>
      <c r="F841" s="199" t="s">
        <v>1312</v>
      </c>
      <c r="G841" s="38"/>
      <c r="H841" s="38"/>
      <c r="I841" s="195"/>
      <c r="J841" s="38"/>
      <c r="K841" s="38"/>
      <c r="L841" s="41"/>
      <c r="M841" s="196"/>
      <c r="N841" s="197"/>
      <c r="O841" s="66"/>
      <c r="P841" s="66"/>
      <c r="Q841" s="66"/>
      <c r="R841" s="66"/>
      <c r="S841" s="66"/>
      <c r="T841" s="67"/>
      <c r="U841" s="36"/>
      <c r="V841" s="36"/>
      <c r="W841" s="36"/>
      <c r="X841" s="36"/>
      <c r="Y841" s="36"/>
      <c r="Z841" s="36"/>
      <c r="AA841" s="36"/>
      <c r="AB841" s="36"/>
      <c r="AC841" s="36"/>
      <c r="AD841" s="36"/>
      <c r="AE841" s="36"/>
      <c r="AT841" s="19" t="s">
        <v>162</v>
      </c>
      <c r="AU841" s="19" t="s">
        <v>82</v>
      </c>
    </row>
    <row r="842" spans="1:65" s="12" customFormat="1" ht="25.9" customHeight="1">
      <c r="B842" s="164"/>
      <c r="C842" s="165"/>
      <c r="D842" s="166" t="s">
        <v>72</v>
      </c>
      <c r="E842" s="167" t="s">
        <v>490</v>
      </c>
      <c r="F842" s="167" t="s">
        <v>491</v>
      </c>
      <c r="G842" s="165"/>
      <c r="H842" s="165"/>
      <c r="I842" s="168"/>
      <c r="J842" s="169">
        <f>BK842</f>
        <v>0</v>
      </c>
      <c r="K842" s="165"/>
      <c r="L842" s="170"/>
      <c r="M842" s="171"/>
      <c r="N842" s="172"/>
      <c r="O842" s="172"/>
      <c r="P842" s="173">
        <f>SUM(P843:P848)</f>
        <v>0</v>
      </c>
      <c r="Q842" s="172"/>
      <c r="R842" s="173">
        <f>SUM(R843:R848)</f>
        <v>0</v>
      </c>
      <c r="S842" s="172"/>
      <c r="T842" s="174">
        <f>SUM(T843:T848)</f>
        <v>0</v>
      </c>
      <c r="AR842" s="175" t="s">
        <v>158</v>
      </c>
      <c r="AT842" s="176" t="s">
        <v>72</v>
      </c>
      <c r="AU842" s="176" t="s">
        <v>73</v>
      </c>
      <c r="AY842" s="175" t="s">
        <v>151</v>
      </c>
      <c r="BK842" s="177">
        <f>SUM(BK843:BK848)</f>
        <v>0</v>
      </c>
    </row>
    <row r="843" spans="1:65" s="2" customFormat="1" ht="16.5" customHeight="1">
      <c r="A843" s="36"/>
      <c r="B843" s="37"/>
      <c r="C843" s="180" t="s">
        <v>1313</v>
      </c>
      <c r="D843" s="180" t="s">
        <v>153</v>
      </c>
      <c r="E843" s="181" t="s">
        <v>493</v>
      </c>
      <c r="F843" s="182" t="s">
        <v>494</v>
      </c>
      <c r="G843" s="183" t="s">
        <v>495</v>
      </c>
      <c r="H843" s="184">
        <v>8</v>
      </c>
      <c r="I843" s="185"/>
      <c r="J843" s="186">
        <f>ROUND(I843*H843,2)</f>
        <v>0</v>
      </c>
      <c r="K843" s="182" t="s">
        <v>157</v>
      </c>
      <c r="L843" s="41"/>
      <c r="M843" s="187" t="s">
        <v>19</v>
      </c>
      <c r="N843" s="188" t="s">
        <v>44</v>
      </c>
      <c r="O843" s="66"/>
      <c r="P843" s="189">
        <f>O843*H843</f>
        <v>0</v>
      </c>
      <c r="Q843" s="189">
        <v>0</v>
      </c>
      <c r="R843" s="189">
        <f>Q843*H843</f>
        <v>0</v>
      </c>
      <c r="S843" s="189">
        <v>0</v>
      </c>
      <c r="T843" s="190">
        <f>S843*H843</f>
        <v>0</v>
      </c>
      <c r="U843" s="36"/>
      <c r="V843" s="36"/>
      <c r="W843" s="36"/>
      <c r="X843" s="36"/>
      <c r="Y843" s="36"/>
      <c r="Z843" s="36"/>
      <c r="AA843" s="36"/>
      <c r="AB843" s="36"/>
      <c r="AC843" s="36"/>
      <c r="AD843" s="36"/>
      <c r="AE843" s="36"/>
      <c r="AR843" s="191" t="s">
        <v>496</v>
      </c>
      <c r="AT843" s="191" t="s">
        <v>153</v>
      </c>
      <c r="AU843" s="191" t="s">
        <v>80</v>
      </c>
      <c r="AY843" s="19" t="s">
        <v>151</v>
      </c>
      <c r="BE843" s="192">
        <f>IF(N843="základní",J843,0)</f>
        <v>0</v>
      </c>
      <c r="BF843" s="192">
        <f>IF(N843="snížená",J843,0)</f>
        <v>0</v>
      </c>
      <c r="BG843" s="192">
        <f>IF(N843="zákl. přenesená",J843,0)</f>
        <v>0</v>
      </c>
      <c r="BH843" s="192">
        <f>IF(N843="sníž. přenesená",J843,0)</f>
        <v>0</v>
      </c>
      <c r="BI843" s="192">
        <f>IF(N843="nulová",J843,0)</f>
        <v>0</v>
      </c>
      <c r="BJ843" s="19" t="s">
        <v>80</v>
      </c>
      <c r="BK843" s="192">
        <f>ROUND(I843*H843,2)</f>
        <v>0</v>
      </c>
      <c r="BL843" s="19" t="s">
        <v>496</v>
      </c>
      <c r="BM843" s="191" t="s">
        <v>1728</v>
      </c>
    </row>
    <row r="844" spans="1:65" s="2" customFormat="1" ht="19.5">
      <c r="A844" s="36"/>
      <c r="B844" s="37"/>
      <c r="C844" s="38"/>
      <c r="D844" s="193" t="s">
        <v>160</v>
      </c>
      <c r="E844" s="38"/>
      <c r="F844" s="194" t="s">
        <v>498</v>
      </c>
      <c r="G844" s="38"/>
      <c r="H844" s="38"/>
      <c r="I844" s="195"/>
      <c r="J844" s="38"/>
      <c r="K844" s="38"/>
      <c r="L844" s="41"/>
      <c r="M844" s="196"/>
      <c r="N844" s="197"/>
      <c r="O844" s="66"/>
      <c r="P844" s="66"/>
      <c r="Q844" s="66"/>
      <c r="R844" s="66"/>
      <c r="S844" s="66"/>
      <c r="T844" s="67"/>
      <c r="U844" s="36"/>
      <c r="V844" s="36"/>
      <c r="W844" s="36"/>
      <c r="X844" s="36"/>
      <c r="Y844" s="36"/>
      <c r="Z844" s="36"/>
      <c r="AA844" s="36"/>
      <c r="AB844" s="36"/>
      <c r="AC844" s="36"/>
      <c r="AD844" s="36"/>
      <c r="AE844" s="36"/>
      <c r="AT844" s="19" t="s">
        <v>160</v>
      </c>
      <c r="AU844" s="19" t="s">
        <v>80</v>
      </c>
    </row>
    <row r="845" spans="1:65" s="2" customFormat="1" ht="11.25">
      <c r="A845" s="36"/>
      <c r="B845" s="37"/>
      <c r="C845" s="38"/>
      <c r="D845" s="198" t="s">
        <v>162</v>
      </c>
      <c r="E845" s="38"/>
      <c r="F845" s="199" t="s">
        <v>499</v>
      </c>
      <c r="G845" s="38"/>
      <c r="H845" s="38"/>
      <c r="I845" s="195"/>
      <c r="J845" s="38"/>
      <c r="K845" s="38"/>
      <c r="L845" s="41"/>
      <c r="M845" s="196"/>
      <c r="N845" s="197"/>
      <c r="O845" s="66"/>
      <c r="P845" s="66"/>
      <c r="Q845" s="66"/>
      <c r="R845" s="66"/>
      <c r="S845" s="66"/>
      <c r="T845" s="67"/>
      <c r="U845" s="36"/>
      <c r="V845" s="36"/>
      <c r="W845" s="36"/>
      <c r="X845" s="36"/>
      <c r="Y845" s="36"/>
      <c r="Z845" s="36"/>
      <c r="AA845" s="36"/>
      <c r="AB845" s="36"/>
      <c r="AC845" s="36"/>
      <c r="AD845" s="36"/>
      <c r="AE845" s="36"/>
      <c r="AT845" s="19" t="s">
        <v>162</v>
      </c>
      <c r="AU845" s="19" t="s">
        <v>80</v>
      </c>
    </row>
    <row r="846" spans="1:65" s="13" customFormat="1" ht="22.5">
      <c r="B846" s="200"/>
      <c r="C846" s="201"/>
      <c r="D846" s="193" t="s">
        <v>164</v>
      </c>
      <c r="E846" s="202" t="s">
        <v>19</v>
      </c>
      <c r="F846" s="203" t="s">
        <v>1315</v>
      </c>
      <c r="G846" s="201"/>
      <c r="H846" s="202" t="s">
        <v>19</v>
      </c>
      <c r="I846" s="204"/>
      <c r="J846" s="201"/>
      <c r="K846" s="201"/>
      <c r="L846" s="205"/>
      <c r="M846" s="206"/>
      <c r="N846" s="207"/>
      <c r="O846" s="207"/>
      <c r="P846" s="207"/>
      <c r="Q846" s="207"/>
      <c r="R846" s="207"/>
      <c r="S846" s="207"/>
      <c r="T846" s="208"/>
      <c r="AT846" s="209" t="s">
        <v>164</v>
      </c>
      <c r="AU846" s="209" t="s">
        <v>80</v>
      </c>
      <c r="AV846" s="13" t="s">
        <v>80</v>
      </c>
      <c r="AW846" s="13" t="s">
        <v>35</v>
      </c>
      <c r="AX846" s="13" t="s">
        <v>73</v>
      </c>
      <c r="AY846" s="209" t="s">
        <v>151</v>
      </c>
    </row>
    <row r="847" spans="1:65" s="14" customFormat="1" ht="11.25">
      <c r="B847" s="210"/>
      <c r="C847" s="211"/>
      <c r="D847" s="193" t="s">
        <v>164</v>
      </c>
      <c r="E847" s="212" t="s">
        <v>19</v>
      </c>
      <c r="F847" s="213" t="s">
        <v>1316</v>
      </c>
      <c r="G847" s="211"/>
      <c r="H847" s="214">
        <v>8</v>
      </c>
      <c r="I847" s="215"/>
      <c r="J847" s="211"/>
      <c r="K847" s="211"/>
      <c r="L847" s="216"/>
      <c r="M847" s="217"/>
      <c r="N847" s="218"/>
      <c r="O847" s="218"/>
      <c r="P847" s="218"/>
      <c r="Q847" s="218"/>
      <c r="R847" s="218"/>
      <c r="S847" s="218"/>
      <c r="T847" s="219"/>
      <c r="AT847" s="220" t="s">
        <v>164</v>
      </c>
      <c r="AU847" s="220" t="s">
        <v>80</v>
      </c>
      <c r="AV847" s="14" t="s">
        <v>82</v>
      </c>
      <c r="AW847" s="14" t="s">
        <v>35</v>
      </c>
      <c r="AX847" s="14" t="s">
        <v>73</v>
      </c>
      <c r="AY847" s="220" t="s">
        <v>151</v>
      </c>
    </row>
    <row r="848" spans="1:65" s="15" customFormat="1" ht="11.25">
      <c r="B848" s="221"/>
      <c r="C848" s="222"/>
      <c r="D848" s="193" t="s">
        <v>164</v>
      </c>
      <c r="E848" s="223" t="s">
        <v>19</v>
      </c>
      <c r="F848" s="224" t="s">
        <v>167</v>
      </c>
      <c r="G848" s="222"/>
      <c r="H848" s="225">
        <v>8</v>
      </c>
      <c r="I848" s="226"/>
      <c r="J848" s="222"/>
      <c r="K848" s="222"/>
      <c r="L848" s="227"/>
      <c r="M848" s="258"/>
      <c r="N848" s="259"/>
      <c r="O848" s="259"/>
      <c r="P848" s="259"/>
      <c r="Q848" s="259"/>
      <c r="R848" s="259"/>
      <c r="S848" s="259"/>
      <c r="T848" s="260"/>
      <c r="AT848" s="231" t="s">
        <v>164</v>
      </c>
      <c r="AU848" s="231" t="s">
        <v>80</v>
      </c>
      <c r="AV848" s="15" t="s">
        <v>158</v>
      </c>
      <c r="AW848" s="15" t="s">
        <v>35</v>
      </c>
      <c r="AX848" s="15" t="s">
        <v>80</v>
      </c>
      <c r="AY848" s="231" t="s">
        <v>151</v>
      </c>
    </row>
    <row r="849" spans="1:31" s="2" customFormat="1" ht="6.95" customHeight="1">
      <c r="A849" s="36"/>
      <c r="B849" s="49"/>
      <c r="C849" s="50"/>
      <c r="D849" s="50"/>
      <c r="E849" s="50"/>
      <c r="F849" s="50"/>
      <c r="G849" s="50"/>
      <c r="H849" s="50"/>
      <c r="I849" s="50"/>
      <c r="J849" s="50"/>
      <c r="K849" s="50"/>
      <c r="L849" s="41"/>
      <c r="M849" s="36"/>
      <c r="O849" s="36"/>
      <c r="P849" s="36"/>
      <c r="Q849" s="36"/>
      <c r="R849" s="36"/>
      <c r="S849" s="36"/>
      <c r="T849" s="36"/>
      <c r="U849" s="36"/>
      <c r="V849" s="36"/>
      <c r="W849" s="36"/>
      <c r="X849" s="36"/>
      <c r="Y849" s="36"/>
      <c r="Z849" s="36"/>
      <c r="AA849" s="36"/>
      <c r="AB849" s="36"/>
      <c r="AC849" s="36"/>
      <c r="AD849" s="36"/>
      <c r="AE849" s="36"/>
    </row>
  </sheetData>
  <sheetProtection algorithmName="SHA-512" hashValue="q5T3kdQaGrDpEdOT6PMAl2M5P/+FZDBSm2mK5Im/XqwskTwL7J3vIm2veKi4eg+lrNepTnJDNyHiFLgZOzCQsg==" saltValue="rF37yT9zO2UOUxeV3Z4oNDEqvpEF6y25aQLDCH8fLrcm6Z4RI+aFjBdbfIY4jyf0+Osg3gikB7UMbyDkhYJtPA==" spinCount="100000" sheet="1" objects="1" scenarios="1" formatColumns="0" formatRows="0" autoFilter="0"/>
  <autoFilter ref="C101:K848"/>
  <mergeCells count="12">
    <mergeCell ref="E94:H94"/>
    <mergeCell ref="L2:V2"/>
    <mergeCell ref="E50:H50"/>
    <mergeCell ref="E52:H52"/>
    <mergeCell ref="E54:H54"/>
    <mergeCell ref="E90:H90"/>
    <mergeCell ref="E92:H92"/>
    <mergeCell ref="E7:H7"/>
    <mergeCell ref="E9:H9"/>
    <mergeCell ref="E11:H11"/>
    <mergeCell ref="E20:H20"/>
    <mergeCell ref="E29:H29"/>
  </mergeCells>
  <hyperlinks>
    <hyperlink ref="F107" r:id="rId1"/>
    <hyperlink ref="F117" r:id="rId2"/>
    <hyperlink ref="F132" r:id="rId3"/>
    <hyperlink ref="F138" r:id="rId4"/>
    <hyperlink ref="F141" r:id="rId5"/>
    <hyperlink ref="F144" r:id="rId6"/>
    <hyperlink ref="F179" r:id="rId7"/>
    <hyperlink ref="F208" r:id="rId8"/>
    <hyperlink ref="F214" r:id="rId9"/>
    <hyperlink ref="F257" r:id="rId10"/>
    <hyperlink ref="F275" r:id="rId11"/>
    <hyperlink ref="F281" r:id="rId12"/>
    <hyperlink ref="F287" r:id="rId13"/>
    <hyperlink ref="F297" r:id="rId14"/>
    <hyperlink ref="F303" r:id="rId15"/>
    <hyperlink ref="F306" r:id="rId16"/>
    <hyperlink ref="F312" r:id="rId17"/>
    <hyperlink ref="F318" r:id="rId18"/>
    <hyperlink ref="F321" r:id="rId19"/>
    <hyperlink ref="F327" r:id="rId20"/>
    <hyperlink ref="F330" r:id="rId21"/>
    <hyperlink ref="F342" r:id="rId22"/>
    <hyperlink ref="F354" r:id="rId23"/>
    <hyperlink ref="F361" r:id="rId24"/>
    <hyperlink ref="F364" r:id="rId25"/>
    <hyperlink ref="F368" r:id="rId26"/>
    <hyperlink ref="F371" r:id="rId27"/>
    <hyperlink ref="F379" r:id="rId28"/>
    <hyperlink ref="F385" r:id="rId29"/>
    <hyperlink ref="F388" r:id="rId30"/>
    <hyperlink ref="F391" r:id="rId31"/>
    <hyperlink ref="F397" r:id="rId32"/>
    <hyperlink ref="F404" r:id="rId33"/>
    <hyperlink ref="F410" r:id="rId34"/>
    <hyperlink ref="F413" r:id="rId35"/>
    <hyperlink ref="F418" r:id="rId36"/>
    <hyperlink ref="F424" r:id="rId37"/>
    <hyperlink ref="F435" r:id="rId38"/>
    <hyperlink ref="F438" r:id="rId39"/>
    <hyperlink ref="F444" r:id="rId40"/>
    <hyperlink ref="F447" r:id="rId41"/>
    <hyperlink ref="F450" r:id="rId42"/>
    <hyperlink ref="F460" r:id="rId43"/>
    <hyperlink ref="F463" r:id="rId44"/>
    <hyperlink ref="F469" r:id="rId45"/>
    <hyperlink ref="F475" r:id="rId46"/>
    <hyperlink ref="F478" r:id="rId47"/>
    <hyperlink ref="F559" r:id="rId48"/>
    <hyperlink ref="F562" r:id="rId49"/>
    <hyperlink ref="F565" r:id="rId50"/>
    <hyperlink ref="F569" r:id="rId51"/>
    <hyperlink ref="F575" r:id="rId52"/>
    <hyperlink ref="F581" r:id="rId53"/>
    <hyperlink ref="F584" r:id="rId54"/>
    <hyperlink ref="F587" r:id="rId55"/>
    <hyperlink ref="F591" r:id="rId56"/>
    <hyperlink ref="F599" r:id="rId57"/>
    <hyperlink ref="F605" r:id="rId58"/>
    <hyperlink ref="F620" r:id="rId59"/>
    <hyperlink ref="F623" r:id="rId60"/>
    <hyperlink ref="F626" r:id="rId61"/>
    <hyperlink ref="F638" r:id="rId62"/>
    <hyperlink ref="F641" r:id="rId63"/>
    <hyperlink ref="F644" r:id="rId64"/>
    <hyperlink ref="F676" r:id="rId65"/>
    <hyperlink ref="F717" r:id="rId66"/>
    <hyperlink ref="F723" r:id="rId67"/>
    <hyperlink ref="F735" r:id="rId68"/>
    <hyperlink ref="F756" r:id="rId69"/>
    <hyperlink ref="F769" r:id="rId70"/>
    <hyperlink ref="F829" r:id="rId71"/>
    <hyperlink ref="F835" r:id="rId72"/>
    <hyperlink ref="F838" r:id="rId73"/>
    <hyperlink ref="F841" r:id="rId74"/>
    <hyperlink ref="F845" r:id="rId75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76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663"/>
  <sheetViews>
    <sheetView showGridLines="0" topLeftCell="A679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19" t="s">
        <v>105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82</v>
      </c>
    </row>
    <row r="4" spans="1:46" s="1" customFormat="1" ht="24.95" customHeight="1">
      <c r="B4" s="22"/>
      <c r="D4" s="112" t="s">
        <v>118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7" t="str">
        <f>'Rekapitulace stavby'!K6</f>
        <v>Oprava lávek v km 0,217 a 267,240 v žst. Ostrava hl.n.</v>
      </c>
      <c r="F7" s="388"/>
      <c r="G7" s="388"/>
      <c r="H7" s="388"/>
      <c r="L7" s="22"/>
    </row>
    <row r="8" spans="1:46" s="1" customFormat="1" ht="12" customHeight="1">
      <c r="B8" s="22"/>
      <c r="D8" s="114" t="s">
        <v>119</v>
      </c>
      <c r="L8" s="22"/>
    </row>
    <row r="9" spans="1:46" s="2" customFormat="1" ht="16.5" customHeight="1">
      <c r="A9" s="36"/>
      <c r="B9" s="41"/>
      <c r="C9" s="36"/>
      <c r="D9" s="36"/>
      <c r="E9" s="387" t="s">
        <v>344</v>
      </c>
      <c r="F9" s="389"/>
      <c r="G9" s="389"/>
      <c r="H9" s="389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121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30" customHeight="1">
      <c r="A11" s="36"/>
      <c r="B11" s="41"/>
      <c r="C11" s="36"/>
      <c r="D11" s="36"/>
      <c r="E11" s="390" t="s">
        <v>1729</v>
      </c>
      <c r="F11" s="389"/>
      <c r="G11" s="389"/>
      <c r="H11" s="389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 t="str">
        <f>'Rekapitulace stavby'!AN8</f>
        <v>20. 6. 2022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25</v>
      </c>
      <c r="E16" s="36"/>
      <c r="F16" s="36"/>
      <c r="G16" s="36"/>
      <c r="H16" s="36"/>
      <c r="I16" s="114" t="s">
        <v>26</v>
      </c>
      <c r="J16" s="105" t="s">
        <v>27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28</v>
      </c>
      <c r="F17" s="36"/>
      <c r="G17" s="36"/>
      <c r="H17" s="36"/>
      <c r="I17" s="114" t="s">
        <v>29</v>
      </c>
      <c r="J17" s="105" t="s">
        <v>30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31</v>
      </c>
      <c r="E19" s="36"/>
      <c r="F19" s="36"/>
      <c r="G19" s="36"/>
      <c r="H19" s="36"/>
      <c r="I19" s="114" t="s">
        <v>26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1" t="str">
        <f>'Rekapitulace stavby'!E14</f>
        <v>Vyplň údaj</v>
      </c>
      <c r="F20" s="392"/>
      <c r="G20" s="392"/>
      <c r="H20" s="392"/>
      <c r="I20" s="114" t="s">
        <v>29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33</v>
      </c>
      <c r="E22" s="36"/>
      <c r="F22" s="36"/>
      <c r="G22" s="36"/>
      <c r="H22" s="36"/>
      <c r="I22" s="114" t="s">
        <v>26</v>
      </c>
      <c r="J22" s="105" t="str">
        <f>IF('Rekapitulace stavby'!AN16="","",'Rekapitulace stavby'!AN16)</f>
        <v/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stavby'!E17="","",'Rekapitulace stavby'!E17)</f>
        <v xml:space="preserve"> </v>
      </c>
      <c r="F23" s="36"/>
      <c r="G23" s="36"/>
      <c r="H23" s="36"/>
      <c r="I23" s="114" t="s">
        <v>29</v>
      </c>
      <c r="J23" s="105" t="str">
        <f>IF('Rekapitulace stavby'!AN17="","",'Rekapitulace stavby'!AN17)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36</v>
      </c>
      <c r="E25" s="36"/>
      <c r="F25" s="36"/>
      <c r="G25" s="36"/>
      <c r="H25" s="36"/>
      <c r="I25" s="114" t="s">
        <v>26</v>
      </c>
      <c r="J25" s="105" t="str">
        <f>IF('Rekapitulace stavby'!AN19="","",'Rekapitulace stavby'!AN19)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 xml:space="preserve"> </v>
      </c>
      <c r="F26" s="36"/>
      <c r="G26" s="36"/>
      <c r="H26" s="36"/>
      <c r="I26" s="114" t="s">
        <v>29</v>
      </c>
      <c r="J26" s="105" t="str">
        <f>IF('Rekapitulace stavby'!AN20="","",'Rekapitulace stavby'!AN20)</f>
        <v/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37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393" t="s">
        <v>19</v>
      </c>
      <c r="F29" s="393"/>
      <c r="G29" s="393"/>
      <c r="H29" s="393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39</v>
      </c>
      <c r="E32" s="36"/>
      <c r="F32" s="36"/>
      <c r="G32" s="36"/>
      <c r="H32" s="36"/>
      <c r="I32" s="36"/>
      <c r="J32" s="122">
        <f>ROUND(J100,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41</v>
      </c>
      <c r="G34" s="36"/>
      <c r="H34" s="36"/>
      <c r="I34" s="123" t="s">
        <v>40</v>
      </c>
      <c r="J34" s="123" t="s">
        <v>42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43</v>
      </c>
      <c r="E35" s="114" t="s">
        <v>44</v>
      </c>
      <c r="F35" s="125">
        <f>ROUND((SUM(BE100:BE662)),  2)</f>
        <v>0</v>
      </c>
      <c r="G35" s="36"/>
      <c r="H35" s="36"/>
      <c r="I35" s="126">
        <v>0.21</v>
      </c>
      <c r="J35" s="125">
        <f>ROUND(((SUM(BE100:BE662))*I35),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45</v>
      </c>
      <c r="F36" s="125">
        <f>ROUND((SUM(BF100:BF662)),  2)</f>
        <v>0</v>
      </c>
      <c r="G36" s="36"/>
      <c r="H36" s="36"/>
      <c r="I36" s="126">
        <v>0.15</v>
      </c>
      <c r="J36" s="125">
        <f>ROUND(((SUM(BF100:BF662))*I36),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46</v>
      </c>
      <c r="F37" s="125">
        <f>ROUND((SUM(BG100:BG662)),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47</v>
      </c>
      <c r="F38" s="125">
        <f>ROUND((SUM(BH100:BH662)),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48</v>
      </c>
      <c r="F39" s="125">
        <f>ROUND((SUM(BI100:BI662)),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49</v>
      </c>
      <c r="E41" s="129"/>
      <c r="F41" s="129"/>
      <c r="G41" s="130" t="s">
        <v>50</v>
      </c>
      <c r="H41" s="131" t="s">
        <v>51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123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94" t="str">
        <f>E7</f>
        <v>Oprava lávek v km 0,217 a 267,240 v žst. Ostrava hl.n.</v>
      </c>
      <c r="F50" s="395"/>
      <c r="G50" s="395"/>
      <c r="H50" s="395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119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94" t="s">
        <v>344</v>
      </c>
      <c r="F52" s="396"/>
      <c r="G52" s="396"/>
      <c r="H52" s="396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121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30" customHeight="1">
      <c r="A54" s="36"/>
      <c r="B54" s="37"/>
      <c r="C54" s="38"/>
      <c r="D54" s="38"/>
      <c r="E54" s="348" t="str">
        <f>E11</f>
        <v>SO 02 - 03.2 - lávka km 267,240 - schodiště Ostrava Svinov, II. nástupiště</v>
      </c>
      <c r="F54" s="396"/>
      <c r="G54" s="396"/>
      <c r="H54" s="396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>OŘ Ostrava</v>
      </c>
      <c r="G56" s="38"/>
      <c r="H56" s="38"/>
      <c r="I56" s="31" t="s">
        <v>23</v>
      </c>
      <c r="J56" s="61" t="str">
        <f>IF(J14="","",J14)</f>
        <v>20. 6. 2022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25</v>
      </c>
      <c r="D58" s="38"/>
      <c r="E58" s="38"/>
      <c r="F58" s="29" t="str">
        <f>E17</f>
        <v>Správa železnic s.o. OŘ Ostrava</v>
      </c>
      <c r="G58" s="38"/>
      <c r="H58" s="38"/>
      <c r="I58" s="31" t="s">
        <v>33</v>
      </c>
      <c r="J58" s="34" t="str">
        <f>E23</f>
        <v xml:space="preserve"> 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31</v>
      </c>
      <c r="D59" s="38"/>
      <c r="E59" s="38"/>
      <c r="F59" s="29" t="str">
        <f>IF(E20="","",E20)</f>
        <v>Vyplň údaj</v>
      </c>
      <c r="G59" s="38"/>
      <c r="H59" s="38"/>
      <c r="I59" s="31" t="s">
        <v>36</v>
      </c>
      <c r="J59" s="34" t="str">
        <f>E26</f>
        <v xml:space="preserve"> 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124</v>
      </c>
      <c r="D61" s="139"/>
      <c r="E61" s="139"/>
      <c r="F61" s="139"/>
      <c r="G61" s="139"/>
      <c r="H61" s="139"/>
      <c r="I61" s="139"/>
      <c r="J61" s="140" t="s">
        <v>125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71</v>
      </c>
      <c r="D63" s="38"/>
      <c r="E63" s="38"/>
      <c r="F63" s="38"/>
      <c r="G63" s="38"/>
      <c r="H63" s="38"/>
      <c r="I63" s="38"/>
      <c r="J63" s="79">
        <f>J100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126</v>
      </c>
    </row>
    <row r="64" spans="1:47" s="9" customFormat="1" ht="24.95" customHeight="1">
      <c r="B64" s="142"/>
      <c r="C64" s="143"/>
      <c r="D64" s="144" t="s">
        <v>127</v>
      </c>
      <c r="E64" s="145"/>
      <c r="F64" s="145"/>
      <c r="G64" s="145"/>
      <c r="H64" s="145"/>
      <c r="I64" s="145"/>
      <c r="J64" s="146">
        <f>J101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128</v>
      </c>
      <c r="E65" s="150"/>
      <c r="F65" s="150"/>
      <c r="G65" s="150"/>
      <c r="H65" s="150"/>
      <c r="I65" s="150"/>
      <c r="J65" s="151">
        <f>J102</f>
        <v>0</v>
      </c>
      <c r="K65" s="99"/>
      <c r="L65" s="152"/>
    </row>
    <row r="66" spans="1:31" s="10" customFormat="1" ht="19.899999999999999" customHeight="1">
      <c r="B66" s="148"/>
      <c r="C66" s="99"/>
      <c r="D66" s="149" t="s">
        <v>506</v>
      </c>
      <c r="E66" s="150"/>
      <c r="F66" s="150"/>
      <c r="G66" s="150"/>
      <c r="H66" s="150"/>
      <c r="I66" s="150"/>
      <c r="J66" s="151">
        <f>J118</f>
        <v>0</v>
      </c>
      <c r="K66" s="99"/>
      <c r="L66" s="152"/>
    </row>
    <row r="67" spans="1:31" s="10" customFormat="1" ht="19.899999999999999" customHeight="1">
      <c r="B67" s="148"/>
      <c r="C67" s="99"/>
      <c r="D67" s="149" t="s">
        <v>129</v>
      </c>
      <c r="E67" s="150"/>
      <c r="F67" s="150"/>
      <c r="G67" s="150"/>
      <c r="H67" s="150"/>
      <c r="I67" s="150"/>
      <c r="J67" s="151">
        <f>J142</f>
        <v>0</v>
      </c>
      <c r="K67" s="99"/>
      <c r="L67" s="152"/>
    </row>
    <row r="68" spans="1:31" s="10" customFormat="1" ht="19.899999999999999" customHeight="1">
      <c r="B68" s="148"/>
      <c r="C68" s="99"/>
      <c r="D68" s="149" t="s">
        <v>130</v>
      </c>
      <c r="E68" s="150"/>
      <c r="F68" s="150"/>
      <c r="G68" s="150"/>
      <c r="H68" s="150"/>
      <c r="I68" s="150"/>
      <c r="J68" s="151">
        <f>J173</f>
        <v>0</v>
      </c>
      <c r="K68" s="99"/>
      <c r="L68" s="152"/>
    </row>
    <row r="69" spans="1:31" s="10" customFormat="1" ht="19.899999999999999" customHeight="1">
      <c r="B69" s="148"/>
      <c r="C69" s="99"/>
      <c r="D69" s="149" t="s">
        <v>131</v>
      </c>
      <c r="E69" s="150"/>
      <c r="F69" s="150"/>
      <c r="G69" s="150"/>
      <c r="H69" s="150"/>
      <c r="I69" s="150"/>
      <c r="J69" s="151">
        <f>J241</f>
        <v>0</v>
      </c>
      <c r="K69" s="99"/>
      <c r="L69" s="152"/>
    </row>
    <row r="70" spans="1:31" s="10" customFormat="1" ht="19.899999999999999" customHeight="1">
      <c r="B70" s="148"/>
      <c r="C70" s="99"/>
      <c r="D70" s="149" t="s">
        <v>132</v>
      </c>
      <c r="E70" s="150"/>
      <c r="F70" s="150"/>
      <c r="G70" s="150"/>
      <c r="H70" s="150"/>
      <c r="I70" s="150"/>
      <c r="J70" s="151">
        <f>J285</f>
        <v>0</v>
      </c>
      <c r="K70" s="99"/>
      <c r="L70" s="152"/>
    </row>
    <row r="71" spans="1:31" s="9" customFormat="1" ht="24.95" customHeight="1">
      <c r="B71" s="142"/>
      <c r="C71" s="143"/>
      <c r="D71" s="144" t="s">
        <v>133</v>
      </c>
      <c r="E71" s="145"/>
      <c r="F71" s="145"/>
      <c r="G71" s="145"/>
      <c r="H71" s="145"/>
      <c r="I71" s="145"/>
      <c r="J71" s="146">
        <f>J292</f>
        <v>0</v>
      </c>
      <c r="K71" s="143"/>
      <c r="L71" s="147"/>
    </row>
    <row r="72" spans="1:31" s="10" customFormat="1" ht="19.899999999999999" customHeight="1">
      <c r="B72" s="148"/>
      <c r="C72" s="99"/>
      <c r="D72" s="149" t="s">
        <v>507</v>
      </c>
      <c r="E72" s="150"/>
      <c r="F72" s="150"/>
      <c r="G72" s="150"/>
      <c r="H72" s="150"/>
      <c r="I72" s="150"/>
      <c r="J72" s="151">
        <f>J293</f>
        <v>0</v>
      </c>
      <c r="K72" s="99"/>
      <c r="L72" s="152"/>
    </row>
    <row r="73" spans="1:31" s="10" customFormat="1" ht="19.899999999999999" customHeight="1">
      <c r="B73" s="148"/>
      <c r="C73" s="99"/>
      <c r="D73" s="149" t="s">
        <v>508</v>
      </c>
      <c r="E73" s="150"/>
      <c r="F73" s="150"/>
      <c r="G73" s="150"/>
      <c r="H73" s="150"/>
      <c r="I73" s="150"/>
      <c r="J73" s="151">
        <f>J316</f>
        <v>0</v>
      </c>
      <c r="K73" s="99"/>
      <c r="L73" s="152"/>
    </row>
    <row r="74" spans="1:31" s="10" customFormat="1" ht="19.899999999999999" customHeight="1">
      <c r="B74" s="148"/>
      <c r="C74" s="99"/>
      <c r="D74" s="149" t="s">
        <v>347</v>
      </c>
      <c r="E74" s="150"/>
      <c r="F74" s="150"/>
      <c r="G74" s="150"/>
      <c r="H74" s="150"/>
      <c r="I74" s="150"/>
      <c r="J74" s="151">
        <f>J322</f>
        <v>0</v>
      </c>
      <c r="K74" s="99"/>
      <c r="L74" s="152"/>
    </row>
    <row r="75" spans="1:31" s="10" customFormat="1" ht="19.899999999999999" customHeight="1">
      <c r="B75" s="148"/>
      <c r="C75" s="99"/>
      <c r="D75" s="149" t="s">
        <v>134</v>
      </c>
      <c r="E75" s="150"/>
      <c r="F75" s="150"/>
      <c r="G75" s="150"/>
      <c r="H75" s="150"/>
      <c r="I75" s="150"/>
      <c r="J75" s="151">
        <f>J413</f>
        <v>0</v>
      </c>
      <c r="K75" s="99"/>
      <c r="L75" s="152"/>
    </row>
    <row r="76" spans="1:31" s="10" customFormat="1" ht="19.899999999999999" customHeight="1">
      <c r="B76" s="148"/>
      <c r="C76" s="99"/>
      <c r="D76" s="149" t="s">
        <v>510</v>
      </c>
      <c r="E76" s="150"/>
      <c r="F76" s="150"/>
      <c r="G76" s="150"/>
      <c r="H76" s="150"/>
      <c r="I76" s="150"/>
      <c r="J76" s="151">
        <f>J435</f>
        <v>0</v>
      </c>
      <c r="K76" s="99"/>
      <c r="L76" s="152"/>
    </row>
    <row r="77" spans="1:31" s="10" customFormat="1" ht="19.899999999999999" customHeight="1">
      <c r="B77" s="148"/>
      <c r="C77" s="99"/>
      <c r="D77" s="149" t="s">
        <v>511</v>
      </c>
      <c r="E77" s="150"/>
      <c r="F77" s="150"/>
      <c r="G77" s="150"/>
      <c r="H77" s="150"/>
      <c r="I77" s="150"/>
      <c r="J77" s="151">
        <f>J509</f>
        <v>0</v>
      </c>
      <c r="K77" s="99"/>
      <c r="L77" s="152"/>
    </row>
    <row r="78" spans="1:31" s="9" customFormat="1" ht="24.95" customHeight="1">
      <c r="B78" s="142"/>
      <c r="C78" s="143"/>
      <c r="D78" s="144" t="s">
        <v>348</v>
      </c>
      <c r="E78" s="145"/>
      <c r="F78" s="145"/>
      <c r="G78" s="145"/>
      <c r="H78" s="145"/>
      <c r="I78" s="145"/>
      <c r="J78" s="146">
        <f>J656</f>
        <v>0</v>
      </c>
      <c r="K78" s="143"/>
      <c r="L78" s="147"/>
    </row>
    <row r="79" spans="1:31" s="2" customFormat="1" ht="21.7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6.95" customHeight="1">
      <c r="A80" s="36"/>
      <c r="B80" s="49"/>
      <c r="C80" s="50"/>
      <c r="D80" s="50"/>
      <c r="E80" s="50"/>
      <c r="F80" s="50"/>
      <c r="G80" s="50"/>
      <c r="H80" s="50"/>
      <c r="I80" s="50"/>
      <c r="J80" s="50"/>
      <c r="K80" s="50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4" spans="1:31" s="2" customFormat="1" ht="6.95" customHeight="1">
      <c r="A84" s="36"/>
      <c r="B84" s="51"/>
      <c r="C84" s="52"/>
      <c r="D84" s="52"/>
      <c r="E84" s="52"/>
      <c r="F84" s="52"/>
      <c r="G84" s="52"/>
      <c r="H84" s="52"/>
      <c r="I84" s="52"/>
      <c r="J84" s="52"/>
      <c r="K84" s="52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31" s="2" customFormat="1" ht="24.95" customHeight="1">
      <c r="A85" s="36"/>
      <c r="B85" s="37"/>
      <c r="C85" s="25" t="s">
        <v>136</v>
      </c>
      <c r="D85" s="38"/>
      <c r="E85" s="38"/>
      <c r="F85" s="38"/>
      <c r="G85" s="38"/>
      <c r="H85" s="38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31" s="2" customFormat="1" ht="6.9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31" s="2" customFormat="1" ht="12" customHeight="1">
      <c r="A87" s="36"/>
      <c r="B87" s="37"/>
      <c r="C87" s="31" t="s">
        <v>16</v>
      </c>
      <c r="D87" s="38"/>
      <c r="E87" s="38"/>
      <c r="F87" s="38"/>
      <c r="G87" s="38"/>
      <c r="H87" s="38"/>
      <c r="I87" s="38"/>
      <c r="J87" s="38"/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31" s="2" customFormat="1" ht="16.5" customHeight="1">
      <c r="A88" s="36"/>
      <c r="B88" s="37"/>
      <c r="C88" s="38"/>
      <c r="D88" s="38"/>
      <c r="E88" s="394" t="str">
        <f>E7</f>
        <v>Oprava lávek v km 0,217 a 267,240 v žst. Ostrava hl.n.</v>
      </c>
      <c r="F88" s="395"/>
      <c r="G88" s="395"/>
      <c r="H88" s="395"/>
      <c r="I88" s="38"/>
      <c r="J88" s="38"/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31" s="1" customFormat="1" ht="12" customHeight="1">
      <c r="B89" s="23"/>
      <c r="C89" s="31" t="s">
        <v>119</v>
      </c>
      <c r="D89" s="24"/>
      <c r="E89" s="24"/>
      <c r="F89" s="24"/>
      <c r="G89" s="24"/>
      <c r="H89" s="24"/>
      <c r="I89" s="24"/>
      <c r="J89" s="24"/>
      <c r="K89" s="24"/>
      <c r="L89" s="22"/>
    </row>
    <row r="90" spans="1:31" s="2" customFormat="1" ht="16.5" customHeight="1">
      <c r="A90" s="36"/>
      <c r="B90" s="37"/>
      <c r="C90" s="38"/>
      <c r="D90" s="38"/>
      <c r="E90" s="394" t="s">
        <v>344</v>
      </c>
      <c r="F90" s="396"/>
      <c r="G90" s="396"/>
      <c r="H90" s="396"/>
      <c r="I90" s="38"/>
      <c r="J90" s="38"/>
      <c r="K90" s="38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31" s="2" customFormat="1" ht="12" customHeight="1">
      <c r="A91" s="36"/>
      <c r="B91" s="37"/>
      <c r="C91" s="31" t="s">
        <v>121</v>
      </c>
      <c r="D91" s="38"/>
      <c r="E91" s="38"/>
      <c r="F91" s="38"/>
      <c r="G91" s="38"/>
      <c r="H91" s="38"/>
      <c r="I91" s="38"/>
      <c r="J91" s="38"/>
      <c r="K91" s="38"/>
      <c r="L91" s="115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31" s="2" customFormat="1" ht="30" customHeight="1">
      <c r="A92" s="36"/>
      <c r="B92" s="37"/>
      <c r="C92" s="38"/>
      <c r="D92" s="38"/>
      <c r="E92" s="348" t="str">
        <f>E11</f>
        <v>SO 02 - 03.2 - lávka km 267,240 - schodiště Ostrava Svinov, II. nástupiště</v>
      </c>
      <c r="F92" s="396"/>
      <c r="G92" s="396"/>
      <c r="H92" s="396"/>
      <c r="I92" s="38"/>
      <c r="J92" s="38"/>
      <c r="K92" s="38"/>
      <c r="L92" s="115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31" s="2" customFormat="1" ht="6.95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115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31" s="2" customFormat="1" ht="12" customHeight="1">
      <c r="A94" s="36"/>
      <c r="B94" s="37"/>
      <c r="C94" s="31" t="s">
        <v>21</v>
      </c>
      <c r="D94" s="38"/>
      <c r="E94" s="38"/>
      <c r="F94" s="29" t="str">
        <f>F14</f>
        <v>OŘ Ostrava</v>
      </c>
      <c r="G94" s="38"/>
      <c r="H94" s="38"/>
      <c r="I94" s="31" t="s">
        <v>23</v>
      </c>
      <c r="J94" s="61" t="str">
        <f>IF(J14="","",J14)</f>
        <v>20. 6. 2022</v>
      </c>
      <c r="K94" s="38"/>
      <c r="L94" s="115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31" s="2" customFormat="1" ht="6.95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115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31" s="2" customFormat="1" ht="15.2" customHeight="1">
      <c r="A96" s="36"/>
      <c r="B96" s="37"/>
      <c r="C96" s="31" t="s">
        <v>25</v>
      </c>
      <c r="D96" s="38"/>
      <c r="E96" s="38"/>
      <c r="F96" s="29" t="str">
        <f>E17</f>
        <v>Správa železnic s.o. OŘ Ostrava</v>
      </c>
      <c r="G96" s="38"/>
      <c r="H96" s="38"/>
      <c r="I96" s="31" t="s">
        <v>33</v>
      </c>
      <c r="J96" s="34" t="str">
        <f>E23</f>
        <v xml:space="preserve"> </v>
      </c>
      <c r="K96" s="38"/>
      <c r="L96" s="115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</row>
    <row r="97" spans="1:65" s="2" customFormat="1" ht="15.2" customHeight="1">
      <c r="A97" s="36"/>
      <c r="B97" s="37"/>
      <c r="C97" s="31" t="s">
        <v>31</v>
      </c>
      <c r="D97" s="38"/>
      <c r="E97" s="38"/>
      <c r="F97" s="29" t="str">
        <f>IF(E20="","",E20)</f>
        <v>Vyplň údaj</v>
      </c>
      <c r="G97" s="38"/>
      <c r="H97" s="38"/>
      <c r="I97" s="31" t="s">
        <v>36</v>
      </c>
      <c r="J97" s="34" t="str">
        <f>E26</f>
        <v xml:space="preserve"> </v>
      </c>
      <c r="K97" s="38"/>
      <c r="L97" s="115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pans="1:65" s="2" customFormat="1" ht="10.35" customHeight="1">
      <c r="A98" s="36"/>
      <c r="B98" s="37"/>
      <c r="C98" s="38"/>
      <c r="D98" s="38"/>
      <c r="E98" s="38"/>
      <c r="F98" s="38"/>
      <c r="G98" s="38"/>
      <c r="H98" s="38"/>
      <c r="I98" s="38"/>
      <c r="J98" s="38"/>
      <c r="K98" s="38"/>
      <c r="L98" s="115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99" spans="1:65" s="11" customFormat="1" ht="29.25" customHeight="1">
      <c r="A99" s="153"/>
      <c r="B99" s="154"/>
      <c r="C99" s="155" t="s">
        <v>137</v>
      </c>
      <c r="D99" s="156" t="s">
        <v>58</v>
      </c>
      <c r="E99" s="156" t="s">
        <v>54</v>
      </c>
      <c r="F99" s="156" t="s">
        <v>55</v>
      </c>
      <c r="G99" s="156" t="s">
        <v>138</v>
      </c>
      <c r="H99" s="156" t="s">
        <v>139</v>
      </c>
      <c r="I99" s="156" t="s">
        <v>140</v>
      </c>
      <c r="J99" s="156" t="s">
        <v>125</v>
      </c>
      <c r="K99" s="157" t="s">
        <v>141</v>
      </c>
      <c r="L99" s="158"/>
      <c r="M99" s="70" t="s">
        <v>19</v>
      </c>
      <c r="N99" s="71" t="s">
        <v>43</v>
      </c>
      <c r="O99" s="71" t="s">
        <v>142</v>
      </c>
      <c r="P99" s="71" t="s">
        <v>143</v>
      </c>
      <c r="Q99" s="71" t="s">
        <v>144</v>
      </c>
      <c r="R99" s="71" t="s">
        <v>145</v>
      </c>
      <c r="S99" s="71" t="s">
        <v>146</v>
      </c>
      <c r="T99" s="72" t="s">
        <v>147</v>
      </c>
      <c r="U99" s="153"/>
      <c r="V99" s="153"/>
      <c r="W99" s="153"/>
      <c r="X99" s="153"/>
      <c r="Y99" s="153"/>
      <c r="Z99" s="153"/>
      <c r="AA99" s="153"/>
      <c r="AB99" s="153"/>
      <c r="AC99" s="153"/>
      <c r="AD99" s="153"/>
      <c r="AE99" s="153"/>
    </row>
    <row r="100" spans="1:65" s="2" customFormat="1" ht="22.9" customHeight="1">
      <c r="A100" s="36"/>
      <c r="B100" s="37"/>
      <c r="C100" s="77" t="s">
        <v>148</v>
      </c>
      <c r="D100" s="38"/>
      <c r="E100" s="38"/>
      <c r="F100" s="38"/>
      <c r="G100" s="38"/>
      <c r="H100" s="38"/>
      <c r="I100" s="38"/>
      <c r="J100" s="159">
        <f>BK100</f>
        <v>0</v>
      </c>
      <c r="K100" s="38"/>
      <c r="L100" s="41"/>
      <c r="M100" s="73"/>
      <c r="N100" s="160"/>
      <c r="O100" s="74"/>
      <c r="P100" s="161">
        <f>P101+P292+P656</f>
        <v>0</v>
      </c>
      <c r="Q100" s="74"/>
      <c r="R100" s="161">
        <f>R101+R292+R656</f>
        <v>3.79896967</v>
      </c>
      <c r="S100" s="74"/>
      <c r="T100" s="162">
        <f>T101+T292+T656</f>
        <v>3.5681660000000002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T100" s="19" t="s">
        <v>72</v>
      </c>
      <c r="AU100" s="19" t="s">
        <v>126</v>
      </c>
      <c r="BK100" s="163">
        <f>BK101+BK292+BK656</f>
        <v>0</v>
      </c>
    </row>
    <row r="101" spans="1:65" s="12" customFormat="1" ht="25.9" customHeight="1">
      <c r="B101" s="164"/>
      <c r="C101" s="165"/>
      <c r="D101" s="166" t="s">
        <v>72</v>
      </c>
      <c r="E101" s="167" t="s">
        <v>149</v>
      </c>
      <c r="F101" s="167" t="s">
        <v>150</v>
      </c>
      <c r="G101" s="165"/>
      <c r="H101" s="165"/>
      <c r="I101" s="168"/>
      <c r="J101" s="169">
        <f>BK101</f>
        <v>0</v>
      </c>
      <c r="K101" s="165"/>
      <c r="L101" s="170"/>
      <c r="M101" s="171"/>
      <c r="N101" s="172"/>
      <c r="O101" s="172"/>
      <c r="P101" s="173">
        <f>P102+P118+P142+P173+P241+P285</f>
        <v>0</v>
      </c>
      <c r="Q101" s="172"/>
      <c r="R101" s="173">
        <f>R102+R118+R142+R173+R241+R285</f>
        <v>0.84772479999999995</v>
      </c>
      <c r="S101" s="172"/>
      <c r="T101" s="174">
        <f>T102+T118+T142+T173+T241+T285</f>
        <v>0.43199999999999994</v>
      </c>
      <c r="AR101" s="175" t="s">
        <v>80</v>
      </c>
      <c r="AT101" s="176" t="s">
        <v>72</v>
      </c>
      <c r="AU101" s="176" t="s">
        <v>73</v>
      </c>
      <c r="AY101" s="175" t="s">
        <v>151</v>
      </c>
      <c r="BK101" s="177">
        <f>BK102+BK118+BK142+BK173+BK241+BK285</f>
        <v>0</v>
      </c>
    </row>
    <row r="102" spans="1:65" s="12" customFormat="1" ht="22.9" customHeight="1">
      <c r="B102" s="164"/>
      <c r="C102" s="165"/>
      <c r="D102" s="166" t="s">
        <v>72</v>
      </c>
      <c r="E102" s="178" t="s">
        <v>80</v>
      </c>
      <c r="F102" s="178" t="s">
        <v>152</v>
      </c>
      <c r="G102" s="165"/>
      <c r="H102" s="165"/>
      <c r="I102" s="168"/>
      <c r="J102" s="179">
        <f>BK102</f>
        <v>0</v>
      </c>
      <c r="K102" s="165"/>
      <c r="L102" s="170"/>
      <c r="M102" s="171"/>
      <c r="N102" s="172"/>
      <c r="O102" s="172"/>
      <c r="P102" s="173">
        <f>SUM(P103:P117)</f>
        <v>0</v>
      </c>
      <c r="Q102" s="172"/>
      <c r="R102" s="173">
        <f>SUM(R103:R117)</f>
        <v>1.7999999999999999E-2</v>
      </c>
      <c r="S102" s="172"/>
      <c r="T102" s="174">
        <f>SUM(T103:T117)</f>
        <v>0</v>
      </c>
      <c r="AR102" s="175" t="s">
        <v>80</v>
      </c>
      <c r="AT102" s="176" t="s">
        <v>72</v>
      </c>
      <c r="AU102" s="176" t="s">
        <v>80</v>
      </c>
      <c r="AY102" s="175" t="s">
        <v>151</v>
      </c>
      <c r="BK102" s="177">
        <f>SUM(BK103:BK117)</f>
        <v>0</v>
      </c>
    </row>
    <row r="103" spans="1:65" s="2" customFormat="1" ht="33" customHeight="1">
      <c r="A103" s="36"/>
      <c r="B103" s="37"/>
      <c r="C103" s="180" t="s">
        <v>80</v>
      </c>
      <c r="D103" s="180" t="s">
        <v>153</v>
      </c>
      <c r="E103" s="181" t="s">
        <v>154</v>
      </c>
      <c r="F103" s="182" t="s">
        <v>155</v>
      </c>
      <c r="G103" s="183" t="s">
        <v>156</v>
      </c>
      <c r="H103" s="184">
        <v>120</v>
      </c>
      <c r="I103" s="185"/>
      <c r="J103" s="186">
        <f>ROUND(I103*H103,2)</f>
        <v>0</v>
      </c>
      <c r="K103" s="182" t="s">
        <v>157</v>
      </c>
      <c r="L103" s="41"/>
      <c r="M103" s="187" t="s">
        <v>19</v>
      </c>
      <c r="N103" s="188" t="s">
        <v>44</v>
      </c>
      <c r="O103" s="66"/>
      <c r="P103" s="189">
        <f>O103*H103</f>
        <v>0</v>
      </c>
      <c r="Q103" s="189">
        <v>1.4999999999999999E-4</v>
      </c>
      <c r="R103" s="189">
        <f>Q103*H103</f>
        <v>1.7999999999999999E-2</v>
      </c>
      <c r="S103" s="189">
        <v>0</v>
      </c>
      <c r="T103" s="190">
        <f>S103*H103</f>
        <v>0</v>
      </c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R103" s="191" t="s">
        <v>158</v>
      </c>
      <c r="AT103" s="191" t="s">
        <v>153</v>
      </c>
      <c r="AU103" s="191" t="s">
        <v>82</v>
      </c>
      <c r="AY103" s="19" t="s">
        <v>151</v>
      </c>
      <c r="BE103" s="192">
        <f>IF(N103="základní",J103,0)</f>
        <v>0</v>
      </c>
      <c r="BF103" s="192">
        <f>IF(N103="snížená",J103,0)</f>
        <v>0</v>
      </c>
      <c r="BG103" s="192">
        <f>IF(N103="zákl. přenesená",J103,0)</f>
        <v>0</v>
      </c>
      <c r="BH103" s="192">
        <f>IF(N103="sníž. přenesená",J103,0)</f>
        <v>0</v>
      </c>
      <c r="BI103" s="192">
        <f>IF(N103="nulová",J103,0)</f>
        <v>0</v>
      </c>
      <c r="BJ103" s="19" t="s">
        <v>80</v>
      </c>
      <c r="BK103" s="192">
        <f>ROUND(I103*H103,2)</f>
        <v>0</v>
      </c>
      <c r="BL103" s="19" t="s">
        <v>158</v>
      </c>
      <c r="BM103" s="191" t="s">
        <v>1730</v>
      </c>
    </row>
    <row r="104" spans="1:65" s="2" customFormat="1" ht="19.5">
      <c r="A104" s="36"/>
      <c r="B104" s="37"/>
      <c r="C104" s="38"/>
      <c r="D104" s="193" t="s">
        <v>160</v>
      </c>
      <c r="E104" s="38"/>
      <c r="F104" s="194" t="s">
        <v>161</v>
      </c>
      <c r="G104" s="38"/>
      <c r="H104" s="38"/>
      <c r="I104" s="195"/>
      <c r="J104" s="38"/>
      <c r="K104" s="38"/>
      <c r="L104" s="41"/>
      <c r="M104" s="196"/>
      <c r="N104" s="197"/>
      <c r="O104" s="66"/>
      <c r="P104" s="66"/>
      <c r="Q104" s="66"/>
      <c r="R104" s="66"/>
      <c r="S104" s="66"/>
      <c r="T104" s="67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T104" s="19" t="s">
        <v>160</v>
      </c>
      <c r="AU104" s="19" t="s">
        <v>82</v>
      </c>
    </row>
    <row r="105" spans="1:65" s="2" customFormat="1" ht="11.25">
      <c r="A105" s="36"/>
      <c r="B105" s="37"/>
      <c r="C105" s="38"/>
      <c r="D105" s="198" t="s">
        <v>162</v>
      </c>
      <c r="E105" s="38"/>
      <c r="F105" s="199" t="s">
        <v>163</v>
      </c>
      <c r="G105" s="38"/>
      <c r="H105" s="38"/>
      <c r="I105" s="195"/>
      <c r="J105" s="38"/>
      <c r="K105" s="38"/>
      <c r="L105" s="41"/>
      <c r="M105" s="196"/>
      <c r="N105" s="197"/>
      <c r="O105" s="66"/>
      <c r="P105" s="66"/>
      <c r="Q105" s="66"/>
      <c r="R105" s="66"/>
      <c r="S105" s="66"/>
      <c r="T105" s="67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9" t="s">
        <v>162</v>
      </c>
      <c r="AU105" s="19" t="s">
        <v>82</v>
      </c>
    </row>
    <row r="106" spans="1:65" s="13" customFormat="1" ht="22.5">
      <c r="B106" s="200"/>
      <c r="C106" s="201"/>
      <c r="D106" s="193" t="s">
        <v>164</v>
      </c>
      <c r="E106" s="202" t="s">
        <v>19</v>
      </c>
      <c r="F106" s="203" t="s">
        <v>513</v>
      </c>
      <c r="G106" s="201"/>
      <c r="H106" s="202" t="s">
        <v>19</v>
      </c>
      <c r="I106" s="204"/>
      <c r="J106" s="201"/>
      <c r="K106" s="201"/>
      <c r="L106" s="205"/>
      <c r="M106" s="206"/>
      <c r="N106" s="207"/>
      <c r="O106" s="207"/>
      <c r="P106" s="207"/>
      <c r="Q106" s="207"/>
      <c r="R106" s="207"/>
      <c r="S106" s="207"/>
      <c r="T106" s="208"/>
      <c r="AT106" s="209" t="s">
        <v>164</v>
      </c>
      <c r="AU106" s="209" t="s">
        <v>82</v>
      </c>
      <c r="AV106" s="13" t="s">
        <v>80</v>
      </c>
      <c r="AW106" s="13" t="s">
        <v>35</v>
      </c>
      <c r="AX106" s="13" t="s">
        <v>73</v>
      </c>
      <c r="AY106" s="209" t="s">
        <v>151</v>
      </c>
    </row>
    <row r="107" spans="1:65" s="14" customFormat="1" ht="11.25">
      <c r="B107" s="210"/>
      <c r="C107" s="211"/>
      <c r="D107" s="193" t="s">
        <v>164</v>
      </c>
      <c r="E107" s="212" t="s">
        <v>19</v>
      </c>
      <c r="F107" s="213" t="s">
        <v>514</v>
      </c>
      <c r="G107" s="211"/>
      <c r="H107" s="214">
        <v>18</v>
      </c>
      <c r="I107" s="215"/>
      <c r="J107" s="211"/>
      <c r="K107" s="211"/>
      <c r="L107" s="216"/>
      <c r="M107" s="217"/>
      <c r="N107" s="218"/>
      <c r="O107" s="218"/>
      <c r="P107" s="218"/>
      <c r="Q107" s="218"/>
      <c r="R107" s="218"/>
      <c r="S107" s="218"/>
      <c r="T107" s="219"/>
      <c r="AT107" s="220" t="s">
        <v>164</v>
      </c>
      <c r="AU107" s="220" t="s">
        <v>82</v>
      </c>
      <c r="AV107" s="14" t="s">
        <v>82</v>
      </c>
      <c r="AW107" s="14" t="s">
        <v>35</v>
      </c>
      <c r="AX107" s="14" t="s">
        <v>73</v>
      </c>
      <c r="AY107" s="220" t="s">
        <v>151</v>
      </c>
    </row>
    <row r="108" spans="1:65" s="13" customFormat="1" ht="22.5">
      <c r="B108" s="200"/>
      <c r="C108" s="201"/>
      <c r="D108" s="193" t="s">
        <v>164</v>
      </c>
      <c r="E108" s="202" t="s">
        <v>19</v>
      </c>
      <c r="F108" s="203" t="s">
        <v>1731</v>
      </c>
      <c r="G108" s="201"/>
      <c r="H108" s="202" t="s">
        <v>19</v>
      </c>
      <c r="I108" s="204"/>
      <c r="J108" s="201"/>
      <c r="K108" s="201"/>
      <c r="L108" s="205"/>
      <c r="M108" s="206"/>
      <c r="N108" s="207"/>
      <c r="O108" s="207"/>
      <c r="P108" s="207"/>
      <c r="Q108" s="207"/>
      <c r="R108" s="207"/>
      <c r="S108" s="207"/>
      <c r="T108" s="208"/>
      <c r="AT108" s="209" t="s">
        <v>164</v>
      </c>
      <c r="AU108" s="209" t="s">
        <v>82</v>
      </c>
      <c r="AV108" s="13" t="s">
        <v>80</v>
      </c>
      <c r="AW108" s="13" t="s">
        <v>35</v>
      </c>
      <c r="AX108" s="13" t="s">
        <v>73</v>
      </c>
      <c r="AY108" s="209" t="s">
        <v>151</v>
      </c>
    </row>
    <row r="109" spans="1:65" s="14" customFormat="1" ht="11.25">
      <c r="B109" s="210"/>
      <c r="C109" s="211"/>
      <c r="D109" s="193" t="s">
        <v>164</v>
      </c>
      <c r="E109" s="212" t="s">
        <v>19</v>
      </c>
      <c r="F109" s="213" t="s">
        <v>229</v>
      </c>
      <c r="G109" s="211"/>
      <c r="H109" s="214">
        <v>20</v>
      </c>
      <c r="I109" s="215"/>
      <c r="J109" s="211"/>
      <c r="K109" s="211"/>
      <c r="L109" s="216"/>
      <c r="M109" s="217"/>
      <c r="N109" s="218"/>
      <c r="O109" s="218"/>
      <c r="P109" s="218"/>
      <c r="Q109" s="218"/>
      <c r="R109" s="218"/>
      <c r="S109" s="218"/>
      <c r="T109" s="219"/>
      <c r="AT109" s="220" t="s">
        <v>164</v>
      </c>
      <c r="AU109" s="220" t="s">
        <v>82</v>
      </c>
      <c r="AV109" s="14" t="s">
        <v>82</v>
      </c>
      <c r="AW109" s="14" t="s">
        <v>35</v>
      </c>
      <c r="AX109" s="14" t="s">
        <v>73</v>
      </c>
      <c r="AY109" s="220" t="s">
        <v>151</v>
      </c>
    </row>
    <row r="110" spans="1:65" s="13" customFormat="1" ht="22.5">
      <c r="B110" s="200"/>
      <c r="C110" s="201"/>
      <c r="D110" s="193" t="s">
        <v>164</v>
      </c>
      <c r="E110" s="202" t="s">
        <v>19</v>
      </c>
      <c r="F110" s="203" t="s">
        <v>1732</v>
      </c>
      <c r="G110" s="201"/>
      <c r="H110" s="202" t="s">
        <v>19</v>
      </c>
      <c r="I110" s="204"/>
      <c r="J110" s="201"/>
      <c r="K110" s="201"/>
      <c r="L110" s="205"/>
      <c r="M110" s="206"/>
      <c r="N110" s="207"/>
      <c r="O110" s="207"/>
      <c r="P110" s="207"/>
      <c r="Q110" s="207"/>
      <c r="R110" s="207"/>
      <c r="S110" s="207"/>
      <c r="T110" s="208"/>
      <c r="AT110" s="209" t="s">
        <v>164</v>
      </c>
      <c r="AU110" s="209" t="s">
        <v>82</v>
      </c>
      <c r="AV110" s="13" t="s">
        <v>80</v>
      </c>
      <c r="AW110" s="13" t="s">
        <v>35</v>
      </c>
      <c r="AX110" s="13" t="s">
        <v>73</v>
      </c>
      <c r="AY110" s="209" t="s">
        <v>151</v>
      </c>
    </row>
    <row r="111" spans="1:65" s="14" customFormat="1" ht="11.25">
      <c r="B111" s="210"/>
      <c r="C111" s="211"/>
      <c r="D111" s="193" t="s">
        <v>164</v>
      </c>
      <c r="E111" s="212" t="s">
        <v>19</v>
      </c>
      <c r="F111" s="213" t="s">
        <v>517</v>
      </c>
      <c r="G111" s="211"/>
      <c r="H111" s="214">
        <v>56</v>
      </c>
      <c r="I111" s="215"/>
      <c r="J111" s="211"/>
      <c r="K111" s="211"/>
      <c r="L111" s="216"/>
      <c r="M111" s="217"/>
      <c r="N111" s="218"/>
      <c r="O111" s="218"/>
      <c r="P111" s="218"/>
      <c r="Q111" s="218"/>
      <c r="R111" s="218"/>
      <c r="S111" s="218"/>
      <c r="T111" s="219"/>
      <c r="AT111" s="220" t="s">
        <v>164</v>
      </c>
      <c r="AU111" s="220" t="s">
        <v>82</v>
      </c>
      <c r="AV111" s="14" t="s">
        <v>82</v>
      </c>
      <c r="AW111" s="14" t="s">
        <v>35</v>
      </c>
      <c r="AX111" s="14" t="s">
        <v>73</v>
      </c>
      <c r="AY111" s="220" t="s">
        <v>151</v>
      </c>
    </row>
    <row r="112" spans="1:65" s="13" customFormat="1" ht="22.5">
      <c r="B112" s="200"/>
      <c r="C112" s="201"/>
      <c r="D112" s="193" t="s">
        <v>164</v>
      </c>
      <c r="E112" s="202" t="s">
        <v>19</v>
      </c>
      <c r="F112" s="203" t="s">
        <v>1319</v>
      </c>
      <c r="G112" s="201"/>
      <c r="H112" s="202" t="s">
        <v>19</v>
      </c>
      <c r="I112" s="204"/>
      <c r="J112" s="201"/>
      <c r="K112" s="201"/>
      <c r="L112" s="205"/>
      <c r="M112" s="206"/>
      <c r="N112" s="207"/>
      <c r="O112" s="207"/>
      <c r="P112" s="207"/>
      <c r="Q112" s="207"/>
      <c r="R112" s="207"/>
      <c r="S112" s="207"/>
      <c r="T112" s="208"/>
      <c r="AT112" s="209" t="s">
        <v>164</v>
      </c>
      <c r="AU112" s="209" t="s">
        <v>82</v>
      </c>
      <c r="AV112" s="13" t="s">
        <v>80</v>
      </c>
      <c r="AW112" s="13" t="s">
        <v>35</v>
      </c>
      <c r="AX112" s="13" t="s">
        <v>73</v>
      </c>
      <c r="AY112" s="209" t="s">
        <v>151</v>
      </c>
    </row>
    <row r="113" spans="1:65" s="14" customFormat="1" ht="11.25">
      <c r="B113" s="210"/>
      <c r="C113" s="211"/>
      <c r="D113" s="193" t="s">
        <v>164</v>
      </c>
      <c r="E113" s="212" t="s">
        <v>19</v>
      </c>
      <c r="F113" s="213" t="s">
        <v>1320</v>
      </c>
      <c r="G113" s="211"/>
      <c r="H113" s="214">
        <v>26</v>
      </c>
      <c r="I113" s="215"/>
      <c r="J113" s="211"/>
      <c r="K113" s="211"/>
      <c r="L113" s="216"/>
      <c r="M113" s="217"/>
      <c r="N113" s="218"/>
      <c r="O113" s="218"/>
      <c r="P113" s="218"/>
      <c r="Q113" s="218"/>
      <c r="R113" s="218"/>
      <c r="S113" s="218"/>
      <c r="T113" s="219"/>
      <c r="AT113" s="220" t="s">
        <v>164</v>
      </c>
      <c r="AU113" s="220" t="s">
        <v>82</v>
      </c>
      <c r="AV113" s="14" t="s">
        <v>82</v>
      </c>
      <c r="AW113" s="14" t="s">
        <v>35</v>
      </c>
      <c r="AX113" s="14" t="s">
        <v>73</v>
      </c>
      <c r="AY113" s="220" t="s">
        <v>151</v>
      </c>
    </row>
    <row r="114" spans="1:65" s="15" customFormat="1" ht="11.25">
      <c r="B114" s="221"/>
      <c r="C114" s="222"/>
      <c r="D114" s="193" t="s">
        <v>164</v>
      </c>
      <c r="E114" s="223" t="s">
        <v>19</v>
      </c>
      <c r="F114" s="224" t="s">
        <v>167</v>
      </c>
      <c r="G114" s="222"/>
      <c r="H114" s="225">
        <v>120</v>
      </c>
      <c r="I114" s="226"/>
      <c r="J114" s="222"/>
      <c r="K114" s="222"/>
      <c r="L114" s="227"/>
      <c r="M114" s="228"/>
      <c r="N114" s="229"/>
      <c r="O114" s="229"/>
      <c r="P114" s="229"/>
      <c r="Q114" s="229"/>
      <c r="R114" s="229"/>
      <c r="S114" s="229"/>
      <c r="T114" s="230"/>
      <c r="AT114" s="231" t="s">
        <v>164</v>
      </c>
      <c r="AU114" s="231" t="s">
        <v>82</v>
      </c>
      <c r="AV114" s="15" t="s">
        <v>158</v>
      </c>
      <c r="AW114" s="15" t="s">
        <v>35</v>
      </c>
      <c r="AX114" s="15" t="s">
        <v>80</v>
      </c>
      <c r="AY114" s="231" t="s">
        <v>151</v>
      </c>
    </row>
    <row r="115" spans="1:65" s="2" customFormat="1" ht="33" customHeight="1">
      <c r="A115" s="36"/>
      <c r="B115" s="37"/>
      <c r="C115" s="180" t="s">
        <v>82</v>
      </c>
      <c r="D115" s="180" t="s">
        <v>153</v>
      </c>
      <c r="E115" s="181" t="s">
        <v>168</v>
      </c>
      <c r="F115" s="182" t="s">
        <v>169</v>
      </c>
      <c r="G115" s="183" t="s">
        <v>156</v>
      </c>
      <c r="H115" s="184">
        <v>120</v>
      </c>
      <c r="I115" s="185"/>
      <c r="J115" s="186">
        <f>ROUND(I115*H115,2)</f>
        <v>0</v>
      </c>
      <c r="K115" s="182" t="s">
        <v>157</v>
      </c>
      <c r="L115" s="41"/>
      <c r="M115" s="187" t="s">
        <v>19</v>
      </c>
      <c r="N115" s="188" t="s">
        <v>44</v>
      </c>
      <c r="O115" s="66"/>
      <c r="P115" s="189">
        <f>O115*H115</f>
        <v>0</v>
      </c>
      <c r="Q115" s="189">
        <v>0</v>
      </c>
      <c r="R115" s="189">
        <f>Q115*H115</f>
        <v>0</v>
      </c>
      <c r="S115" s="189">
        <v>0</v>
      </c>
      <c r="T115" s="190">
        <f>S115*H115</f>
        <v>0</v>
      </c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R115" s="191" t="s">
        <v>158</v>
      </c>
      <c r="AT115" s="191" t="s">
        <v>153</v>
      </c>
      <c r="AU115" s="191" t="s">
        <v>82</v>
      </c>
      <c r="AY115" s="19" t="s">
        <v>151</v>
      </c>
      <c r="BE115" s="192">
        <f>IF(N115="základní",J115,0)</f>
        <v>0</v>
      </c>
      <c r="BF115" s="192">
        <f>IF(N115="snížená",J115,0)</f>
        <v>0</v>
      </c>
      <c r="BG115" s="192">
        <f>IF(N115="zákl. přenesená",J115,0)</f>
        <v>0</v>
      </c>
      <c r="BH115" s="192">
        <f>IF(N115="sníž. přenesená",J115,0)</f>
        <v>0</v>
      </c>
      <c r="BI115" s="192">
        <f>IF(N115="nulová",J115,0)</f>
        <v>0</v>
      </c>
      <c r="BJ115" s="19" t="s">
        <v>80</v>
      </c>
      <c r="BK115" s="192">
        <f>ROUND(I115*H115,2)</f>
        <v>0</v>
      </c>
      <c r="BL115" s="19" t="s">
        <v>158</v>
      </c>
      <c r="BM115" s="191" t="s">
        <v>1733</v>
      </c>
    </row>
    <row r="116" spans="1:65" s="2" customFormat="1" ht="29.25">
      <c r="A116" s="36"/>
      <c r="B116" s="37"/>
      <c r="C116" s="38"/>
      <c r="D116" s="193" t="s">
        <v>160</v>
      </c>
      <c r="E116" s="38"/>
      <c r="F116" s="194" t="s">
        <v>171</v>
      </c>
      <c r="G116" s="38"/>
      <c r="H116" s="38"/>
      <c r="I116" s="195"/>
      <c r="J116" s="38"/>
      <c r="K116" s="38"/>
      <c r="L116" s="41"/>
      <c r="M116" s="196"/>
      <c r="N116" s="197"/>
      <c r="O116" s="66"/>
      <c r="P116" s="66"/>
      <c r="Q116" s="66"/>
      <c r="R116" s="66"/>
      <c r="S116" s="66"/>
      <c r="T116" s="67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T116" s="19" t="s">
        <v>160</v>
      </c>
      <c r="AU116" s="19" t="s">
        <v>82</v>
      </c>
    </row>
    <row r="117" spans="1:65" s="2" customFormat="1" ht="11.25">
      <c r="A117" s="36"/>
      <c r="B117" s="37"/>
      <c r="C117" s="38"/>
      <c r="D117" s="198" t="s">
        <v>162</v>
      </c>
      <c r="E117" s="38"/>
      <c r="F117" s="199" t="s">
        <v>172</v>
      </c>
      <c r="G117" s="38"/>
      <c r="H117" s="38"/>
      <c r="I117" s="195"/>
      <c r="J117" s="38"/>
      <c r="K117" s="38"/>
      <c r="L117" s="41"/>
      <c r="M117" s="196"/>
      <c r="N117" s="197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162</v>
      </c>
      <c r="AU117" s="19" t="s">
        <v>82</v>
      </c>
    </row>
    <row r="118" spans="1:65" s="12" customFormat="1" ht="22.9" customHeight="1">
      <c r="B118" s="164"/>
      <c r="C118" s="165"/>
      <c r="D118" s="166" t="s">
        <v>72</v>
      </c>
      <c r="E118" s="178" t="s">
        <v>158</v>
      </c>
      <c r="F118" s="178" t="s">
        <v>531</v>
      </c>
      <c r="G118" s="165"/>
      <c r="H118" s="165"/>
      <c r="I118" s="168"/>
      <c r="J118" s="179">
        <f>BK118</f>
        <v>0</v>
      </c>
      <c r="K118" s="165"/>
      <c r="L118" s="170"/>
      <c r="M118" s="171"/>
      <c r="N118" s="172"/>
      <c r="O118" s="172"/>
      <c r="P118" s="173">
        <f>SUM(P119:P141)</f>
        <v>0</v>
      </c>
      <c r="Q118" s="172"/>
      <c r="R118" s="173">
        <f>SUM(R119:R141)</f>
        <v>0.46100000000000002</v>
      </c>
      <c r="S118" s="172"/>
      <c r="T118" s="174">
        <f>SUM(T119:T141)</f>
        <v>0</v>
      </c>
      <c r="AR118" s="175" t="s">
        <v>80</v>
      </c>
      <c r="AT118" s="176" t="s">
        <v>72</v>
      </c>
      <c r="AU118" s="176" t="s">
        <v>80</v>
      </c>
      <c r="AY118" s="175" t="s">
        <v>151</v>
      </c>
      <c r="BK118" s="177">
        <f>SUM(BK119:BK141)</f>
        <v>0</v>
      </c>
    </row>
    <row r="119" spans="1:65" s="2" customFormat="1" ht="24.2" customHeight="1">
      <c r="A119" s="36"/>
      <c r="B119" s="37"/>
      <c r="C119" s="180" t="s">
        <v>175</v>
      </c>
      <c r="D119" s="180" t="s">
        <v>153</v>
      </c>
      <c r="E119" s="181" t="s">
        <v>549</v>
      </c>
      <c r="F119" s="182" t="s">
        <v>550</v>
      </c>
      <c r="G119" s="183" t="s">
        <v>551</v>
      </c>
      <c r="H119" s="184">
        <v>446.96800000000002</v>
      </c>
      <c r="I119" s="185"/>
      <c r="J119" s="186">
        <f>ROUND(I119*H119,2)</f>
        <v>0</v>
      </c>
      <c r="K119" s="182" t="s">
        <v>157</v>
      </c>
      <c r="L119" s="41"/>
      <c r="M119" s="187" t="s">
        <v>19</v>
      </c>
      <c r="N119" s="188" t="s">
        <v>44</v>
      </c>
      <c r="O119" s="66"/>
      <c r="P119" s="189">
        <f>O119*H119</f>
        <v>0</v>
      </c>
      <c r="Q119" s="189">
        <v>0</v>
      </c>
      <c r="R119" s="189">
        <f>Q119*H119</f>
        <v>0</v>
      </c>
      <c r="S119" s="189">
        <v>0</v>
      </c>
      <c r="T119" s="190">
        <f>S119*H119</f>
        <v>0</v>
      </c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R119" s="191" t="s">
        <v>158</v>
      </c>
      <c r="AT119" s="191" t="s">
        <v>153</v>
      </c>
      <c r="AU119" s="191" t="s">
        <v>82</v>
      </c>
      <c r="AY119" s="19" t="s">
        <v>151</v>
      </c>
      <c r="BE119" s="192">
        <f>IF(N119="základní",J119,0)</f>
        <v>0</v>
      </c>
      <c r="BF119" s="192">
        <f>IF(N119="snížená",J119,0)</f>
        <v>0</v>
      </c>
      <c r="BG119" s="192">
        <f>IF(N119="zákl. přenesená",J119,0)</f>
        <v>0</v>
      </c>
      <c r="BH119" s="192">
        <f>IF(N119="sníž. přenesená",J119,0)</f>
        <v>0</v>
      </c>
      <c r="BI119" s="192">
        <f>IF(N119="nulová",J119,0)</f>
        <v>0</v>
      </c>
      <c r="BJ119" s="19" t="s">
        <v>80</v>
      </c>
      <c r="BK119" s="192">
        <f>ROUND(I119*H119,2)</f>
        <v>0</v>
      </c>
      <c r="BL119" s="19" t="s">
        <v>158</v>
      </c>
      <c r="BM119" s="191" t="s">
        <v>1734</v>
      </c>
    </row>
    <row r="120" spans="1:65" s="2" customFormat="1" ht="48.75">
      <c r="A120" s="36"/>
      <c r="B120" s="37"/>
      <c r="C120" s="38"/>
      <c r="D120" s="193" t="s">
        <v>160</v>
      </c>
      <c r="E120" s="38"/>
      <c r="F120" s="194" t="s">
        <v>553</v>
      </c>
      <c r="G120" s="38"/>
      <c r="H120" s="38"/>
      <c r="I120" s="195"/>
      <c r="J120" s="38"/>
      <c r="K120" s="38"/>
      <c r="L120" s="41"/>
      <c r="M120" s="196"/>
      <c r="N120" s="197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160</v>
      </c>
      <c r="AU120" s="19" t="s">
        <v>82</v>
      </c>
    </row>
    <row r="121" spans="1:65" s="2" customFormat="1" ht="11.25">
      <c r="A121" s="36"/>
      <c r="B121" s="37"/>
      <c r="C121" s="38"/>
      <c r="D121" s="198" t="s">
        <v>162</v>
      </c>
      <c r="E121" s="38"/>
      <c r="F121" s="199" t="s">
        <v>554</v>
      </c>
      <c r="G121" s="38"/>
      <c r="H121" s="38"/>
      <c r="I121" s="195"/>
      <c r="J121" s="38"/>
      <c r="K121" s="38"/>
      <c r="L121" s="41"/>
      <c r="M121" s="196"/>
      <c r="N121" s="197"/>
      <c r="O121" s="66"/>
      <c r="P121" s="66"/>
      <c r="Q121" s="66"/>
      <c r="R121" s="66"/>
      <c r="S121" s="66"/>
      <c r="T121" s="67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T121" s="19" t="s">
        <v>162</v>
      </c>
      <c r="AU121" s="19" t="s">
        <v>82</v>
      </c>
    </row>
    <row r="122" spans="1:65" s="13" customFormat="1" ht="22.5">
      <c r="B122" s="200"/>
      <c r="C122" s="201"/>
      <c r="D122" s="193" t="s">
        <v>164</v>
      </c>
      <c r="E122" s="202" t="s">
        <v>19</v>
      </c>
      <c r="F122" s="203" t="s">
        <v>1323</v>
      </c>
      <c r="G122" s="201"/>
      <c r="H122" s="202" t="s">
        <v>19</v>
      </c>
      <c r="I122" s="204"/>
      <c r="J122" s="201"/>
      <c r="K122" s="201"/>
      <c r="L122" s="205"/>
      <c r="M122" s="206"/>
      <c r="N122" s="207"/>
      <c r="O122" s="207"/>
      <c r="P122" s="207"/>
      <c r="Q122" s="207"/>
      <c r="R122" s="207"/>
      <c r="S122" s="207"/>
      <c r="T122" s="208"/>
      <c r="AT122" s="209" t="s">
        <v>164</v>
      </c>
      <c r="AU122" s="209" t="s">
        <v>82</v>
      </c>
      <c r="AV122" s="13" t="s">
        <v>80</v>
      </c>
      <c r="AW122" s="13" t="s">
        <v>35</v>
      </c>
      <c r="AX122" s="13" t="s">
        <v>73</v>
      </c>
      <c r="AY122" s="209" t="s">
        <v>151</v>
      </c>
    </row>
    <row r="123" spans="1:65" s="13" customFormat="1" ht="11.25">
      <c r="B123" s="200"/>
      <c r="C123" s="201"/>
      <c r="D123" s="193" t="s">
        <v>164</v>
      </c>
      <c r="E123" s="202" t="s">
        <v>19</v>
      </c>
      <c r="F123" s="203" t="s">
        <v>1735</v>
      </c>
      <c r="G123" s="201"/>
      <c r="H123" s="202" t="s">
        <v>19</v>
      </c>
      <c r="I123" s="204"/>
      <c r="J123" s="201"/>
      <c r="K123" s="201"/>
      <c r="L123" s="205"/>
      <c r="M123" s="206"/>
      <c r="N123" s="207"/>
      <c r="O123" s="207"/>
      <c r="P123" s="207"/>
      <c r="Q123" s="207"/>
      <c r="R123" s="207"/>
      <c r="S123" s="207"/>
      <c r="T123" s="208"/>
      <c r="AT123" s="209" t="s">
        <v>164</v>
      </c>
      <c r="AU123" s="209" t="s">
        <v>82</v>
      </c>
      <c r="AV123" s="13" t="s">
        <v>80</v>
      </c>
      <c r="AW123" s="13" t="s">
        <v>35</v>
      </c>
      <c r="AX123" s="13" t="s">
        <v>73</v>
      </c>
      <c r="AY123" s="209" t="s">
        <v>151</v>
      </c>
    </row>
    <row r="124" spans="1:65" s="14" customFormat="1" ht="11.25">
      <c r="B124" s="210"/>
      <c r="C124" s="211"/>
      <c r="D124" s="193" t="s">
        <v>164</v>
      </c>
      <c r="E124" s="212" t="s">
        <v>19</v>
      </c>
      <c r="F124" s="213" t="s">
        <v>1325</v>
      </c>
      <c r="G124" s="211"/>
      <c r="H124" s="214">
        <v>223.48400000000001</v>
      </c>
      <c r="I124" s="215"/>
      <c r="J124" s="211"/>
      <c r="K124" s="211"/>
      <c r="L124" s="216"/>
      <c r="M124" s="217"/>
      <c r="N124" s="218"/>
      <c r="O124" s="218"/>
      <c r="P124" s="218"/>
      <c r="Q124" s="218"/>
      <c r="R124" s="218"/>
      <c r="S124" s="218"/>
      <c r="T124" s="219"/>
      <c r="AT124" s="220" t="s">
        <v>164</v>
      </c>
      <c r="AU124" s="220" t="s">
        <v>82</v>
      </c>
      <c r="AV124" s="14" t="s">
        <v>82</v>
      </c>
      <c r="AW124" s="14" t="s">
        <v>35</v>
      </c>
      <c r="AX124" s="14" t="s">
        <v>73</v>
      </c>
      <c r="AY124" s="220" t="s">
        <v>151</v>
      </c>
    </row>
    <row r="125" spans="1:65" s="13" customFormat="1" ht="11.25">
      <c r="B125" s="200"/>
      <c r="C125" s="201"/>
      <c r="D125" s="193" t="s">
        <v>164</v>
      </c>
      <c r="E125" s="202" t="s">
        <v>19</v>
      </c>
      <c r="F125" s="203" t="s">
        <v>1736</v>
      </c>
      <c r="G125" s="201"/>
      <c r="H125" s="202" t="s">
        <v>19</v>
      </c>
      <c r="I125" s="204"/>
      <c r="J125" s="201"/>
      <c r="K125" s="201"/>
      <c r="L125" s="205"/>
      <c r="M125" s="206"/>
      <c r="N125" s="207"/>
      <c r="O125" s="207"/>
      <c r="P125" s="207"/>
      <c r="Q125" s="207"/>
      <c r="R125" s="207"/>
      <c r="S125" s="207"/>
      <c r="T125" s="208"/>
      <c r="AT125" s="209" t="s">
        <v>164</v>
      </c>
      <c r="AU125" s="209" t="s">
        <v>82</v>
      </c>
      <c r="AV125" s="13" t="s">
        <v>80</v>
      </c>
      <c r="AW125" s="13" t="s">
        <v>35</v>
      </c>
      <c r="AX125" s="13" t="s">
        <v>73</v>
      </c>
      <c r="AY125" s="209" t="s">
        <v>151</v>
      </c>
    </row>
    <row r="126" spans="1:65" s="14" customFormat="1" ht="11.25">
      <c r="B126" s="210"/>
      <c r="C126" s="211"/>
      <c r="D126" s="193" t="s">
        <v>164</v>
      </c>
      <c r="E126" s="212" t="s">
        <v>19</v>
      </c>
      <c r="F126" s="213" t="s">
        <v>1325</v>
      </c>
      <c r="G126" s="211"/>
      <c r="H126" s="214">
        <v>223.48400000000001</v>
      </c>
      <c r="I126" s="215"/>
      <c r="J126" s="211"/>
      <c r="K126" s="211"/>
      <c r="L126" s="216"/>
      <c r="M126" s="217"/>
      <c r="N126" s="218"/>
      <c r="O126" s="218"/>
      <c r="P126" s="218"/>
      <c r="Q126" s="218"/>
      <c r="R126" s="218"/>
      <c r="S126" s="218"/>
      <c r="T126" s="219"/>
      <c r="AT126" s="220" t="s">
        <v>164</v>
      </c>
      <c r="AU126" s="220" t="s">
        <v>82</v>
      </c>
      <c r="AV126" s="14" t="s">
        <v>82</v>
      </c>
      <c r="AW126" s="14" t="s">
        <v>35</v>
      </c>
      <c r="AX126" s="14" t="s">
        <v>73</v>
      </c>
      <c r="AY126" s="220" t="s">
        <v>151</v>
      </c>
    </row>
    <row r="127" spans="1:65" s="15" customFormat="1" ht="11.25">
      <c r="B127" s="221"/>
      <c r="C127" s="222"/>
      <c r="D127" s="193" t="s">
        <v>164</v>
      </c>
      <c r="E127" s="223" t="s">
        <v>19</v>
      </c>
      <c r="F127" s="224" t="s">
        <v>167</v>
      </c>
      <c r="G127" s="222"/>
      <c r="H127" s="225">
        <v>446.96800000000002</v>
      </c>
      <c r="I127" s="226"/>
      <c r="J127" s="222"/>
      <c r="K127" s="222"/>
      <c r="L127" s="227"/>
      <c r="M127" s="228"/>
      <c r="N127" s="229"/>
      <c r="O127" s="229"/>
      <c r="P127" s="229"/>
      <c r="Q127" s="229"/>
      <c r="R127" s="229"/>
      <c r="S127" s="229"/>
      <c r="T127" s="230"/>
      <c r="AT127" s="231" t="s">
        <v>164</v>
      </c>
      <c r="AU127" s="231" t="s">
        <v>82</v>
      </c>
      <c r="AV127" s="15" t="s">
        <v>158</v>
      </c>
      <c r="AW127" s="15" t="s">
        <v>35</v>
      </c>
      <c r="AX127" s="15" t="s">
        <v>80</v>
      </c>
      <c r="AY127" s="231" t="s">
        <v>151</v>
      </c>
    </row>
    <row r="128" spans="1:65" s="2" customFormat="1" ht="24.2" customHeight="1">
      <c r="A128" s="36"/>
      <c r="B128" s="37"/>
      <c r="C128" s="232" t="s">
        <v>158</v>
      </c>
      <c r="D128" s="232" t="s">
        <v>324</v>
      </c>
      <c r="E128" s="233" t="s">
        <v>566</v>
      </c>
      <c r="F128" s="234" t="s">
        <v>567</v>
      </c>
      <c r="G128" s="235" t="s">
        <v>279</v>
      </c>
      <c r="H128" s="236">
        <v>0.46100000000000002</v>
      </c>
      <c r="I128" s="237"/>
      <c r="J128" s="238">
        <f>ROUND(I128*H128,2)</f>
        <v>0</v>
      </c>
      <c r="K128" s="234" t="s">
        <v>19</v>
      </c>
      <c r="L128" s="239"/>
      <c r="M128" s="240" t="s">
        <v>19</v>
      </c>
      <c r="N128" s="241" t="s">
        <v>44</v>
      </c>
      <c r="O128" s="66"/>
      <c r="P128" s="189">
        <f>O128*H128</f>
        <v>0</v>
      </c>
      <c r="Q128" s="189">
        <v>1</v>
      </c>
      <c r="R128" s="189">
        <f>Q128*H128</f>
        <v>0.46100000000000002</v>
      </c>
      <c r="S128" s="189">
        <v>0</v>
      </c>
      <c r="T128" s="190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1" t="s">
        <v>214</v>
      </c>
      <c r="AT128" s="191" t="s">
        <v>324</v>
      </c>
      <c r="AU128" s="191" t="s">
        <v>82</v>
      </c>
      <c r="AY128" s="19" t="s">
        <v>151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9" t="s">
        <v>80</v>
      </c>
      <c r="BK128" s="192">
        <f>ROUND(I128*H128,2)</f>
        <v>0</v>
      </c>
      <c r="BL128" s="19" t="s">
        <v>158</v>
      </c>
      <c r="BM128" s="191" t="s">
        <v>1737</v>
      </c>
    </row>
    <row r="129" spans="1:65" s="2" customFormat="1" ht="19.5">
      <c r="A129" s="36"/>
      <c r="B129" s="37"/>
      <c r="C129" s="38"/>
      <c r="D129" s="193" t="s">
        <v>160</v>
      </c>
      <c r="E129" s="38"/>
      <c r="F129" s="194" t="s">
        <v>569</v>
      </c>
      <c r="G129" s="38"/>
      <c r="H129" s="38"/>
      <c r="I129" s="195"/>
      <c r="J129" s="38"/>
      <c r="K129" s="38"/>
      <c r="L129" s="41"/>
      <c r="M129" s="196"/>
      <c r="N129" s="197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9" t="s">
        <v>160</v>
      </c>
      <c r="AU129" s="19" t="s">
        <v>82</v>
      </c>
    </row>
    <row r="130" spans="1:65" s="13" customFormat="1" ht="11.25">
      <c r="B130" s="200"/>
      <c r="C130" s="201"/>
      <c r="D130" s="193" t="s">
        <v>164</v>
      </c>
      <c r="E130" s="202" t="s">
        <v>19</v>
      </c>
      <c r="F130" s="203" t="s">
        <v>1236</v>
      </c>
      <c r="G130" s="201"/>
      <c r="H130" s="202" t="s">
        <v>19</v>
      </c>
      <c r="I130" s="204"/>
      <c r="J130" s="201"/>
      <c r="K130" s="201"/>
      <c r="L130" s="205"/>
      <c r="M130" s="206"/>
      <c r="N130" s="207"/>
      <c r="O130" s="207"/>
      <c r="P130" s="207"/>
      <c r="Q130" s="207"/>
      <c r="R130" s="207"/>
      <c r="S130" s="207"/>
      <c r="T130" s="208"/>
      <c r="AT130" s="209" t="s">
        <v>164</v>
      </c>
      <c r="AU130" s="209" t="s">
        <v>82</v>
      </c>
      <c r="AV130" s="13" t="s">
        <v>80</v>
      </c>
      <c r="AW130" s="13" t="s">
        <v>35</v>
      </c>
      <c r="AX130" s="13" t="s">
        <v>73</v>
      </c>
      <c r="AY130" s="209" t="s">
        <v>151</v>
      </c>
    </row>
    <row r="131" spans="1:65" s="14" customFormat="1" ht="11.25">
      <c r="B131" s="210"/>
      <c r="C131" s="211"/>
      <c r="D131" s="193" t="s">
        <v>164</v>
      </c>
      <c r="E131" s="212" t="s">
        <v>19</v>
      </c>
      <c r="F131" s="213" t="s">
        <v>1328</v>
      </c>
      <c r="G131" s="211"/>
      <c r="H131" s="214">
        <v>0.46100000000000002</v>
      </c>
      <c r="I131" s="215"/>
      <c r="J131" s="211"/>
      <c r="K131" s="211"/>
      <c r="L131" s="216"/>
      <c r="M131" s="217"/>
      <c r="N131" s="218"/>
      <c r="O131" s="218"/>
      <c r="P131" s="218"/>
      <c r="Q131" s="218"/>
      <c r="R131" s="218"/>
      <c r="S131" s="218"/>
      <c r="T131" s="219"/>
      <c r="AT131" s="220" t="s">
        <v>164</v>
      </c>
      <c r="AU131" s="220" t="s">
        <v>82</v>
      </c>
      <c r="AV131" s="14" t="s">
        <v>82</v>
      </c>
      <c r="AW131" s="14" t="s">
        <v>35</v>
      </c>
      <c r="AX131" s="14" t="s">
        <v>73</v>
      </c>
      <c r="AY131" s="220" t="s">
        <v>151</v>
      </c>
    </row>
    <row r="132" spans="1:65" s="15" customFormat="1" ht="11.25">
      <c r="B132" s="221"/>
      <c r="C132" s="222"/>
      <c r="D132" s="193" t="s">
        <v>164</v>
      </c>
      <c r="E132" s="223" t="s">
        <v>19</v>
      </c>
      <c r="F132" s="224" t="s">
        <v>167</v>
      </c>
      <c r="G132" s="222"/>
      <c r="H132" s="225">
        <v>0.46100000000000002</v>
      </c>
      <c r="I132" s="226"/>
      <c r="J132" s="222"/>
      <c r="K132" s="222"/>
      <c r="L132" s="227"/>
      <c r="M132" s="228"/>
      <c r="N132" s="229"/>
      <c r="O132" s="229"/>
      <c r="P132" s="229"/>
      <c r="Q132" s="229"/>
      <c r="R132" s="229"/>
      <c r="S132" s="229"/>
      <c r="T132" s="230"/>
      <c r="AT132" s="231" t="s">
        <v>164</v>
      </c>
      <c r="AU132" s="231" t="s">
        <v>82</v>
      </c>
      <c r="AV132" s="15" t="s">
        <v>158</v>
      </c>
      <c r="AW132" s="15" t="s">
        <v>35</v>
      </c>
      <c r="AX132" s="15" t="s">
        <v>80</v>
      </c>
      <c r="AY132" s="231" t="s">
        <v>151</v>
      </c>
    </row>
    <row r="133" spans="1:65" s="2" customFormat="1" ht="24.2" customHeight="1">
      <c r="A133" s="36"/>
      <c r="B133" s="37"/>
      <c r="C133" s="180" t="s">
        <v>191</v>
      </c>
      <c r="D133" s="180" t="s">
        <v>153</v>
      </c>
      <c r="E133" s="181" t="s">
        <v>583</v>
      </c>
      <c r="F133" s="182" t="s">
        <v>584</v>
      </c>
      <c r="G133" s="183" t="s">
        <v>551</v>
      </c>
      <c r="H133" s="184">
        <v>446.96800000000002</v>
      </c>
      <c r="I133" s="185"/>
      <c r="J133" s="186">
        <f>ROUND(I133*H133,2)</f>
        <v>0</v>
      </c>
      <c r="K133" s="182" t="s">
        <v>157</v>
      </c>
      <c r="L133" s="41"/>
      <c r="M133" s="187" t="s">
        <v>19</v>
      </c>
      <c r="N133" s="188" t="s">
        <v>44</v>
      </c>
      <c r="O133" s="66"/>
      <c r="P133" s="189">
        <f>O133*H133</f>
        <v>0</v>
      </c>
      <c r="Q133" s="189">
        <v>0</v>
      </c>
      <c r="R133" s="189">
        <f>Q133*H133</f>
        <v>0</v>
      </c>
      <c r="S133" s="189">
        <v>0</v>
      </c>
      <c r="T133" s="190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1" t="s">
        <v>158</v>
      </c>
      <c r="AT133" s="191" t="s">
        <v>153</v>
      </c>
      <c r="AU133" s="191" t="s">
        <v>82</v>
      </c>
      <c r="AY133" s="19" t="s">
        <v>151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9" t="s">
        <v>80</v>
      </c>
      <c r="BK133" s="192">
        <f>ROUND(I133*H133,2)</f>
        <v>0</v>
      </c>
      <c r="BL133" s="19" t="s">
        <v>158</v>
      </c>
      <c r="BM133" s="191" t="s">
        <v>1738</v>
      </c>
    </row>
    <row r="134" spans="1:65" s="2" customFormat="1" ht="48.75">
      <c r="A134" s="36"/>
      <c r="B134" s="37"/>
      <c r="C134" s="38"/>
      <c r="D134" s="193" t="s">
        <v>160</v>
      </c>
      <c r="E134" s="38"/>
      <c r="F134" s="194" t="s">
        <v>586</v>
      </c>
      <c r="G134" s="38"/>
      <c r="H134" s="38"/>
      <c r="I134" s="195"/>
      <c r="J134" s="38"/>
      <c r="K134" s="38"/>
      <c r="L134" s="41"/>
      <c r="M134" s="196"/>
      <c r="N134" s="197"/>
      <c r="O134" s="66"/>
      <c r="P134" s="66"/>
      <c r="Q134" s="66"/>
      <c r="R134" s="66"/>
      <c r="S134" s="66"/>
      <c r="T134" s="67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9" t="s">
        <v>160</v>
      </c>
      <c r="AU134" s="19" t="s">
        <v>82</v>
      </c>
    </row>
    <row r="135" spans="1:65" s="2" customFormat="1" ht="11.25">
      <c r="A135" s="36"/>
      <c r="B135" s="37"/>
      <c r="C135" s="38"/>
      <c r="D135" s="198" t="s">
        <v>162</v>
      </c>
      <c r="E135" s="38"/>
      <c r="F135" s="199" t="s">
        <v>587</v>
      </c>
      <c r="G135" s="38"/>
      <c r="H135" s="38"/>
      <c r="I135" s="195"/>
      <c r="J135" s="38"/>
      <c r="K135" s="38"/>
      <c r="L135" s="41"/>
      <c r="M135" s="196"/>
      <c r="N135" s="197"/>
      <c r="O135" s="66"/>
      <c r="P135" s="66"/>
      <c r="Q135" s="66"/>
      <c r="R135" s="66"/>
      <c r="S135" s="66"/>
      <c r="T135" s="67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T135" s="19" t="s">
        <v>162</v>
      </c>
      <c r="AU135" s="19" t="s">
        <v>82</v>
      </c>
    </row>
    <row r="136" spans="1:65" s="13" customFormat="1" ht="22.5">
      <c r="B136" s="200"/>
      <c r="C136" s="201"/>
      <c r="D136" s="193" t="s">
        <v>164</v>
      </c>
      <c r="E136" s="202" t="s">
        <v>19</v>
      </c>
      <c r="F136" s="203" t="s">
        <v>1330</v>
      </c>
      <c r="G136" s="201"/>
      <c r="H136" s="202" t="s">
        <v>19</v>
      </c>
      <c r="I136" s="204"/>
      <c r="J136" s="201"/>
      <c r="K136" s="201"/>
      <c r="L136" s="205"/>
      <c r="M136" s="206"/>
      <c r="N136" s="207"/>
      <c r="O136" s="207"/>
      <c r="P136" s="207"/>
      <c r="Q136" s="207"/>
      <c r="R136" s="207"/>
      <c r="S136" s="207"/>
      <c r="T136" s="208"/>
      <c r="AT136" s="209" t="s">
        <v>164</v>
      </c>
      <c r="AU136" s="209" t="s">
        <v>82</v>
      </c>
      <c r="AV136" s="13" t="s">
        <v>80</v>
      </c>
      <c r="AW136" s="13" t="s">
        <v>35</v>
      </c>
      <c r="AX136" s="13" t="s">
        <v>73</v>
      </c>
      <c r="AY136" s="209" t="s">
        <v>151</v>
      </c>
    </row>
    <row r="137" spans="1:65" s="13" customFormat="1" ht="11.25">
      <c r="B137" s="200"/>
      <c r="C137" s="201"/>
      <c r="D137" s="193" t="s">
        <v>164</v>
      </c>
      <c r="E137" s="202" t="s">
        <v>19</v>
      </c>
      <c r="F137" s="203" t="s">
        <v>1735</v>
      </c>
      <c r="G137" s="201"/>
      <c r="H137" s="202" t="s">
        <v>19</v>
      </c>
      <c r="I137" s="204"/>
      <c r="J137" s="201"/>
      <c r="K137" s="201"/>
      <c r="L137" s="205"/>
      <c r="M137" s="206"/>
      <c r="N137" s="207"/>
      <c r="O137" s="207"/>
      <c r="P137" s="207"/>
      <c r="Q137" s="207"/>
      <c r="R137" s="207"/>
      <c r="S137" s="207"/>
      <c r="T137" s="208"/>
      <c r="AT137" s="209" t="s">
        <v>164</v>
      </c>
      <c r="AU137" s="209" t="s">
        <v>82</v>
      </c>
      <c r="AV137" s="13" t="s">
        <v>80</v>
      </c>
      <c r="AW137" s="13" t="s">
        <v>35</v>
      </c>
      <c r="AX137" s="13" t="s">
        <v>73</v>
      </c>
      <c r="AY137" s="209" t="s">
        <v>151</v>
      </c>
    </row>
    <row r="138" spans="1:65" s="14" customFormat="1" ht="11.25">
      <c r="B138" s="210"/>
      <c r="C138" s="211"/>
      <c r="D138" s="193" t="s">
        <v>164</v>
      </c>
      <c r="E138" s="212" t="s">
        <v>19</v>
      </c>
      <c r="F138" s="213" t="s">
        <v>1325</v>
      </c>
      <c r="G138" s="211"/>
      <c r="H138" s="214">
        <v>223.48400000000001</v>
      </c>
      <c r="I138" s="215"/>
      <c r="J138" s="211"/>
      <c r="K138" s="211"/>
      <c r="L138" s="216"/>
      <c r="M138" s="217"/>
      <c r="N138" s="218"/>
      <c r="O138" s="218"/>
      <c r="P138" s="218"/>
      <c r="Q138" s="218"/>
      <c r="R138" s="218"/>
      <c r="S138" s="218"/>
      <c r="T138" s="219"/>
      <c r="AT138" s="220" t="s">
        <v>164</v>
      </c>
      <c r="AU138" s="220" t="s">
        <v>82</v>
      </c>
      <c r="AV138" s="14" t="s">
        <v>82</v>
      </c>
      <c r="AW138" s="14" t="s">
        <v>35</v>
      </c>
      <c r="AX138" s="14" t="s">
        <v>73</v>
      </c>
      <c r="AY138" s="220" t="s">
        <v>151</v>
      </c>
    </row>
    <row r="139" spans="1:65" s="13" customFormat="1" ht="11.25">
      <c r="B139" s="200"/>
      <c r="C139" s="201"/>
      <c r="D139" s="193" t="s">
        <v>164</v>
      </c>
      <c r="E139" s="202" t="s">
        <v>19</v>
      </c>
      <c r="F139" s="203" t="s">
        <v>1736</v>
      </c>
      <c r="G139" s="201"/>
      <c r="H139" s="202" t="s">
        <v>19</v>
      </c>
      <c r="I139" s="204"/>
      <c r="J139" s="201"/>
      <c r="K139" s="201"/>
      <c r="L139" s="205"/>
      <c r="M139" s="206"/>
      <c r="N139" s="207"/>
      <c r="O139" s="207"/>
      <c r="P139" s="207"/>
      <c r="Q139" s="207"/>
      <c r="R139" s="207"/>
      <c r="S139" s="207"/>
      <c r="T139" s="208"/>
      <c r="AT139" s="209" t="s">
        <v>164</v>
      </c>
      <c r="AU139" s="209" t="s">
        <v>82</v>
      </c>
      <c r="AV139" s="13" t="s">
        <v>80</v>
      </c>
      <c r="AW139" s="13" t="s">
        <v>35</v>
      </c>
      <c r="AX139" s="13" t="s">
        <v>73</v>
      </c>
      <c r="AY139" s="209" t="s">
        <v>151</v>
      </c>
    </row>
    <row r="140" spans="1:65" s="14" customFormat="1" ht="11.25">
      <c r="B140" s="210"/>
      <c r="C140" s="211"/>
      <c r="D140" s="193" t="s">
        <v>164</v>
      </c>
      <c r="E140" s="212" t="s">
        <v>19</v>
      </c>
      <c r="F140" s="213" t="s">
        <v>1325</v>
      </c>
      <c r="G140" s="211"/>
      <c r="H140" s="214">
        <v>223.48400000000001</v>
      </c>
      <c r="I140" s="215"/>
      <c r="J140" s="211"/>
      <c r="K140" s="211"/>
      <c r="L140" s="216"/>
      <c r="M140" s="217"/>
      <c r="N140" s="218"/>
      <c r="O140" s="218"/>
      <c r="P140" s="218"/>
      <c r="Q140" s="218"/>
      <c r="R140" s="218"/>
      <c r="S140" s="218"/>
      <c r="T140" s="219"/>
      <c r="AT140" s="220" t="s">
        <v>164</v>
      </c>
      <c r="AU140" s="220" t="s">
        <v>82</v>
      </c>
      <c r="AV140" s="14" t="s">
        <v>82</v>
      </c>
      <c r="AW140" s="14" t="s">
        <v>35</v>
      </c>
      <c r="AX140" s="14" t="s">
        <v>73</v>
      </c>
      <c r="AY140" s="220" t="s">
        <v>151</v>
      </c>
    </row>
    <row r="141" spans="1:65" s="15" customFormat="1" ht="11.25">
      <c r="B141" s="221"/>
      <c r="C141" s="222"/>
      <c r="D141" s="193" t="s">
        <v>164</v>
      </c>
      <c r="E141" s="223" t="s">
        <v>19</v>
      </c>
      <c r="F141" s="224" t="s">
        <v>167</v>
      </c>
      <c r="G141" s="222"/>
      <c r="H141" s="225">
        <v>446.96800000000002</v>
      </c>
      <c r="I141" s="226"/>
      <c r="J141" s="222"/>
      <c r="K141" s="222"/>
      <c r="L141" s="227"/>
      <c r="M141" s="228"/>
      <c r="N141" s="229"/>
      <c r="O141" s="229"/>
      <c r="P141" s="229"/>
      <c r="Q141" s="229"/>
      <c r="R141" s="229"/>
      <c r="S141" s="229"/>
      <c r="T141" s="230"/>
      <c r="AT141" s="231" t="s">
        <v>164</v>
      </c>
      <c r="AU141" s="231" t="s">
        <v>82</v>
      </c>
      <c r="AV141" s="15" t="s">
        <v>158</v>
      </c>
      <c r="AW141" s="15" t="s">
        <v>35</v>
      </c>
      <c r="AX141" s="15" t="s">
        <v>80</v>
      </c>
      <c r="AY141" s="231" t="s">
        <v>151</v>
      </c>
    </row>
    <row r="142" spans="1:65" s="12" customFormat="1" ht="22.9" customHeight="1">
      <c r="B142" s="164"/>
      <c r="C142" s="165"/>
      <c r="D142" s="166" t="s">
        <v>72</v>
      </c>
      <c r="E142" s="178" t="s">
        <v>173</v>
      </c>
      <c r="F142" s="178" t="s">
        <v>174</v>
      </c>
      <c r="G142" s="165"/>
      <c r="H142" s="165"/>
      <c r="I142" s="168"/>
      <c r="J142" s="179">
        <f>BK142</f>
        <v>0</v>
      </c>
      <c r="K142" s="165"/>
      <c r="L142" s="170"/>
      <c r="M142" s="171"/>
      <c r="N142" s="172"/>
      <c r="O142" s="172"/>
      <c r="P142" s="173">
        <f>SUM(P143:P172)</f>
        <v>0</v>
      </c>
      <c r="Q142" s="172"/>
      <c r="R142" s="173">
        <f>SUM(R143:R172)</f>
        <v>0.13697280000000001</v>
      </c>
      <c r="S142" s="172"/>
      <c r="T142" s="174">
        <f>SUM(T143:T172)</f>
        <v>0</v>
      </c>
      <c r="AR142" s="175" t="s">
        <v>80</v>
      </c>
      <c r="AT142" s="176" t="s">
        <v>72</v>
      </c>
      <c r="AU142" s="176" t="s">
        <v>80</v>
      </c>
      <c r="AY142" s="175" t="s">
        <v>151</v>
      </c>
      <c r="BK142" s="177">
        <f>SUM(BK143:BK172)</f>
        <v>0</v>
      </c>
    </row>
    <row r="143" spans="1:65" s="2" customFormat="1" ht="21.75" customHeight="1">
      <c r="A143" s="36"/>
      <c r="B143" s="37"/>
      <c r="C143" s="180" t="s">
        <v>173</v>
      </c>
      <c r="D143" s="180" t="s">
        <v>153</v>
      </c>
      <c r="E143" s="181" t="s">
        <v>200</v>
      </c>
      <c r="F143" s="182" t="s">
        <v>201</v>
      </c>
      <c r="G143" s="183" t="s">
        <v>156</v>
      </c>
      <c r="H143" s="184">
        <v>760.96</v>
      </c>
      <c r="I143" s="185"/>
      <c r="J143" s="186">
        <f>ROUND(I143*H143,2)</f>
        <v>0</v>
      </c>
      <c r="K143" s="182" t="s">
        <v>157</v>
      </c>
      <c r="L143" s="41"/>
      <c r="M143" s="187" t="s">
        <v>19</v>
      </c>
      <c r="N143" s="188" t="s">
        <v>44</v>
      </c>
      <c r="O143" s="66"/>
      <c r="P143" s="189">
        <f>O143*H143</f>
        <v>0</v>
      </c>
      <c r="Q143" s="189">
        <v>0</v>
      </c>
      <c r="R143" s="189">
        <f>Q143*H143</f>
        <v>0</v>
      </c>
      <c r="S143" s="189">
        <v>0</v>
      </c>
      <c r="T143" s="190">
        <f>S143*H143</f>
        <v>0</v>
      </c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R143" s="191" t="s">
        <v>158</v>
      </c>
      <c r="AT143" s="191" t="s">
        <v>153</v>
      </c>
      <c r="AU143" s="191" t="s">
        <v>82</v>
      </c>
      <c r="AY143" s="19" t="s">
        <v>151</v>
      </c>
      <c r="BE143" s="192">
        <f>IF(N143="základní",J143,0)</f>
        <v>0</v>
      </c>
      <c r="BF143" s="192">
        <f>IF(N143="snížená",J143,0)</f>
        <v>0</v>
      </c>
      <c r="BG143" s="192">
        <f>IF(N143="zákl. přenesená",J143,0)</f>
        <v>0</v>
      </c>
      <c r="BH143" s="192">
        <f>IF(N143="sníž. přenesená",J143,0)</f>
        <v>0</v>
      </c>
      <c r="BI143" s="192">
        <f>IF(N143="nulová",J143,0)</f>
        <v>0</v>
      </c>
      <c r="BJ143" s="19" t="s">
        <v>80</v>
      </c>
      <c r="BK143" s="192">
        <f>ROUND(I143*H143,2)</f>
        <v>0</v>
      </c>
      <c r="BL143" s="19" t="s">
        <v>158</v>
      </c>
      <c r="BM143" s="191" t="s">
        <v>1739</v>
      </c>
    </row>
    <row r="144" spans="1:65" s="2" customFormat="1" ht="19.5">
      <c r="A144" s="36"/>
      <c r="B144" s="37"/>
      <c r="C144" s="38"/>
      <c r="D144" s="193" t="s">
        <v>160</v>
      </c>
      <c r="E144" s="38"/>
      <c r="F144" s="194" t="s">
        <v>203</v>
      </c>
      <c r="G144" s="38"/>
      <c r="H144" s="38"/>
      <c r="I144" s="195"/>
      <c r="J144" s="38"/>
      <c r="K144" s="38"/>
      <c r="L144" s="41"/>
      <c r="M144" s="196"/>
      <c r="N144" s="197"/>
      <c r="O144" s="66"/>
      <c r="P144" s="66"/>
      <c r="Q144" s="66"/>
      <c r="R144" s="66"/>
      <c r="S144" s="66"/>
      <c r="T144" s="67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T144" s="19" t="s">
        <v>160</v>
      </c>
      <c r="AU144" s="19" t="s">
        <v>82</v>
      </c>
    </row>
    <row r="145" spans="1:65" s="2" customFormat="1" ht="11.25">
      <c r="A145" s="36"/>
      <c r="B145" s="37"/>
      <c r="C145" s="38"/>
      <c r="D145" s="198" t="s">
        <v>162</v>
      </c>
      <c r="E145" s="38"/>
      <c r="F145" s="199" t="s">
        <v>204</v>
      </c>
      <c r="G145" s="38"/>
      <c r="H145" s="38"/>
      <c r="I145" s="195"/>
      <c r="J145" s="38"/>
      <c r="K145" s="38"/>
      <c r="L145" s="41"/>
      <c r="M145" s="196"/>
      <c r="N145" s="197"/>
      <c r="O145" s="66"/>
      <c r="P145" s="66"/>
      <c r="Q145" s="66"/>
      <c r="R145" s="66"/>
      <c r="S145" s="66"/>
      <c r="T145" s="67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9" t="s">
        <v>162</v>
      </c>
      <c r="AU145" s="19" t="s">
        <v>82</v>
      </c>
    </row>
    <row r="146" spans="1:65" s="14" customFormat="1" ht="11.25">
      <c r="B146" s="210"/>
      <c r="C146" s="211"/>
      <c r="D146" s="193" t="s">
        <v>164</v>
      </c>
      <c r="E146" s="212" t="s">
        <v>19</v>
      </c>
      <c r="F146" s="213" t="s">
        <v>1332</v>
      </c>
      <c r="G146" s="211"/>
      <c r="H146" s="214">
        <v>760.96</v>
      </c>
      <c r="I146" s="215"/>
      <c r="J146" s="211"/>
      <c r="K146" s="211"/>
      <c r="L146" s="216"/>
      <c r="M146" s="217"/>
      <c r="N146" s="218"/>
      <c r="O146" s="218"/>
      <c r="P146" s="218"/>
      <c r="Q146" s="218"/>
      <c r="R146" s="218"/>
      <c r="S146" s="218"/>
      <c r="T146" s="219"/>
      <c r="AT146" s="220" t="s">
        <v>164</v>
      </c>
      <c r="AU146" s="220" t="s">
        <v>82</v>
      </c>
      <c r="AV146" s="14" t="s">
        <v>82</v>
      </c>
      <c r="AW146" s="14" t="s">
        <v>35</v>
      </c>
      <c r="AX146" s="14" t="s">
        <v>73</v>
      </c>
      <c r="AY146" s="220" t="s">
        <v>151</v>
      </c>
    </row>
    <row r="147" spans="1:65" s="15" customFormat="1" ht="11.25">
      <c r="B147" s="221"/>
      <c r="C147" s="222"/>
      <c r="D147" s="193" t="s">
        <v>164</v>
      </c>
      <c r="E147" s="223" t="s">
        <v>19</v>
      </c>
      <c r="F147" s="224" t="s">
        <v>167</v>
      </c>
      <c r="G147" s="222"/>
      <c r="H147" s="225">
        <v>760.96</v>
      </c>
      <c r="I147" s="226"/>
      <c r="J147" s="222"/>
      <c r="K147" s="222"/>
      <c r="L147" s="227"/>
      <c r="M147" s="228"/>
      <c r="N147" s="229"/>
      <c r="O147" s="229"/>
      <c r="P147" s="229"/>
      <c r="Q147" s="229"/>
      <c r="R147" s="229"/>
      <c r="S147" s="229"/>
      <c r="T147" s="230"/>
      <c r="AT147" s="231" t="s">
        <v>164</v>
      </c>
      <c r="AU147" s="231" t="s">
        <v>82</v>
      </c>
      <c r="AV147" s="15" t="s">
        <v>158</v>
      </c>
      <c r="AW147" s="15" t="s">
        <v>35</v>
      </c>
      <c r="AX147" s="15" t="s">
        <v>80</v>
      </c>
      <c r="AY147" s="231" t="s">
        <v>151</v>
      </c>
    </row>
    <row r="148" spans="1:65" s="2" customFormat="1" ht="33" customHeight="1">
      <c r="A148" s="36"/>
      <c r="B148" s="37"/>
      <c r="C148" s="180" t="s">
        <v>207</v>
      </c>
      <c r="D148" s="180" t="s">
        <v>153</v>
      </c>
      <c r="E148" s="181" t="s">
        <v>603</v>
      </c>
      <c r="F148" s="182" t="s">
        <v>604</v>
      </c>
      <c r="G148" s="183" t="s">
        <v>156</v>
      </c>
      <c r="H148" s="184">
        <v>380.48</v>
      </c>
      <c r="I148" s="185"/>
      <c r="J148" s="186">
        <f>ROUND(I148*H148,2)</f>
        <v>0</v>
      </c>
      <c r="K148" s="182" t="s">
        <v>157</v>
      </c>
      <c r="L148" s="41"/>
      <c r="M148" s="187" t="s">
        <v>19</v>
      </c>
      <c r="N148" s="188" t="s">
        <v>44</v>
      </c>
      <c r="O148" s="66"/>
      <c r="P148" s="189">
        <f>O148*H148</f>
        <v>0</v>
      </c>
      <c r="Q148" s="189">
        <v>3.6000000000000002E-4</v>
      </c>
      <c r="R148" s="189">
        <f>Q148*H148</f>
        <v>0.13697280000000001</v>
      </c>
      <c r="S148" s="189">
        <v>0</v>
      </c>
      <c r="T148" s="190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1" t="s">
        <v>158</v>
      </c>
      <c r="AT148" s="191" t="s">
        <v>153</v>
      </c>
      <c r="AU148" s="191" t="s">
        <v>82</v>
      </c>
      <c r="AY148" s="19" t="s">
        <v>151</v>
      </c>
      <c r="BE148" s="192">
        <f>IF(N148="základní",J148,0)</f>
        <v>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19" t="s">
        <v>80</v>
      </c>
      <c r="BK148" s="192">
        <f>ROUND(I148*H148,2)</f>
        <v>0</v>
      </c>
      <c r="BL148" s="19" t="s">
        <v>158</v>
      </c>
      <c r="BM148" s="191" t="s">
        <v>1740</v>
      </c>
    </row>
    <row r="149" spans="1:65" s="2" customFormat="1" ht="29.25">
      <c r="A149" s="36"/>
      <c r="B149" s="37"/>
      <c r="C149" s="38"/>
      <c r="D149" s="193" t="s">
        <v>160</v>
      </c>
      <c r="E149" s="38"/>
      <c r="F149" s="194" t="s">
        <v>606</v>
      </c>
      <c r="G149" s="38"/>
      <c r="H149" s="38"/>
      <c r="I149" s="195"/>
      <c r="J149" s="38"/>
      <c r="K149" s="38"/>
      <c r="L149" s="41"/>
      <c r="M149" s="196"/>
      <c r="N149" s="197"/>
      <c r="O149" s="66"/>
      <c r="P149" s="66"/>
      <c r="Q149" s="66"/>
      <c r="R149" s="66"/>
      <c r="S149" s="66"/>
      <c r="T149" s="67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9" t="s">
        <v>160</v>
      </c>
      <c r="AU149" s="19" t="s">
        <v>82</v>
      </c>
    </row>
    <row r="150" spans="1:65" s="2" customFormat="1" ht="11.25">
      <c r="A150" s="36"/>
      <c r="B150" s="37"/>
      <c r="C150" s="38"/>
      <c r="D150" s="198" t="s">
        <v>162</v>
      </c>
      <c r="E150" s="38"/>
      <c r="F150" s="199" t="s">
        <v>607</v>
      </c>
      <c r="G150" s="38"/>
      <c r="H150" s="38"/>
      <c r="I150" s="195"/>
      <c r="J150" s="38"/>
      <c r="K150" s="38"/>
      <c r="L150" s="41"/>
      <c r="M150" s="196"/>
      <c r="N150" s="197"/>
      <c r="O150" s="66"/>
      <c r="P150" s="66"/>
      <c r="Q150" s="66"/>
      <c r="R150" s="66"/>
      <c r="S150" s="66"/>
      <c r="T150" s="67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9" t="s">
        <v>162</v>
      </c>
      <c r="AU150" s="19" t="s">
        <v>82</v>
      </c>
    </row>
    <row r="151" spans="1:65" s="13" customFormat="1" ht="22.5">
      <c r="B151" s="200"/>
      <c r="C151" s="201"/>
      <c r="D151" s="193" t="s">
        <v>164</v>
      </c>
      <c r="E151" s="202" t="s">
        <v>19</v>
      </c>
      <c r="F151" s="203" t="s">
        <v>1741</v>
      </c>
      <c r="G151" s="201"/>
      <c r="H151" s="202" t="s">
        <v>19</v>
      </c>
      <c r="I151" s="204"/>
      <c r="J151" s="201"/>
      <c r="K151" s="201"/>
      <c r="L151" s="205"/>
      <c r="M151" s="206"/>
      <c r="N151" s="207"/>
      <c r="O151" s="207"/>
      <c r="P151" s="207"/>
      <c r="Q151" s="207"/>
      <c r="R151" s="207"/>
      <c r="S151" s="207"/>
      <c r="T151" s="208"/>
      <c r="AT151" s="209" t="s">
        <v>164</v>
      </c>
      <c r="AU151" s="209" t="s">
        <v>82</v>
      </c>
      <c r="AV151" s="13" t="s">
        <v>80</v>
      </c>
      <c r="AW151" s="13" t="s">
        <v>35</v>
      </c>
      <c r="AX151" s="13" t="s">
        <v>73</v>
      </c>
      <c r="AY151" s="209" t="s">
        <v>151</v>
      </c>
    </row>
    <row r="152" spans="1:65" s="14" customFormat="1" ht="11.25">
      <c r="B152" s="210"/>
      <c r="C152" s="211"/>
      <c r="D152" s="193" t="s">
        <v>164</v>
      </c>
      <c r="E152" s="212" t="s">
        <v>19</v>
      </c>
      <c r="F152" s="213" t="s">
        <v>1742</v>
      </c>
      <c r="G152" s="211"/>
      <c r="H152" s="214">
        <v>17.84</v>
      </c>
      <c r="I152" s="215"/>
      <c r="J152" s="211"/>
      <c r="K152" s="211"/>
      <c r="L152" s="216"/>
      <c r="M152" s="217"/>
      <c r="N152" s="218"/>
      <c r="O152" s="218"/>
      <c r="P152" s="218"/>
      <c r="Q152" s="218"/>
      <c r="R152" s="218"/>
      <c r="S152" s="218"/>
      <c r="T152" s="219"/>
      <c r="AT152" s="220" t="s">
        <v>164</v>
      </c>
      <c r="AU152" s="220" t="s">
        <v>82</v>
      </c>
      <c r="AV152" s="14" t="s">
        <v>82</v>
      </c>
      <c r="AW152" s="14" t="s">
        <v>35</v>
      </c>
      <c r="AX152" s="14" t="s">
        <v>73</v>
      </c>
      <c r="AY152" s="220" t="s">
        <v>151</v>
      </c>
    </row>
    <row r="153" spans="1:65" s="14" customFormat="1" ht="11.25">
      <c r="B153" s="210"/>
      <c r="C153" s="211"/>
      <c r="D153" s="193" t="s">
        <v>164</v>
      </c>
      <c r="E153" s="212" t="s">
        <v>19</v>
      </c>
      <c r="F153" s="213" t="s">
        <v>1335</v>
      </c>
      <c r="G153" s="211"/>
      <c r="H153" s="214">
        <v>35.74</v>
      </c>
      <c r="I153" s="215"/>
      <c r="J153" s="211"/>
      <c r="K153" s="211"/>
      <c r="L153" s="216"/>
      <c r="M153" s="217"/>
      <c r="N153" s="218"/>
      <c r="O153" s="218"/>
      <c r="P153" s="218"/>
      <c r="Q153" s="218"/>
      <c r="R153" s="218"/>
      <c r="S153" s="218"/>
      <c r="T153" s="219"/>
      <c r="AT153" s="220" t="s">
        <v>164</v>
      </c>
      <c r="AU153" s="220" t="s">
        <v>82</v>
      </c>
      <c r="AV153" s="14" t="s">
        <v>82</v>
      </c>
      <c r="AW153" s="14" t="s">
        <v>35</v>
      </c>
      <c r="AX153" s="14" t="s">
        <v>73</v>
      </c>
      <c r="AY153" s="220" t="s">
        <v>151</v>
      </c>
    </row>
    <row r="154" spans="1:65" s="14" customFormat="1" ht="11.25">
      <c r="B154" s="210"/>
      <c r="C154" s="211"/>
      <c r="D154" s="193" t="s">
        <v>164</v>
      </c>
      <c r="E154" s="212" t="s">
        <v>19</v>
      </c>
      <c r="F154" s="213" t="s">
        <v>1336</v>
      </c>
      <c r="G154" s="211"/>
      <c r="H154" s="214">
        <v>23.3</v>
      </c>
      <c r="I154" s="215"/>
      <c r="J154" s="211"/>
      <c r="K154" s="211"/>
      <c r="L154" s="216"/>
      <c r="M154" s="217"/>
      <c r="N154" s="218"/>
      <c r="O154" s="218"/>
      <c r="P154" s="218"/>
      <c r="Q154" s="218"/>
      <c r="R154" s="218"/>
      <c r="S154" s="218"/>
      <c r="T154" s="219"/>
      <c r="AT154" s="220" t="s">
        <v>164</v>
      </c>
      <c r="AU154" s="220" t="s">
        <v>82</v>
      </c>
      <c r="AV154" s="14" t="s">
        <v>82</v>
      </c>
      <c r="AW154" s="14" t="s">
        <v>35</v>
      </c>
      <c r="AX154" s="14" t="s">
        <v>73</v>
      </c>
      <c r="AY154" s="220" t="s">
        <v>151</v>
      </c>
    </row>
    <row r="155" spans="1:65" s="14" customFormat="1" ht="11.25">
      <c r="B155" s="210"/>
      <c r="C155" s="211"/>
      <c r="D155" s="193" t="s">
        <v>164</v>
      </c>
      <c r="E155" s="212" t="s">
        <v>19</v>
      </c>
      <c r="F155" s="213" t="s">
        <v>1337</v>
      </c>
      <c r="G155" s="211"/>
      <c r="H155" s="214">
        <v>19.239999999999998</v>
      </c>
      <c r="I155" s="215"/>
      <c r="J155" s="211"/>
      <c r="K155" s="211"/>
      <c r="L155" s="216"/>
      <c r="M155" s="217"/>
      <c r="N155" s="218"/>
      <c r="O155" s="218"/>
      <c r="P155" s="218"/>
      <c r="Q155" s="218"/>
      <c r="R155" s="218"/>
      <c r="S155" s="218"/>
      <c r="T155" s="219"/>
      <c r="AT155" s="220" t="s">
        <v>164</v>
      </c>
      <c r="AU155" s="220" t="s">
        <v>82</v>
      </c>
      <c r="AV155" s="14" t="s">
        <v>82</v>
      </c>
      <c r="AW155" s="14" t="s">
        <v>35</v>
      </c>
      <c r="AX155" s="14" t="s">
        <v>73</v>
      </c>
      <c r="AY155" s="220" t="s">
        <v>151</v>
      </c>
    </row>
    <row r="156" spans="1:65" s="14" customFormat="1" ht="11.25">
      <c r="B156" s="210"/>
      <c r="C156" s="211"/>
      <c r="D156" s="193" t="s">
        <v>164</v>
      </c>
      <c r="E156" s="212" t="s">
        <v>19</v>
      </c>
      <c r="F156" s="213" t="s">
        <v>1338</v>
      </c>
      <c r="G156" s="211"/>
      <c r="H156" s="214">
        <v>19.239999999999998</v>
      </c>
      <c r="I156" s="215"/>
      <c r="J156" s="211"/>
      <c r="K156" s="211"/>
      <c r="L156" s="216"/>
      <c r="M156" s="217"/>
      <c r="N156" s="218"/>
      <c r="O156" s="218"/>
      <c r="P156" s="218"/>
      <c r="Q156" s="218"/>
      <c r="R156" s="218"/>
      <c r="S156" s="218"/>
      <c r="T156" s="219"/>
      <c r="AT156" s="220" t="s">
        <v>164</v>
      </c>
      <c r="AU156" s="220" t="s">
        <v>82</v>
      </c>
      <c r="AV156" s="14" t="s">
        <v>82</v>
      </c>
      <c r="AW156" s="14" t="s">
        <v>35</v>
      </c>
      <c r="AX156" s="14" t="s">
        <v>73</v>
      </c>
      <c r="AY156" s="220" t="s">
        <v>151</v>
      </c>
    </row>
    <row r="157" spans="1:65" s="14" customFormat="1" ht="11.25">
      <c r="B157" s="210"/>
      <c r="C157" s="211"/>
      <c r="D157" s="193" t="s">
        <v>164</v>
      </c>
      <c r="E157" s="212" t="s">
        <v>19</v>
      </c>
      <c r="F157" s="213" t="s">
        <v>1339</v>
      </c>
      <c r="G157" s="211"/>
      <c r="H157" s="214">
        <v>19.239999999999998</v>
      </c>
      <c r="I157" s="215"/>
      <c r="J157" s="211"/>
      <c r="K157" s="211"/>
      <c r="L157" s="216"/>
      <c r="M157" s="217"/>
      <c r="N157" s="218"/>
      <c r="O157" s="218"/>
      <c r="P157" s="218"/>
      <c r="Q157" s="218"/>
      <c r="R157" s="218"/>
      <c r="S157" s="218"/>
      <c r="T157" s="219"/>
      <c r="AT157" s="220" t="s">
        <v>164</v>
      </c>
      <c r="AU157" s="220" t="s">
        <v>82</v>
      </c>
      <c r="AV157" s="14" t="s">
        <v>82</v>
      </c>
      <c r="AW157" s="14" t="s">
        <v>35</v>
      </c>
      <c r="AX157" s="14" t="s">
        <v>73</v>
      </c>
      <c r="AY157" s="220" t="s">
        <v>151</v>
      </c>
    </row>
    <row r="158" spans="1:65" s="14" customFormat="1" ht="11.25">
      <c r="B158" s="210"/>
      <c r="C158" s="211"/>
      <c r="D158" s="193" t="s">
        <v>164</v>
      </c>
      <c r="E158" s="212" t="s">
        <v>19</v>
      </c>
      <c r="F158" s="213" t="s">
        <v>1340</v>
      </c>
      <c r="G158" s="211"/>
      <c r="H158" s="214">
        <v>19.239999999999998</v>
      </c>
      <c r="I158" s="215"/>
      <c r="J158" s="211"/>
      <c r="K158" s="211"/>
      <c r="L158" s="216"/>
      <c r="M158" s="217"/>
      <c r="N158" s="218"/>
      <c r="O158" s="218"/>
      <c r="P158" s="218"/>
      <c r="Q158" s="218"/>
      <c r="R158" s="218"/>
      <c r="S158" s="218"/>
      <c r="T158" s="219"/>
      <c r="AT158" s="220" t="s">
        <v>164</v>
      </c>
      <c r="AU158" s="220" t="s">
        <v>82</v>
      </c>
      <c r="AV158" s="14" t="s">
        <v>82</v>
      </c>
      <c r="AW158" s="14" t="s">
        <v>35</v>
      </c>
      <c r="AX158" s="14" t="s">
        <v>73</v>
      </c>
      <c r="AY158" s="220" t="s">
        <v>151</v>
      </c>
    </row>
    <row r="159" spans="1:65" s="14" customFormat="1" ht="11.25">
      <c r="B159" s="210"/>
      <c r="C159" s="211"/>
      <c r="D159" s="193" t="s">
        <v>164</v>
      </c>
      <c r="E159" s="212" t="s">
        <v>19</v>
      </c>
      <c r="F159" s="213" t="s">
        <v>1341</v>
      </c>
      <c r="G159" s="211"/>
      <c r="H159" s="214">
        <v>18.2</v>
      </c>
      <c r="I159" s="215"/>
      <c r="J159" s="211"/>
      <c r="K159" s="211"/>
      <c r="L159" s="216"/>
      <c r="M159" s="217"/>
      <c r="N159" s="218"/>
      <c r="O159" s="218"/>
      <c r="P159" s="218"/>
      <c r="Q159" s="218"/>
      <c r="R159" s="218"/>
      <c r="S159" s="218"/>
      <c r="T159" s="219"/>
      <c r="AT159" s="220" t="s">
        <v>164</v>
      </c>
      <c r="AU159" s="220" t="s">
        <v>82</v>
      </c>
      <c r="AV159" s="14" t="s">
        <v>82</v>
      </c>
      <c r="AW159" s="14" t="s">
        <v>35</v>
      </c>
      <c r="AX159" s="14" t="s">
        <v>73</v>
      </c>
      <c r="AY159" s="220" t="s">
        <v>151</v>
      </c>
    </row>
    <row r="160" spans="1:65" s="14" customFormat="1" ht="11.25">
      <c r="B160" s="210"/>
      <c r="C160" s="211"/>
      <c r="D160" s="193" t="s">
        <v>164</v>
      </c>
      <c r="E160" s="212" t="s">
        <v>19</v>
      </c>
      <c r="F160" s="213" t="s">
        <v>1341</v>
      </c>
      <c r="G160" s="211"/>
      <c r="H160" s="214">
        <v>18.2</v>
      </c>
      <c r="I160" s="215"/>
      <c r="J160" s="211"/>
      <c r="K160" s="211"/>
      <c r="L160" s="216"/>
      <c r="M160" s="217"/>
      <c r="N160" s="218"/>
      <c r="O160" s="218"/>
      <c r="P160" s="218"/>
      <c r="Q160" s="218"/>
      <c r="R160" s="218"/>
      <c r="S160" s="218"/>
      <c r="T160" s="219"/>
      <c r="AT160" s="220" t="s">
        <v>164</v>
      </c>
      <c r="AU160" s="220" t="s">
        <v>82</v>
      </c>
      <c r="AV160" s="14" t="s">
        <v>82</v>
      </c>
      <c r="AW160" s="14" t="s">
        <v>35</v>
      </c>
      <c r="AX160" s="14" t="s">
        <v>73</v>
      </c>
      <c r="AY160" s="220" t="s">
        <v>151</v>
      </c>
    </row>
    <row r="161" spans="1:65" s="16" customFormat="1" ht="11.25">
      <c r="B161" s="246"/>
      <c r="C161" s="247"/>
      <c r="D161" s="193" t="s">
        <v>164</v>
      </c>
      <c r="E161" s="248" t="s">
        <v>19</v>
      </c>
      <c r="F161" s="249" t="s">
        <v>371</v>
      </c>
      <c r="G161" s="247"/>
      <c r="H161" s="250">
        <v>190.23999999999998</v>
      </c>
      <c r="I161" s="251"/>
      <c r="J161" s="247"/>
      <c r="K161" s="247"/>
      <c r="L161" s="252"/>
      <c r="M161" s="253"/>
      <c r="N161" s="254"/>
      <c r="O161" s="254"/>
      <c r="P161" s="254"/>
      <c r="Q161" s="254"/>
      <c r="R161" s="254"/>
      <c r="S161" s="254"/>
      <c r="T161" s="255"/>
      <c r="AT161" s="256" t="s">
        <v>164</v>
      </c>
      <c r="AU161" s="256" t="s">
        <v>82</v>
      </c>
      <c r="AV161" s="16" t="s">
        <v>175</v>
      </c>
      <c r="AW161" s="16" t="s">
        <v>35</v>
      </c>
      <c r="AX161" s="16" t="s">
        <v>73</v>
      </c>
      <c r="AY161" s="256" t="s">
        <v>151</v>
      </c>
    </row>
    <row r="162" spans="1:65" s="13" customFormat="1" ht="22.5">
      <c r="B162" s="200"/>
      <c r="C162" s="201"/>
      <c r="D162" s="193" t="s">
        <v>164</v>
      </c>
      <c r="E162" s="202" t="s">
        <v>19</v>
      </c>
      <c r="F162" s="203" t="s">
        <v>1743</v>
      </c>
      <c r="G162" s="201"/>
      <c r="H162" s="202" t="s">
        <v>19</v>
      </c>
      <c r="I162" s="204"/>
      <c r="J162" s="201"/>
      <c r="K162" s="201"/>
      <c r="L162" s="205"/>
      <c r="M162" s="206"/>
      <c r="N162" s="207"/>
      <c r="O162" s="207"/>
      <c r="P162" s="207"/>
      <c r="Q162" s="207"/>
      <c r="R162" s="207"/>
      <c r="S162" s="207"/>
      <c r="T162" s="208"/>
      <c r="AT162" s="209" t="s">
        <v>164</v>
      </c>
      <c r="AU162" s="209" t="s">
        <v>82</v>
      </c>
      <c r="AV162" s="13" t="s">
        <v>80</v>
      </c>
      <c r="AW162" s="13" t="s">
        <v>35</v>
      </c>
      <c r="AX162" s="13" t="s">
        <v>73</v>
      </c>
      <c r="AY162" s="209" t="s">
        <v>151</v>
      </c>
    </row>
    <row r="163" spans="1:65" s="14" customFormat="1" ht="11.25">
      <c r="B163" s="210"/>
      <c r="C163" s="211"/>
      <c r="D163" s="193" t="s">
        <v>164</v>
      </c>
      <c r="E163" s="212" t="s">
        <v>19</v>
      </c>
      <c r="F163" s="213" t="s">
        <v>1744</v>
      </c>
      <c r="G163" s="211"/>
      <c r="H163" s="214">
        <v>17.84</v>
      </c>
      <c r="I163" s="215"/>
      <c r="J163" s="211"/>
      <c r="K163" s="211"/>
      <c r="L163" s="216"/>
      <c r="M163" s="217"/>
      <c r="N163" s="218"/>
      <c r="O163" s="218"/>
      <c r="P163" s="218"/>
      <c r="Q163" s="218"/>
      <c r="R163" s="218"/>
      <c r="S163" s="218"/>
      <c r="T163" s="219"/>
      <c r="AT163" s="220" t="s">
        <v>164</v>
      </c>
      <c r="AU163" s="220" t="s">
        <v>82</v>
      </c>
      <c r="AV163" s="14" t="s">
        <v>82</v>
      </c>
      <c r="AW163" s="14" t="s">
        <v>35</v>
      </c>
      <c r="AX163" s="14" t="s">
        <v>73</v>
      </c>
      <c r="AY163" s="220" t="s">
        <v>151</v>
      </c>
    </row>
    <row r="164" spans="1:65" s="14" customFormat="1" ht="11.25">
      <c r="B164" s="210"/>
      <c r="C164" s="211"/>
      <c r="D164" s="193" t="s">
        <v>164</v>
      </c>
      <c r="E164" s="212" t="s">
        <v>19</v>
      </c>
      <c r="F164" s="213" t="s">
        <v>1335</v>
      </c>
      <c r="G164" s="211"/>
      <c r="H164" s="214">
        <v>35.74</v>
      </c>
      <c r="I164" s="215"/>
      <c r="J164" s="211"/>
      <c r="K164" s="211"/>
      <c r="L164" s="216"/>
      <c r="M164" s="217"/>
      <c r="N164" s="218"/>
      <c r="O164" s="218"/>
      <c r="P164" s="218"/>
      <c r="Q164" s="218"/>
      <c r="R164" s="218"/>
      <c r="S164" s="218"/>
      <c r="T164" s="219"/>
      <c r="AT164" s="220" t="s">
        <v>164</v>
      </c>
      <c r="AU164" s="220" t="s">
        <v>82</v>
      </c>
      <c r="AV164" s="14" t="s">
        <v>82</v>
      </c>
      <c r="AW164" s="14" t="s">
        <v>35</v>
      </c>
      <c r="AX164" s="14" t="s">
        <v>73</v>
      </c>
      <c r="AY164" s="220" t="s">
        <v>151</v>
      </c>
    </row>
    <row r="165" spans="1:65" s="14" customFormat="1" ht="11.25">
      <c r="B165" s="210"/>
      <c r="C165" s="211"/>
      <c r="D165" s="193" t="s">
        <v>164</v>
      </c>
      <c r="E165" s="212" t="s">
        <v>19</v>
      </c>
      <c r="F165" s="213" t="s">
        <v>1336</v>
      </c>
      <c r="G165" s="211"/>
      <c r="H165" s="214">
        <v>23.3</v>
      </c>
      <c r="I165" s="215"/>
      <c r="J165" s="211"/>
      <c r="K165" s="211"/>
      <c r="L165" s="216"/>
      <c r="M165" s="217"/>
      <c r="N165" s="218"/>
      <c r="O165" s="218"/>
      <c r="P165" s="218"/>
      <c r="Q165" s="218"/>
      <c r="R165" s="218"/>
      <c r="S165" s="218"/>
      <c r="T165" s="219"/>
      <c r="AT165" s="220" t="s">
        <v>164</v>
      </c>
      <c r="AU165" s="220" t="s">
        <v>82</v>
      </c>
      <c r="AV165" s="14" t="s">
        <v>82</v>
      </c>
      <c r="AW165" s="14" t="s">
        <v>35</v>
      </c>
      <c r="AX165" s="14" t="s">
        <v>73</v>
      </c>
      <c r="AY165" s="220" t="s">
        <v>151</v>
      </c>
    </row>
    <row r="166" spans="1:65" s="14" customFormat="1" ht="11.25">
      <c r="B166" s="210"/>
      <c r="C166" s="211"/>
      <c r="D166" s="193" t="s">
        <v>164</v>
      </c>
      <c r="E166" s="212" t="s">
        <v>19</v>
      </c>
      <c r="F166" s="213" t="s">
        <v>1337</v>
      </c>
      <c r="G166" s="211"/>
      <c r="H166" s="214">
        <v>19.239999999999998</v>
      </c>
      <c r="I166" s="215"/>
      <c r="J166" s="211"/>
      <c r="K166" s="211"/>
      <c r="L166" s="216"/>
      <c r="M166" s="217"/>
      <c r="N166" s="218"/>
      <c r="O166" s="218"/>
      <c r="P166" s="218"/>
      <c r="Q166" s="218"/>
      <c r="R166" s="218"/>
      <c r="S166" s="218"/>
      <c r="T166" s="219"/>
      <c r="AT166" s="220" t="s">
        <v>164</v>
      </c>
      <c r="AU166" s="220" t="s">
        <v>82</v>
      </c>
      <c r="AV166" s="14" t="s">
        <v>82</v>
      </c>
      <c r="AW166" s="14" t="s">
        <v>35</v>
      </c>
      <c r="AX166" s="14" t="s">
        <v>73</v>
      </c>
      <c r="AY166" s="220" t="s">
        <v>151</v>
      </c>
    </row>
    <row r="167" spans="1:65" s="14" customFormat="1" ht="11.25">
      <c r="B167" s="210"/>
      <c r="C167" s="211"/>
      <c r="D167" s="193" t="s">
        <v>164</v>
      </c>
      <c r="E167" s="212" t="s">
        <v>19</v>
      </c>
      <c r="F167" s="213" t="s">
        <v>1338</v>
      </c>
      <c r="G167" s="211"/>
      <c r="H167" s="214">
        <v>19.239999999999998</v>
      </c>
      <c r="I167" s="215"/>
      <c r="J167" s="211"/>
      <c r="K167" s="211"/>
      <c r="L167" s="216"/>
      <c r="M167" s="217"/>
      <c r="N167" s="218"/>
      <c r="O167" s="218"/>
      <c r="P167" s="218"/>
      <c r="Q167" s="218"/>
      <c r="R167" s="218"/>
      <c r="S167" s="218"/>
      <c r="T167" s="219"/>
      <c r="AT167" s="220" t="s">
        <v>164</v>
      </c>
      <c r="AU167" s="220" t="s">
        <v>82</v>
      </c>
      <c r="AV167" s="14" t="s">
        <v>82</v>
      </c>
      <c r="AW167" s="14" t="s">
        <v>35</v>
      </c>
      <c r="AX167" s="14" t="s">
        <v>73</v>
      </c>
      <c r="AY167" s="220" t="s">
        <v>151</v>
      </c>
    </row>
    <row r="168" spans="1:65" s="14" customFormat="1" ht="11.25">
      <c r="B168" s="210"/>
      <c r="C168" s="211"/>
      <c r="D168" s="193" t="s">
        <v>164</v>
      </c>
      <c r="E168" s="212" t="s">
        <v>19</v>
      </c>
      <c r="F168" s="213" t="s">
        <v>1339</v>
      </c>
      <c r="G168" s="211"/>
      <c r="H168" s="214">
        <v>19.239999999999998</v>
      </c>
      <c r="I168" s="215"/>
      <c r="J168" s="211"/>
      <c r="K168" s="211"/>
      <c r="L168" s="216"/>
      <c r="M168" s="217"/>
      <c r="N168" s="218"/>
      <c r="O168" s="218"/>
      <c r="P168" s="218"/>
      <c r="Q168" s="218"/>
      <c r="R168" s="218"/>
      <c r="S168" s="218"/>
      <c r="T168" s="219"/>
      <c r="AT168" s="220" t="s">
        <v>164</v>
      </c>
      <c r="AU168" s="220" t="s">
        <v>82</v>
      </c>
      <c r="AV168" s="14" t="s">
        <v>82</v>
      </c>
      <c r="AW168" s="14" t="s">
        <v>35</v>
      </c>
      <c r="AX168" s="14" t="s">
        <v>73</v>
      </c>
      <c r="AY168" s="220" t="s">
        <v>151</v>
      </c>
    </row>
    <row r="169" spans="1:65" s="14" customFormat="1" ht="11.25">
      <c r="B169" s="210"/>
      <c r="C169" s="211"/>
      <c r="D169" s="193" t="s">
        <v>164</v>
      </c>
      <c r="E169" s="212" t="s">
        <v>19</v>
      </c>
      <c r="F169" s="213" t="s">
        <v>1340</v>
      </c>
      <c r="G169" s="211"/>
      <c r="H169" s="214">
        <v>19.239999999999998</v>
      </c>
      <c r="I169" s="215"/>
      <c r="J169" s="211"/>
      <c r="K169" s="211"/>
      <c r="L169" s="216"/>
      <c r="M169" s="217"/>
      <c r="N169" s="218"/>
      <c r="O169" s="218"/>
      <c r="P169" s="218"/>
      <c r="Q169" s="218"/>
      <c r="R169" s="218"/>
      <c r="S169" s="218"/>
      <c r="T169" s="219"/>
      <c r="AT169" s="220" t="s">
        <v>164</v>
      </c>
      <c r="AU169" s="220" t="s">
        <v>82</v>
      </c>
      <c r="AV169" s="14" t="s">
        <v>82</v>
      </c>
      <c r="AW169" s="14" t="s">
        <v>35</v>
      </c>
      <c r="AX169" s="14" t="s">
        <v>73</v>
      </c>
      <c r="AY169" s="220" t="s">
        <v>151</v>
      </c>
    </row>
    <row r="170" spans="1:65" s="14" customFormat="1" ht="11.25">
      <c r="B170" s="210"/>
      <c r="C170" s="211"/>
      <c r="D170" s="193" t="s">
        <v>164</v>
      </c>
      <c r="E170" s="212" t="s">
        <v>19</v>
      </c>
      <c r="F170" s="213" t="s">
        <v>1341</v>
      </c>
      <c r="G170" s="211"/>
      <c r="H170" s="214">
        <v>18.2</v>
      </c>
      <c r="I170" s="215"/>
      <c r="J170" s="211"/>
      <c r="K170" s="211"/>
      <c r="L170" s="216"/>
      <c r="M170" s="217"/>
      <c r="N170" s="218"/>
      <c r="O170" s="218"/>
      <c r="P170" s="218"/>
      <c r="Q170" s="218"/>
      <c r="R170" s="218"/>
      <c r="S170" s="218"/>
      <c r="T170" s="219"/>
      <c r="AT170" s="220" t="s">
        <v>164</v>
      </c>
      <c r="AU170" s="220" t="s">
        <v>82</v>
      </c>
      <c r="AV170" s="14" t="s">
        <v>82</v>
      </c>
      <c r="AW170" s="14" t="s">
        <v>35</v>
      </c>
      <c r="AX170" s="14" t="s">
        <v>73</v>
      </c>
      <c r="AY170" s="220" t="s">
        <v>151</v>
      </c>
    </row>
    <row r="171" spans="1:65" s="14" customFormat="1" ht="11.25">
      <c r="B171" s="210"/>
      <c r="C171" s="211"/>
      <c r="D171" s="193" t="s">
        <v>164</v>
      </c>
      <c r="E171" s="212" t="s">
        <v>19</v>
      </c>
      <c r="F171" s="213" t="s">
        <v>1341</v>
      </c>
      <c r="G171" s="211"/>
      <c r="H171" s="214">
        <v>18.2</v>
      </c>
      <c r="I171" s="215"/>
      <c r="J171" s="211"/>
      <c r="K171" s="211"/>
      <c r="L171" s="216"/>
      <c r="M171" s="217"/>
      <c r="N171" s="218"/>
      <c r="O171" s="218"/>
      <c r="P171" s="218"/>
      <c r="Q171" s="218"/>
      <c r="R171" s="218"/>
      <c r="S171" s="218"/>
      <c r="T171" s="219"/>
      <c r="AT171" s="220" t="s">
        <v>164</v>
      </c>
      <c r="AU171" s="220" t="s">
        <v>82</v>
      </c>
      <c r="AV171" s="14" t="s">
        <v>82</v>
      </c>
      <c r="AW171" s="14" t="s">
        <v>35</v>
      </c>
      <c r="AX171" s="14" t="s">
        <v>73</v>
      </c>
      <c r="AY171" s="220" t="s">
        <v>151</v>
      </c>
    </row>
    <row r="172" spans="1:65" s="15" customFormat="1" ht="11.25">
      <c r="B172" s="221"/>
      <c r="C172" s="222"/>
      <c r="D172" s="193" t="s">
        <v>164</v>
      </c>
      <c r="E172" s="223" t="s">
        <v>19</v>
      </c>
      <c r="F172" s="224" t="s">
        <v>167</v>
      </c>
      <c r="G172" s="222"/>
      <c r="H172" s="225">
        <v>380.48</v>
      </c>
      <c r="I172" s="226"/>
      <c r="J172" s="222"/>
      <c r="K172" s="222"/>
      <c r="L172" s="227"/>
      <c r="M172" s="228"/>
      <c r="N172" s="229"/>
      <c r="O172" s="229"/>
      <c r="P172" s="229"/>
      <c r="Q172" s="229"/>
      <c r="R172" s="229"/>
      <c r="S172" s="229"/>
      <c r="T172" s="230"/>
      <c r="AT172" s="231" t="s">
        <v>164</v>
      </c>
      <c r="AU172" s="231" t="s">
        <v>82</v>
      </c>
      <c r="AV172" s="15" t="s">
        <v>158</v>
      </c>
      <c r="AW172" s="15" t="s">
        <v>35</v>
      </c>
      <c r="AX172" s="15" t="s">
        <v>80</v>
      </c>
      <c r="AY172" s="231" t="s">
        <v>151</v>
      </c>
    </row>
    <row r="173" spans="1:65" s="12" customFormat="1" ht="22.9" customHeight="1">
      <c r="B173" s="164"/>
      <c r="C173" s="165"/>
      <c r="D173" s="166" t="s">
        <v>72</v>
      </c>
      <c r="E173" s="178" t="s">
        <v>222</v>
      </c>
      <c r="F173" s="178" t="s">
        <v>230</v>
      </c>
      <c r="G173" s="165"/>
      <c r="H173" s="165"/>
      <c r="I173" s="168"/>
      <c r="J173" s="179">
        <f>BK173</f>
        <v>0</v>
      </c>
      <c r="K173" s="165"/>
      <c r="L173" s="170"/>
      <c r="M173" s="171"/>
      <c r="N173" s="172"/>
      <c r="O173" s="172"/>
      <c r="P173" s="173">
        <f>SUM(P174:P240)</f>
        <v>0</v>
      </c>
      <c r="Q173" s="172"/>
      <c r="R173" s="173">
        <f>SUM(R174:R240)</f>
        <v>0.23175200000000001</v>
      </c>
      <c r="S173" s="172"/>
      <c r="T173" s="174">
        <f>SUM(T174:T240)</f>
        <v>0.43199999999999994</v>
      </c>
      <c r="AR173" s="175" t="s">
        <v>80</v>
      </c>
      <c r="AT173" s="176" t="s">
        <v>72</v>
      </c>
      <c r="AU173" s="176" t="s">
        <v>80</v>
      </c>
      <c r="AY173" s="175" t="s">
        <v>151</v>
      </c>
      <c r="BK173" s="177">
        <f>SUM(BK174:BK240)</f>
        <v>0</v>
      </c>
    </row>
    <row r="174" spans="1:65" s="2" customFormat="1" ht="24.2" customHeight="1">
      <c r="A174" s="36"/>
      <c r="B174" s="37"/>
      <c r="C174" s="180" t="s">
        <v>214</v>
      </c>
      <c r="D174" s="180" t="s">
        <v>153</v>
      </c>
      <c r="E174" s="181" t="s">
        <v>232</v>
      </c>
      <c r="F174" s="182" t="s">
        <v>233</v>
      </c>
      <c r="G174" s="183" t="s">
        <v>178</v>
      </c>
      <c r="H174" s="184">
        <v>300</v>
      </c>
      <c r="I174" s="185"/>
      <c r="J174" s="186">
        <f>ROUND(I174*H174,2)</f>
        <v>0</v>
      </c>
      <c r="K174" s="182" t="s">
        <v>157</v>
      </c>
      <c r="L174" s="41"/>
      <c r="M174" s="187" t="s">
        <v>19</v>
      </c>
      <c r="N174" s="188" t="s">
        <v>44</v>
      </c>
      <c r="O174" s="66"/>
      <c r="P174" s="189">
        <f>O174*H174</f>
        <v>0</v>
      </c>
      <c r="Q174" s="189">
        <v>3.6000000000000002E-4</v>
      </c>
      <c r="R174" s="189">
        <f>Q174*H174</f>
        <v>0.10800000000000001</v>
      </c>
      <c r="S174" s="189">
        <v>0</v>
      </c>
      <c r="T174" s="190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191" t="s">
        <v>158</v>
      </c>
      <c r="AT174" s="191" t="s">
        <v>153</v>
      </c>
      <c r="AU174" s="191" t="s">
        <v>82</v>
      </c>
      <c r="AY174" s="19" t="s">
        <v>151</v>
      </c>
      <c r="BE174" s="192">
        <f>IF(N174="základní",J174,0)</f>
        <v>0</v>
      </c>
      <c r="BF174" s="192">
        <f>IF(N174="snížená",J174,0)</f>
        <v>0</v>
      </c>
      <c r="BG174" s="192">
        <f>IF(N174="zákl. přenesená",J174,0)</f>
        <v>0</v>
      </c>
      <c r="BH174" s="192">
        <f>IF(N174="sníž. přenesená",J174,0)</f>
        <v>0</v>
      </c>
      <c r="BI174" s="192">
        <f>IF(N174="nulová",J174,0)</f>
        <v>0</v>
      </c>
      <c r="BJ174" s="19" t="s">
        <v>80</v>
      </c>
      <c r="BK174" s="192">
        <f>ROUND(I174*H174,2)</f>
        <v>0</v>
      </c>
      <c r="BL174" s="19" t="s">
        <v>158</v>
      </c>
      <c r="BM174" s="191" t="s">
        <v>1745</v>
      </c>
    </row>
    <row r="175" spans="1:65" s="2" customFormat="1" ht="19.5">
      <c r="A175" s="36"/>
      <c r="B175" s="37"/>
      <c r="C175" s="38"/>
      <c r="D175" s="193" t="s">
        <v>160</v>
      </c>
      <c r="E175" s="38"/>
      <c r="F175" s="194" t="s">
        <v>235</v>
      </c>
      <c r="G175" s="38"/>
      <c r="H175" s="38"/>
      <c r="I175" s="195"/>
      <c r="J175" s="38"/>
      <c r="K175" s="38"/>
      <c r="L175" s="41"/>
      <c r="M175" s="196"/>
      <c r="N175" s="197"/>
      <c r="O175" s="66"/>
      <c r="P175" s="66"/>
      <c r="Q175" s="66"/>
      <c r="R175" s="66"/>
      <c r="S175" s="66"/>
      <c r="T175" s="67"/>
      <c r="U175" s="36"/>
      <c r="V175" s="36"/>
      <c r="W175" s="36"/>
      <c r="X175" s="36"/>
      <c r="Y175" s="36"/>
      <c r="Z175" s="36"/>
      <c r="AA175" s="36"/>
      <c r="AB175" s="36"/>
      <c r="AC175" s="36"/>
      <c r="AD175" s="36"/>
      <c r="AE175" s="36"/>
      <c r="AT175" s="19" t="s">
        <v>160</v>
      </c>
      <c r="AU175" s="19" t="s">
        <v>82</v>
      </c>
    </row>
    <row r="176" spans="1:65" s="2" customFormat="1" ht="11.25">
      <c r="A176" s="36"/>
      <c r="B176" s="37"/>
      <c r="C176" s="38"/>
      <c r="D176" s="198" t="s">
        <v>162</v>
      </c>
      <c r="E176" s="38"/>
      <c r="F176" s="199" t="s">
        <v>236</v>
      </c>
      <c r="G176" s="38"/>
      <c r="H176" s="38"/>
      <c r="I176" s="195"/>
      <c r="J176" s="38"/>
      <c r="K176" s="38"/>
      <c r="L176" s="41"/>
      <c r="M176" s="196"/>
      <c r="N176" s="197"/>
      <c r="O176" s="66"/>
      <c r="P176" s="66"/>
      <c r="Q176" s="66"/>
      <c r="R176" s="66"/>
      <c r="S176" s="66"/>
      <c r="T176" s="67"/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T176" s="19" t="s">
        <v>162</v>
      </c>
      <c r="AU176" s="19" t="s">
        <v>82</v>
      </c>
    </row>
    <row r="177" spans="1:65" s="13" customFormat="1" ht="11.25">
      <c r="B177" s="200"/>
      <c r="C177" s="201"/>
      <c r="D177" s="193" t="s">
        <v>164</v>
      </c>
      <c r="E177" s="202" t="s">
        <v>19</v>
      </c>
      <c r="F177" s="203" t="s">
        <v>1343</v>
      </c>
      <c r="G177" s="201"/>
      <c r="H177" s="202" t="s">
        <v>19</v>
      </c>
      <c r="I177" s="204"/>
      <c r="J177" s="201"/>
      <c r="K177" s="201"/>
      <c r="L177" s="205"/>
      <c r="M177" s="206"/>
      <c r="N177" s="207"/>
      <c r="O177" s="207"/>
      <c r="P177" s="207"/>
      <c r="Q177" s="207"/>
      <c r="R177" s="207"/>
      <c r="S177" s="207"/>
      <c r="T177" s="208"/>
      <c r="AT177" s="209" t="s">
        <v>164</v>
      </c>
      <c r="AU177" s="209" t="s">
        <v>82</v>
      </c>
      <c r="AV177" s="13" t="s">
        <v>80</v>
      </c>
      <c r="AW177" s="13" t="s">
        <v>35</v>
      </c>
      <c r="AX177" s="13" t="s">
        <v>73</v>
      </c>
      <c r="AY177" s="209" t="s">
        <v>151</v>
      </c>
    </row>
    <row r="178" spans="1:65" s="14" customFormat="1" ht="11.25">
      <c r="B178" s="210"/>
      <c r="C178" s="211"/>
      <c r="D178" s="193" t="s">
        <v>164</v>
      </c>
      <c r="E178" s="212" t="s">
        <v>19</v>
      </c>
      <c r="F178" s="213" t="s">
        <v>1344</v>
      </c>
      <c r="G178" s="211"/>
      <c r="H178" s="214">
        <v>300</v>
      </c>
      <c r="I178" s="215"/>
      <c r="J178" s="211"/>
      <c r="K178" s="211"/>
      <c r="L178" s="216"/>
      <c r="M178" s="217"/>
      <c r="N178" s="218"/>
      <c r="O178" s="218"/>
      <c r="P178" s="218"/>
      <c r="Q178" s="218"/>
      <c r="R178" s="218"/>
      <c r="S178" s="218"/>
      <c r="T178" s="219"/>
      <c r="AT178" s="220" t="s">
        <v>164</v>
      </c>
      <c r="AU178" s="220" t="s">
        <v>82</v>
      </c>
      <c r="AV178" s="14" t="s">
        <v>82</v>
      </c>
      <c r="AW178" s="14" t="s">
        <v>35</v>
      </c>
      <c r="AX178" s="14" t="s">
        <v>73</v>
      </c>
      <c r="AY178" s="220" t="s">
        <v>151</v>
      </c>
    </row>
    <row r="179" spans="1:65" s="15" customFormat="1" ht="11.25">
      <c r="B179" s="221"/>
      <c r="C179" s="222"/>
      <c r="D179" s="193" t="s">
        <v>164</v>
      </c>
      <c r="E179" s="223" t="s">
        <v>19</v>
      </c>
      <c r="F179" s="224" t="s">
        <v>167</v>
      </c>
      <c r="G179" s="222"/>
      <c r="H179" s="225">
        <v>300</v>
      </c>
      <c r="I179" s="226"/>
      <c r="J179" s="222"/>
      <c r="K179" s="222"/>
      <c r="L179" s="227"/>
      <c r="M179" s="228"/>
      <c r="N179" s="229"/>
      <c r="O179" s="229"/>
      <c r="P179" s="229"/>
      <c r="Q179" s="229"/>
      <c r="R179" s="229"/>
      <c r="S179" s="229"/>
      <c r="T179" s="230"/>
      <c r="AT179" s="231" t="s">
        <v>164</v>
      </c>
      <c r="AU179" s="231" t="s">
        <v>82</v>
      </c>
      <c r="AV179" s="15" t="s">
        <v>158</v>
      </c>
      <c r="AW179" s="15" t="s">
        <v>35</v>
      </c>
      <c r="AX179" s="15" t="s">
        <v>80</v>
      </c>
      <c r="AY179" s="231" t="s">
        <v>151</v>
      </c>
    </row>
    <row r="180" spans="1:65" s="2" customFormat="1" ht="16.5" customHeight="1">
      <c r="A180" s="36"/>
      <c r="B180" s="37"/>
      <c r="C180" s="232" t="s">
        <v>222</v>
      </c>
      <c r="D180" s="232" t="s">
        <v>324</v>
      </c>
      <c r="E180" s="233" t="s">
        <v>649</v>
      </c>
      <c r="F180" s="234" t="s">
        <v>650</v>
      </c>
      <c r="G180" s="235" t="s">
        <v>634</v>
      </c>
      <c r="H180" s="236">
        <v>0.109</v>
      </c>
      <c r="I180" s="237"/>
      <c r="J180" s="238">
        <f>ROUND(I180*H180,2)</f>
        <v>0</v>
      </c>
      <c r="K180" s="234" t="s">
        <v>157</v>
      </c>
      <c r="L180" s="239"/>
      <c r="M180" s="240" t="s">
        <v>19</v>
      </c>
      <c r="N180" s="241" t="s">
        <v>44</v>
      </c>
      <c r="O180" s="66"/>
      <c r="P180" s="189">
        <f>O180*H180</f>
        <v>0</v>
      </c>
      <c r="Q180" s="189">
        <v>0.5</v>
      </c>
      <c r="R180" s="189">
        <f>Q180*H180</f>
        <v>5.45E-2</v>
      </c>
      <c r="S180" s="189">
        <v>0</v>
      </c>
      <c r="T180" s="190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191" t="s">
        <v>214</v>
      </c>
      <c r="AT180" s="191" t="s">
        <v>324</v>
      </c>
      <c r="AU180" s="191" t="s">
        <v>82</v>
      </c>
      <c r="AY180" s="19" t="s">
        <v>151</v>
      </c>
      <c r="BE180" s="192">
        <f>IF(N180="základní",J180,0)</f>
        <v>0</v>
      </c>
      <c r="BF180" s="192">
        <f>IF(N180="snížená",J180,0)</f>
        <v>0</v>
      </c>
      <c r="BG180" s="192">
        <f>IF(N180="zákl. přenesená",J180,0)</f>
        <v>0</v>
      </c>
      <c r="BH180" s="192">
        <f>IF(N180="sníž. přenesená",J180,0)</f>
        <v>0</v>
      </c>
      <c r="BI180" s="192">
        <f>IF(N180="nulová",J180,0)</f>
        <v>0</v>
      </c>
      <c r="BJ180" s="19" t="s">
        <v>80</v>
      </c>
      <c r="BK180" s="192">
        <f>ROUND(I180*H180,2)</f>
        <v>0</v>
      </c>
      <c r="BL180" s="19" t="s">
        <v>158</v>
      </c>
      <c r="BM180" s="191" t="s">
        <v>1746</v>
      </c>
    </row>
    <row r="181" spans="1:65" s="2" customFormat="1" ht="11.25">
      <c r="A181" s="36"/>
      <c r="B181" s="37"/>
      <c r="C181" s="38"/>
      <c r="D181" s="193" t="s">
        <v>160</v>
      </c>
      <c r="E181" s="38"/>
      <c r="F181" s="194" t="s">
        <v>650</v>
      </c>
      <c r="G181" s="38"/>
      <c r="H181" s="38"/>
      <c r="I181" s="195"/>
      <c r="J181" s="38"/>
      <c r="K181" s="38"/>
      <c r="L181" s="41"/>
      <c r="M181" s="196"/>
      <c r="N181" s="197"/>
      <c r="O181" s="66"/>
      <c r="P181" s="66"/>
      <c r="Q181" s="66"/>
      <c r="R181" s="66"/>
      <c r="S181" s="66"/>
      <c r="T181" s="67"/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T181" s="19" t="s">
        <v>160</v>
      </c>
      <c r="AU181" s="19" t="s">
        <v>82</v>
      </c>
    </row>
    <row r="182" spans="1:65" s="13" customFormat="1" ht="11.25">
      <c r="B182" s="200"/>
      <c r="C182" s="201"/>
      <c r="D182" s="193" t="s">
        <v>164</v>
      </c>
      <c r="E182" s="202" t="s">
        <v>19</v>
      </c>
      <c r="F182" s="203" t="s">
        <v>656</v>
      </c>
      <c r="G182" s="201"/>
      <c r="H182" s="202" t="s">
        <v>19</v>
      </c>
      <c r="I182" s="204"/>
      <c r="J182" s="201"/>
      <c r="K182" s="201"/>
      <c r="L182" s="205"/>
      <c r="M182" s="206"/>
      <c r="N182" s="207"/>
      <c r="O182" s="207"/>
      <c r="P182" s="207"/>
      <c r="Q182" s="207"/>
      <c r="R182" s="207"/>
      <c r="S182" s="207"/>
      <c r="T182" s="208"/>
      <c r="AT182" s="209" t="s">
        <v>164</v>
      </c>
      <c r="AU182" s="209" t="s">
        <v>82</v>
      </c>
      <c r="AV182" s="13" t="s">
        <v>80</v>
      </c>
      <c r="AW182" s="13" t="s">
        <v>35</v>
      </c>
      <c r="AX182" s="13" t="s">
        <v>73</v>
      </c>
      <c r="AY182" s="209" t="s">
        <v>151</v>
      </c>
    </row>
    <row r="183" spans="1:65" s="13" customFormat="1" ht="11.25">
      <c r="B183" s="200"/>
      <c r="C183" s="201"/>
      <c r="D183" s="193" t="s">
        <v>164</v>
      </c>
      <c r="E183" s="202" t="s">
        <v>19</v>
      </c>
      <c r="F183" s="203" t="s">
        <v>1747</v>
      </c>
      <c r="G183" s="201"/>
      <c r="H183" s="202" t="s">
        <v>19</v>
      </c>
      <c r="I183" s="204"/>
      <c r="J183" s="201"/>
      <c r="K183" s="201"/>
      <c r="L183" s="205"/>
      <c r="M183" s="206"/>
      <c r="N183" s="207"/>
      <c r="O183" s="207"/>
      <c r="P183" s="207"/>
      <c r="Q183" s="207"/>
      <c r="R183" s="207"/>
      <c r="S183" s="207"/>
      <c r="T183" s="208"/>
      <c r="AT183" s="209" t="s">
        <v>164</v>
      </c>
      <c r="AU183" s="209" t="s">
        <v>82</v>
      </c>
      <c r="AV183" s="13" t="s">
        <v>80</v>
      </c>
      <c r="AW183" s="13" t="s">
        <v>35</v>
      </c>
      <c r="AX183" s="13" t="s">
        <v>73</v>
      </c>
      <c r="AY183" s="209" t="s">
        <v>151</v>
      </c>
    </row>
    <row r="184" spans="1:65" s="14" customFormat="1" ht="11.25">
      <c r="B184" s="210"/>
      <c r="C184" s="211"/>
      <c r="D184" s="193" t="s">
        <v>164</v>
      </c>
      <c r="E184" s="212" t="s">
        <v>19</v>
      </c>
      <c r="F184" s="213" t="s">
        <v>1748</v>
      </c>
      <c r="G184" s="211"/>
      <c r="H184" s="214">
        <v>0.109</v>
      </c>
      <c r="I184" s="215"/>
      <c r="J184" s="211"/>
      <c r="K184" s="211"/>
      <c r="L184" s="216"/>
      <c r="M184" s="217"/>
      <c r="N184" s="218"/>
      <c r="O184" s="218"/>
      <c r="P184" s="218"/>
      <c r="Q184" s="218"/>
      <c r="R184" s="218"/>
      <c r="S184" s="218"/>
      <c r="T184" s="219"/>
      <c r="AT184" s="220" t="s">
        <v>164</v>
      </c>
      <c r="AU184" s="220" t="s">
        <v>82</v>
      </c>
      <c r="AV184" s="14" t="s">
        <v>82</v>
      </c>
      <c r="AW184" s="14" t="s">
        <v>35</v>
      </c>
      <c r="AX184" s="14" t="s">
        <v>73</v>
      </c>
      <c r="AY184" s="220" t="s">
        <v>151</v>
      </c>
    </row>
    <row r="185" spans="1:65" s="15" customFormat="1" ht="11.25">
      <c r="B185" s="221"/>
      <c r="C185" s="222"/>
      <c r="D185" s="193" t="s">
        <v>164</v>
      </c>
      <c r="E185" s="223" t="s">
        <v>19</v>
      </c>
      <c r="F185" s="224" t="s">
        <v>167</v>
      </c>
      <c r="G185" s="222"/>
      <c r="H185" s="225">
        <v>0.109</v>
      </c>
      <c r="I185" s="226"/>
      <c r="J185" s="222"/>
      <c r="K185" s="222"/>
      <c r="L185" s="227"/>
      <c r="M185" s="228"/>
      <c r="N185" s="229"/>
      <c r="O185" s="229"/>
      <c r="P185" s="229"/>
      <c r="Q185" s="229"/>
      <c r="R185" s="229"/>
      <c r="S185" s="229"/>
      <c r="T185" s="230"/>
      <c r="AT185" s="231" t="s">
        <v>164</v>
      </c>
      <c r="AU185" s="231" t="s">
        <v>82</v>
      </c>
      <c r="AV185" s="15" t="s">
        <v>158</v>
      </c>
      <c r="AW185" s="15" t="s">
        <v>35</v>
      </c>
      <c r="AX185" s="15" t="s">
        <v>80</v>
      </c>
      <c r="AY185" s="231" t="s">
        <v>151</v>
      </c>
    </row>
    <row r="186" spans="1:65" s="2" customFormat="1" ht="24.2" customHeight="1">
      <c r="A186" s="36"/>
      <c r="B186" s="37"/>
      <c r="C186" s="180" t="s">
        <v>231</v>
      </c>
      <c r="D186" s="180" t="s">
        <v>153</v>
      </c>
      <c r="E186" s="181" t="s">
        <v>667</v>
      </c>
      <c r="F186" s="182" t="s">
        <v>668</v>
      </c>
      <c r="G186" s="183" t="s">
        <v>178</v>
      </c>
      <c r="H186" s="184">
        <v>54.3</v>
      </c>
      <c r="I186" s="185"/>
      <c r="J186" s="186">
        <f>ROUND(I186*H186,2)</f>
        <v>0</v>
      </c>
      <c r="K186" s="182" t="s">
        <v>157</v>
      </c>
      <c r="L186" s="41"/>
      <c r="M186" s="187" t="s">
        <v>19</v>
      </c>
      <c r="N186" s="188" t="s">
        <v>44</v>
      </c>
      <c r="O186" s="66"/>
      <c r="P186" s="189">
        <f>O186*H186</f>
        <v>0</v>
      </c>
      <c r="Q186" s="189">
        <v>1.24E-3</v>
      </c>
      <c r="R186" s="189">
        <f>Q186*H186</f>
        <v>6.7332000000000003E-2</v>
      </c>
      <c r="S186" s="189">
        <v>0</v>
      </c>
      <c r="T186" s="190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191" t="s">
        <v>158</v>
      </c>
      <c r="AT186" s="191" t="s">
        <v>153</v>
      </c>
      <c r="AU186" s="191" t="s">
        <v>82</v>
      </c>
      <c r="AY186" s="19" t="s">
        <v>151</v>
      </c>
      <c r="BE186" s="192">
        <f>IF(N186="základní",J186,0)</f>
        <v>0</v>
      </c>
      <c r="BF186" s="192">
        <f>IF(N186="snížená",J186,0)</f>
        <v>0</v>
      </c>
      <c r="BG186" s="192">
        <f>IF(N186="zákl. přenesená",J186,0)</f>
        <v>0</v>
      </c>
      <c r="BH186" s="192">
        <f>IF(N186="sníž. přenesená",J186,0)</f>
        <v>0</v>
      </c>
      <c r="BI186" s="192">
        <f>IF(N186="nulová",J186,0)</f>
        <v>0</v>
      </c>
      <c r="BJ186" s="19" t="s">
        <v>80</v>
      </c>
      <c r="BK186" s="192">
        <f>ROUND(I186*H186,2)</f>
        <v>0</v>
      </c>
      <c r="BL186" s="19" t="s">
        <v>158</v>
      </c>
      <c r="BM186" s="191" t="s">
        <v>1749</v>
      </c>
    </row>
    <row r="187" spans="1:65" s="2" customFormat="1" ht="19.5">
      <c r="A187" s="36"/>
      <c r="B187" s="37"/>
      <c r="C187" s="38"/>
      <c r="D187" s="193" t="s">
        <v>160</v>
      </c>
      <c r="E187" s="38"/>
      <c r="F187" s="194" t="s">
        <v>670</v>
      </c>
      <c r="G187" s="38"/>
      <c r="H187" s="38"/>
      <c r="I187" s="195"/>
      <c r="J187" s="38"/>
      <c r="K187" s="38"/>
      <c r="L187" s="41"/>
      <c r="M187" s="196"/>
      <c r="N187" s="197"/>
      <c r="O187" s="66"/>
      <c r="P187" s="66"/>
      <c r="Q187" s="66"/>
      <c r="R187" s="66"/>
      <c r="S187" s="66"/>
      <c r="T187" s="67"/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T187" s="19" t="s">
        <v>160</v>
      </c>
      <c r="AU187" s="19" t="s">
        <v>82</v>
      </c>
    </row>
    <row r="188" spans="1:65" s="2" customFormat="1" ht="11.25">
      <c r="A188" s="36"/>
      <c r="B188" s="37"/>
      <c r="C188" s="38"/>
      <c r="D188" s="198" t="s">
        <v>162</v>
      </c>
      <c r="E188" s="38"/>
      <c r="F188" s="199" t="s">
        <v>671</v>
      </c>
      <c r="G188" s="38"/>
      <c r="H188" s="38"/>
      <c r="I188" s="195"/>
      <c r="J188" s="38"/>
      <c r="K188" s="38"/>
      <c r="L188" s="41"/>
      <c r="M188" s="196"/>
      <c r="N188" s="197"/>
      <c r="O188" s="66"/>
      <c r="P188" s="66"/>
      <c r="Q188" s="66"/>
      <c r="R188" s="66"/>
      <c r="S188" s="66"/>
      <c r="T188" s="67"/>
      <c r="U188" s="36"/>
      <c r="V188" s="36"/>
      <c r="W188" s="36"/>
      <c r="X188" s="36"/>
      <c r="Y188" s="36"/>
      <c r="Z188" s="36"/>
      <c r="AA188" s="36"/>
      <c r="AB188" s="36"/>
      <c r="AC188" s="36"/>
      <c r="AD188" s="36"/>
      <c r="AE188" s="36"/>
      <c r="AT188" s="19" t="s">
        <v>162</v>
      </c>
      <c r="AU188" s="19" t="s">
        <v>82</v>
      </c>
    </row>
    <row r="189" spans="1:65" s="13" customFormat="1" ht="11.25">
      <c r="B189" s="200"/>
      <c r="C189" s="201"/>
      <c r="D189" s="193" t="s">
        <v>164</v>
      </c>
      <c r="E189" s="202" t="s">
        <v>19</v>
      </c>
      <c r="F189" s="203" t="s">
        <v>672</v>
      </c>
      <c r="G189" s="201"/>
      <c r="H189" s="202" t="s">
        <v>19</v>
      </c>
      <c r="I189" s="204"/>
      <c r="J189" s="201"/>
      <c r="K189" s="201"/>
      <c r="L189" s="205"/>
      <c r="M189" s="206"/>
      <c r="N189" s="207"/>
      <c r="O189" s="207"/>
      <c r="P189" s="207"/>
      <c r="Q189" s="207"/>
      <c r="R189" s="207"/>
      <c r="S189" s="207"/>
      <c r="T189" s="208"/>
      <c r="AT189" s="209" t="s">
        <v>164</v>
      </c>
      <c r="AU189" s="209" t="s">
        <v>82</v>
      </c>
      <c r="AV189" s="13" t="s">
        <v>80</v>
      </c>
      <c r="AW189" s="13" t="s">
        <v>35</v>
      </c>
      <c r="AX189" s="13" t="s">
        <v>73</v>
      </c>
      <c r="AY189" s="209" t="s">
        <v>151</v>
      </c>
    </row>
    <row r="190" spans="1:65" s="14" customFormat="1" ht="11.25">
      <c r="B190" s="210"/>
      <c r="C190" s="211"/>
      <c r="D190" s="193" t="s">
        <v>164</v>
      </c>
      <c r="E190" s="212" t="s">
        <v>19</v>
      </c>
      <c r="F190" s="213" t="s">
        <v>1348</v>
      </c>
      <c r="G190" s="211"/>
      <c r="H190" s="214">
        <v>54.3</v>
      </c>
      <c r="I190" s="215"/>
      <c r="J190" s="211"/>
      <c r="K190" s="211"/>
      <c r="L190" s="216"/>
      <c r="M190" s="217"/>
      <c r="N190" s="218"/>
      <c r="O190" s="218"/>
      <c r="P190" s="218"/>
      <c r="Q190" s="218"/>
      <c r="R190" s="218"/>
      <c r="S190" s="218"/>
      <c r="T190" s="219"/>
      <c r="AT190" s="220" t="s">
        <v>164</v>
      </c>
      <c r="AU190" s="220" t="s">
        <v>82</v>
      </c>
      <c r="AV190" s="14" t="s">
        <v>82</v>
      </c>
      <c r="AW190" s="14" t="s">
        <v>35</v>
      </c>
      <c r="AX190" s="14" t="s">
        <v>73</v>
      </c>
      <c r="AY190" s="220" t="s">
        <v>151</v>
      </c>
    </row>
    <row r="191" spans="1:65" s="15" customFormat="1" ht="11.25">
      <c r="B191" s="221"/>
      <c r="C191" s="222"/>
      <c r="D191" s="193" t="s">
        <v>164</v>
      </c>
      <c r="E191" s="223" t="s">
        <v>19</v>
      </c>
      <c r="F191" s="224" t="s">
        <v>167</v>
      </c>
      <c r="G191" s="222"/>
      <c r="H191" s="225">
        <v>54.3</v>
      </c>
      <c r="I191" s="226"/>
      <c r="J191" s="222"/>
      <c r="K191" s="222"/>
      <c r="L191" s="227"/>
      <c r="M191" s="228"/>
      <c r="N191" s="229"/>
      <c r="O191" s="229"/>
      <c r="P191" s="229"/>
      <c r="Q191" s="229"/>
      <c r="R191" s="229"/>
      <c r="S191" s="229"/>
      <c r="T191" s="230"/>
      <c r="AT191" s="231" t="s">
        <v>164</v>
      </c>
      <c r="AU191" s="231" t="s">
        <v>82</v>
      </c>
      <c r="AV191" s="15" t="s">
        <v>158</v>
      </c>
      <c r="AW191" s="15" t="s">
        <v>35</v>
      </c>
      <c r="AX191" s="15" t="s">
        <v>80</v>
      </c>
      <c r="AY191" s="231" t="s">
        <v>151</v>
      </c>
    </row>
    <row r="192" spans="1:65" s="2" customFormat="1" ht="37.9" customHeight="1">
      <c r="A192" s="36"/>
      <c r="B192" s="37"/>
      <c r="C192" s="180" t="s">
        <v>239</v>
      </c>
      <c r="D192" s="180" t="s">
        <v>153</v>
      </c>
      <c r="E192" s="181" t="s">
        <v>674</v>
      </c>
      <c r="F192" s="182" t="s">
        <v>675</v>
      </c>
      <c r="G192" s="183" t="s">
        <v>178</v>
      </c>
      <c r="H192" s="184">
        <v>95.2</v>
      </c>
      <c r="I192" s="185"/>
      <c r="J192" s="186">
        <f>ROUND(I192*H192,2)</f>
        <v>0</v>
      </c>
      <c r="K192" s="182" t="s">
        <v>157</v>
      </c>
      <c r="L192" s="41"/>
      <c r="M192" s="187" t="s">
        <v>19</v>
      </c>
      <c r="N192" s="188" t="s">
        <v>44</v>
      </c>
      <c r="O192" s="66"/>
      <c r="P192" s="189">
        <f>O192*H192</f>
        <v>0</v>
      </c>
      <c r="Q192" s="189">
        <v>0</v>
      </c>
      <c r="R192" s="189">
        <f>Q192*H192</f>
        <v>0</v>
      </c>
      <c r="S192" s="189">
        <v>0</v>
      </c>
      <c r="T192" s="190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191" t="s">
        <v>158</v>
      </c>
      <c r="AT192" s="191" t="s">
        <v>153</v>
      </c>
      <c r="AU192" s="191" t="s">
        <v>82</v>
      </c>
      <c r="AY192" s="19" t="s">
        <v>151</v>
      </c>
      <c r="BE192" s="192">
        <f>IF(N192="základní",J192,0)</f>
        <v>0</v>
      </c>
      <c r="BF192" s="192">
        <f>IF(N192="snížená",J192,0)</f>
        <v>0</v>
      </c>
      <c r="BG192" s="192">
        <f>IF(N192="zákl. přenesená",J192,0)</f>
        <v>0</v>
      </c>
      <c r="BH192" s="192">
        <f>IF(N192="sníž. přenesená",J192,0)</f>
        <v>0</v>
      </c>
      <c r="BI192" s="192">
        <f>IF(N192="nulová",J192,0)</f>
        <v>0</v>
      </c>
      <c r="BJ192" s="19" t="s">
        <v>80</v>
      </c>
      <c r="BK192" s="192">
        <f>ROUND(I192*H192,2)</f>
        <v>0</v>
      </c>
      <c r="BL192" s="19" t="s">
        <v>158</v>
      </c>
      <c r="BM192" s="191" t="s">
        <v>1750</v>
      </c>
    </row>
    <row r="193" spans="1:65" s="2" customFormat="1" ht="29.25">
      <c r="A193" s="36"/>
      <c r="B193" s="37"/>
      <c r="C193" s="38"/>
      <c r="D193" s="193" t="s">
        <v>160</v>
      </c>
      <c r="E193" s="38"/>
      <c r="F193" s="194" t="s">
        <v>677</v>
      </c>
      <c r="G193" s="38"/>
      <c r="H193" s="38"/>
      <c r="I193" s="195"/>
      <c r="J193" s="38"/>
      <c r="K193" s="38"/>
      <c r="L193" s="41"/>
      <c r="M193" s="196"/>
      <c r="N193" s="197"/>
      <c r="O193" s="66"/>
      <c r="P193" s="66"/>
      <c r="Q193" s="66"/>
      <c r="R193" s="66"/>
      <c r="S193" s="66"/>
      <c r="T193" s="67"/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T193" s="19" t="s">
        <v>160</v>
      </c>
      <c r="AU193" s="19" t="s">
        <v>82</v>
      </c>
    </row>
    <row r="194" spans="1:65" s="2" customFormat="1" ht="11.25">
      <c r="A194" s="36"/>
      <c r="B194" s="37"/>
      <c r="C194" s="38"/>
      <c r="D194" s="198" t="s">
        <v>162</v>
      </c>
      <c r="E194" s="38"/>
      <c r="F194" s="199" t="s">
        <v>678</v>
      </c>
      <c r="G194" s="38"/>
      <c r="H194" s="38"/>
      <c r="I194" s="195"/>
      <c r="J194" s="38"/>
      <c r="K194" s="38"/>
      <c r="L194" s="41"/>
      <c r="M194" s="196"/>
      <c r="N194" s="197"/>
      <c r="O194" s="66"/>
      <c r="P194" s="66"/>
      <c r="Q194" s="66"/>
      <c r="R194" s="66"/>
      <c r="S194" s="66"/>
      <c r="T194" s="67"/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T194" s="19" t="s">
        <v>162</v>
      </c>
      <c r="AU194" s="19" t="s">
        <v>82</v>
      </c>
    </row>
    <row r="195" spans="1:65" s="13" customFormat="1" ht="11.25">
      <c r="B195" s="200"/>
      <c r="C195" s="201"/>
      <c r="D195" s="193" t="s">
        <v>164</v>
      </c>
      <c r="E195" s="202" t="s">
        <v>19</v>
      </c>
      <c r="F195" s="203" t="s">
        <v>1350</v>
      </c>
      <c r="G195" s="201"/>
      <c r="H195" s="202" t="s">
        <v>19</v>
      </c>
      <c r="I195" s="204"/>
      <c r="J195" s="201"/>
      <c r="K195" s="201"/>
      <c r="L195" s="205"/>
      <c r="M195" s="206"/>
      <c r="N195" s="207"/>
      <c r="O195" s="207"/>
      <c r="P195" s="207"/>
      <c r="Q195" s="207"/>
      <c r="R195" s="207"/>
      <c r="S195" s="207"/>
      <c r="T195" s="208"/>
      <c r="AT195" s="209" t="s">
        <v>164</v>
      </c>
      <c r="AU195" s="209" t="s">
        <v>82</v>
      </c>
      <c r="AV195" s="13" t="s">
        <v>80</v>
      </c>
      <c r="AW195" s="13" t="s">
        <v>35</v>
      </c>
      <c r="AX195" s="13" t="s">
        <v>73</v>
      </c>
      <c r="AY195" s="209" t="s">
        <v>151</v>
      </c>
    </row>
    <row r="196" spans="1:65" s="14" customFormat="1" ht="11.25">
      <c r="B196" s="210"/>
      <c r="C196" s="211"/>
      <c r="D196" s="193" t="s">
        <v>164</v>
      </c>
      <c r="E196" s="212" t="s">
        <v>19</v>
      </c>
      <c r="F196" s="213" t="s">
        <v>848</v>
      </c>
      <c r="G196" s="211"/>
      <c r="H196" s="214">
        <v>36.200000000000003</v>
      </c>
      <c r="I196" s="215"/>
      <c r="J196" s="211"/>
      <c r="K196" s="211"/>
      <c r="L196" s="216"/>
      <c r="M196" s="217"/>
      <c r="N196" s="218"/>
      <c r="O196" s="218"/>
      <c r="P196" s="218"/>
      <c r="Q196" s="218"/>
      <c r="R196" s="218"/>
      <c r="S196" s="218"/>
      <c r="T196" s="219"/>
      <c r="AT196" s="220" t="s">
        <v>164</v>
      </c>
      <c r="AU196" s="220" t="s">
        <v>82</v>
      </c>
      <c r="AV196" s="14" t="s">
        <v>82</v>
      </c>
      <c r="AW196" s="14" t="s">
        <v>35</v>
      </c>
      <c r="AX196" s="14" t="s">
        <v>73</v>
      </c>
      <c r="AY196" s="220" t="s">
        <v>151</v>
      </c>
    </row>
    <row r="197" spans="1:65" s="13" customFormat="1" ht="11.25">
      <c r="B197" s="200"/>
      <c r="C197" s="201"/>
      <c r="D197" s="193" t="s">
        <v>164</v>
      </c>
      <c r="E197" s="202" t="s">
        <v>19</v>
      </c>
      <c r="F197" s="203" t="s">
        <v>681</v>
      </c>
      <c r="G197" s="201"/>
      <c r="H197" s="202" t="s">
        <v>19</v>
      </c>
      <c r="I197" s="204"/>
      <c r="J197" s="201"/>
      <c r="K197" s="201"/>
      <c r="L197" s="205"/>
      <c r="M197" s="206"/>
      <c r="N197" s="207"/>
      <c r="O197" s="207"/>
      <c r="P197" s="207"/>
      <c r="Q197" s="207"/>
      <c r="R197" s="207"/>
      <c r="S197" s="207"/>
      <c r="T197" s="208"/>
      <c r="AT197" s="209" t="s">
        <v>164</v>
      </c>
      <c r="AU197" s="209" t="s">
        <v>82</v>
      </c>
      <c r="AV197" s="13" t="s">
        <v>80</v>
      </c>
      <c r="AW197" s="13" t="s">
        <v>35</v>
      </c>
      <c r="AX197" s="13" t="s">
        <v>73</v>
      </c>
      <c r="AY197" s="209" t="s">
        <v>151</v>
      </c>
    </row>
    <row r="198" spans="1:65" s="14" customFormat="1" ht="11.25">
      <c r="B198" s="210"/>
      <c r="C198" s="211"/>
      <c r="D198" s="193" t="s">
        <v>164</v>
      </c>
      <c r="E198" s="212" t="s">
        <v>19</v>
      </c>
      <c r="F198" s="213" t="s">
        <v>1351</v>
      </c>
      <c r="G198" s="211"/>
      <c r="H198" s="214">
        <v>27</v>
      </c>
      <c r="I198" s="215"/>
      <c r="J198" s="211"/>
      <c r="K198" s="211"/>
      <c r="L198" s="216"/>
      <c r="M198" s="217"/>
      <c r="N198" s="218"/>
      <c r="O198" s="218"/>
      <c r="P198" s="218"/>
      <c r="Q198" s="218"/>
      <c r="R198" s="218"/>
      <c r="S198" s="218"/>
      <c r="T198" s="219"/>
      <c r="AT198" s="220" t="s">
        <v>164</v>
      </c>
      <c r="AU198" s="220" t="s">
        <v>82</v>
      </c>
      <c r="AV198" s="14" t="s">
        <v>82</v>
      </c>
      <c r="AW198" s="14" t="s">
        <v>35</v>
      </c>
      <c r="AX198" s="14" t="s">
        <v>73</v>
      </c>
      <c r="AY198" s="220" t="s">
        <v>151</v>
      </c>
    </row>
    <row r="199" spans="1:65" s="13" customFormat="1" ht="11.25">
      <c r="B199" s="200"/>
      <c r="C199" s="201"/>
      <c r="D199" s="193" t="s">
        <v>164</v>
      </c>
      <c r="E199" s="202" t="s">
        <v>19</v>
      </c>
      <c r="F199" s="203" t="s">
        <v>1751</v>
      </c>
      <c r="G199" s="201"/>
      <c r="H199" s="202" t="s">
        <v>19</v>
      </c>
      <c r="I199" s="204"/>
      <c r="J199" s="201"/>
      <c r="K199" s="201"/>
      <c r="L199" s="205"/>
      <c r="M199" s="206"/>
      <c r="N199" s="207"/>
      <c r="O199" s="207"/>
      <c r="P199" s="207"/>
      <c r="Q199" s="207"/>
      <c r="R199" s="207"/>
      <c r="S199" s="207"/>
      <c r="T199" s="208"/>
      <c r="AT199" s="209" t="s">
        <v>164</v>
      </c>
      <c r="AU199" s="209" t="s">
        <v>82</v>
      </c>
      <c r="AV199" s="13" t="s">
        <v>80</v>
      </c>
      <c r="AW199" s="13" t="s">
        <v>35</v>
      </c>
      <c r="AX199" s="13" t="s">
        <v>73</v>
      </c>
      <c r="AY199" s="209" t="s">
        <v>151</v>
      </c>
    </row>
    <row r="200" spans="1:65" s="14" customFormat="1" ht="11.25">
      <c r="B200" s="210"/>
      <c r="C200" s="211"/>
      <c r="D200" s="193" t="s">
        <v>164</v>
      </c>
      <c r="E200" s="212" t="s">
        <v>19</v>
      </c>
      <c r="F200" s="213" t="s">
        <v>684</v>
      </c>
      <c r="G200" s="211"/>
      <c r="H200" s="214">
        <v>32</v>
      </c>
      <c r="I200" s="215"/>
      <c r="J200" s="211"/>
      <c r="K200" s="211"/>
      <c r="L200" s="216"/>
      <c r="M200" s="217"/>
      <c r="N200" s="218"/>
      <c r="O200" s="218"/>
      <c r="P200" s="218"/>
      <c r="Q200" s="218"/>
      <c r="R200" s="218"/>
      <c r="S200" s="218"/>
      <c r="T200" s="219"/>
      <c r="AT200" s="220" t="s">
        <v>164</v>
      </c>
      <c r="AU200" s="220" t="s">
        <v>82</v>
      </c>
      <c r="AV200" s="14" t="s">
        <v>82</v>
      </c>
      <c r="AW200" s="14" t="s">
        <v>35</v>
      </c>
      <c r="AX200" s="14" t="s">
        <v>73</v>
      </c>
      <c r="AY200" s="220" t="s">
        <v>151</v>
      </c>
    </row>
    <row r="201" spans="1:65" s="15" customFormat="1" ht="11.25">
      <c r="B201" s="221"/>
      <c r="C201" s="222"/>
      <c r="D201" s="193" t="s">
        <v>164</v>
      </c>
      <c r="E201" s="223" t="s">
        <v>19</v>
      </c>
      <c r="F201" s="224" t="s">
        <v>167</v>
      </c>
      <c r="G201" s="222"/>
      <c r="H201" s="225">
        <v>95.2</v>
      </c>
      <c r="I201" s="226"/>
      <c r="J201" s="222"/>
      <c r="K201" s="222"/>
      <c r="L201" s="227"/>
      <c r="M201" s="228"/>
      <c r="N201" s="229"/>
      <c r="O201" s="229"/>
      <c r="P201" s="229"/>
      <c r="Q201" s="229"/>
      <c r="R201" s="229"/>
      <c r="S201" s="229"/>
      <c r="T201" s="230"/>
      <c r="AT201" s="231" t="s">
        <v>164</v>
      </c>
      <c r="AU201" s="231" t="s">
        <v>82</v>
      </c>
      <c r="AV201" s="15" t="s">
        <v>158</v>
      </c>
      <c r="AW201" s="15" t="s">
        <v>35</v>
      </c>
      <c r="AX201" s="15" t="s">
        <v>80</v>
      </c>
      <c r="AY201" s="231" t="s">
        <v>151</v>
      </c>
    </row>
    <row r="202" spans="1:65" s="2" customFormat="1" ht="33" customHeight="1">
      <c r="A202" s="36"/>
      <c r="B202" s="37"/>
      <c r="C202" s="180" t="s">
        <v>247</v>
      </c>
      <c r="D202" s="180" t="s">
        <v>153</v>
      </c>
      <c r="E202" s="181" t="s">
        <v>685</v>
      </c>
      <c r="F202" s="182" t="s">
        <v>686</v>
      </c>
      <c r="G202" s="183" t="s">
        <v>178</v>
      </c>
      <c r="H202" s="184">
        <v>3522.4</v>
      </c>
      <c r="I202" s="185"/>
      <c r="J202" s="186">
        <f>ROUND(I202*H202,2)</f>
        <v>0</v>
      </c>
      <c r="K202" s="182" t="s">
        <v>157</v>
      </c>
      <c r="L202" s="41"/>
      <c r="M202" s="187" t="s">
        <v>19</v>
      </c>
      <c r="N202" s="188" t="s">
        <v>44</v>
      </c>
      <c r="O202" s="66"/>
      <c r="P202" s="189">
        <f>O202*H202</f>
        <v>0</v>
      </c>
      <c r="Q202" s="189">
        <v>0</v>
      </c>
      <c r="R202" s="189">
        <f>Q202*H202</f>
        <v>0</v>
      </c>
      <c r="S202" s="189">
        <v>0</v>
      </c>
      <c r="T202" s="190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191" t="s">
        <v>158</v>
      </c>
      <c r="AT202" s="191" t="s">
        <v>153</v>
      </c>
      <c r="AU202" s="191" t="s">
        <v>82</v>
      </c>
      <c r="AY202" s="19" t="s">
        <v>151</v>
      </c>
      <c r="BE202" s="192">
        <f>IF(N202="základní",J202,0)</f>
        <v>0</v>
      </c>
      <c r="BF202" s="192">
        <f>IF(N202="snížená",J202,0)</f>
        <v>0</v>
      </c>
      <c r="BG202" s="192">
        <f>IF(N202="zákl. přenesená",J202,0)</f>
        <v>0</v>
      </c>
      <c r="BH202" s="192">
        <f>IF(N202="sníž. přenesená",J202,0)</f>
        <v>0</v>
      </c>
      <c r="BI202" s="192">
        <f>IF(N202="nulová",J202,0)</f>
        <v>0</v>
      </c>
      <c r="BJ202" s="19" t="s">
        <v>80</v>
      </c>
      <c r="BK202" s="192">
        <f>ROUND(I202*H202,2)</f>
        <v>0</v>
      </c>
      <c r="BL202" s="19" t="s">
        <v>158</v>
      </c>
      <c r="BM202" s="191" t="s">
        <v>1752</v>
      </c>
    </row>
    <row r="203" spans="1:65" s="2" customFormat="1" ht="29.25">
      <c r="A203" s="36"/>
      <c r="B203" s="37"/>
      <c r="C203" s="38"/>
      <c r="D203" s="193" t="s">
        <v>160</v>
      </c>
      <c r="E203" s="38"/>
      <c r="F203" s="194" t="s">
        <v>688</v>
      </c>
      <c r="G203" s="38"/>
      <c r="H203" s="38"/>
      <c r="I203" s="195"/>
      <c r="J203" s="38"/>
      <c r="K203" s="38"/>
      <c r="L203" s="41"/>
      <c r="M203" s="196"/>
      <c r="N203" s="197"/>
      <c r="O203" s="66"/>
      <c r="P203" s="66"/>
      <c r="Q203" s="66"/>
      <c r="R203" s="66"/>
      <c r="S203" s="66"/>
      <c r="T203" s="67"/>
      <c r="U203" s="36"/>
      <c r="V203" s="36"/>
      <c r="W203" s="36"/>
      <c r="X203" s="36"/>
      <c r="Y203" s="36"/>
      <c r="Z203" s="36"/>
      <c r="AA203" s="36"/>
      <c r="AB203" s="36"/>
      <c r="AC203" s="36"/>
      <c r="AD203" s="36"/>
      <c r="AE203" s="36"/>
      <c r="AT203" s="19" t="s">
        <v>160</v>
      </c>
      <c r="AU203" s="19" t="s">
        <v>82</v>
      </c>
    </row>
    <row r="204" spans="1:65" s="2" customFormat="1" ht="11.25">
      <c r="A204" s="36"/>
      <c r="B204" s="37"/>
      <c r="C204" s="38"/>
      <c r="D204" s="198" t="s">
        <v>162</v>
      </c>
      <c r="E204" s="38"/>
      <c r="F204" s="199" t="s">
        <v>689</v>
      </c>
      <c r="G204" s="38"/>
      <c r="H204" s="38"/>
      <c r="I204" s="195"/>
      <c r="J204" s="38"/>
      <c r="K204" s="38"/>
      <c r="L204" s="41"/>
      <c r="M204" s="196"/>
      <c r="N204" s="197"/>
      <c r="O204" s="66"/>
      <c r="P204" s="66"/>
      <c r="Q204" s="66"/>
      <c r="R204" s="66"/>
      <c r="S204" s="66"/>
      <c r="T204" s="67"/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T204" s="19" t="s">
        <v>162</v>
      </c>
      <c r="AU204" s="19" t="s">
        <v>82</v>
      </c>
    </row>
    <row r="205" spans="1:65" s="13" customFormat="1" ht="11.25">
      <c r="B205" s="200"/>
      <c r="C205" s="201"/>
      <c r="D205" s="193" t="s">
        <v>164</v>
      </c>
      <c r="E205" s="202" t="s">
        <v>19</v>
      </c>
      <c r="F205" s="203" t="s">
        <v>690</v>
      </c>
      <c r="G205" s="201"/>
      <c r="H205" s="202" t="s">
        <v>19</v>
      </c>
      <c r="I205" s="204"/>
      <c r="J205" s="201"/>
      <c r="K205" s="201"/>
      <c r="L205" s="205"/>
      <c r="M205" s="206"/>
      <c r="N205" s="207"/>
      <c r="O205" s="207"/>
      <c r="P205" s="207"/>
      <c r="Q205" s="207"/>
      <c r="R205" s="207"/>
      <c r="S205" s="207"/>
      <c r="T205" s="208"/>
      <c r="AT205" s="209" t="s">
        <v>164</v>
      </c>
      <c r="AU205" s="209" t="s">
        <v>82</v>
      </c>
      <c r="AV205" s="13" t="s">
        <v>80</v>
      </c>
      <c r="AW205" s="13" t="s">
        <v>35</v>
      </c>
      <c r="AX205" s="13" t="s">
        <v>73</v>
      </c>
      <c r="AY205" s="209" t="s">
        <v>151</v>
      </c>
    </row>
    <row r="206" spans="1:65" s="14" customFormat="1" ht="11.25">
      <c r="B206" s="210"/>
      <c r="C206" s="211"/>
      <c r="D206" s="193" t="s">
        <v>164</v>
      </c>
      <c r="E206" s="212" t="s">
        <v>19</v>
      </c>
      <c r="F206" s="213" t="s">
        <v>1353</v>
      </c>
      <c r="G206" s="211"/>
      <c r="H206" s="214">
        <v>3522.4</v>
      </c>
      <c r="I206" s="215"/>
      <c r="J206" s="211"/>
      <c r="K206" s="211"/>
      <c r="L206" s="216"/>
      <c r="M206" s="217"/>
      <c r="N206" s="218"/>
      <c r="O206" s="218"/>
      <c r="P206" s="218"/>
      <c r="Q206" s="218"/>
      <c r="R206" s="218"/>
      <c r="S206" s="218"/>
      <c r="T206" s="219"/>
      <c r="AT206" s="220" t="s">
        <v>164</v>
      </c>
      <c r="AU206" s="220" t="s">
        <v>82</v>
      </c>
      <c r="AV206" s="14" t="s">
        <v>82</v>
      </c>
      <c r="AW206" s="14" t="s">
        <v>35</v>
      </c>
      <c r="AX206" s="14" t="s">
        <v>73</v>
      </c>
      <c r="AY206" s="220" t="s">
        <v>151</v>
      </c>
    </row>
    <row r="207" spans="1:65" s="15" customFormat="1" ht="11.25">
      <c r="B207" s="221"/>
      <c r="C207" s="222"/>
      <c r="D207" s="193" t="s">
        <v>164</v>
      </c>
      <c r="E207" s="223" t="s">
        <v>19</v>
      </c>
      <c r="F207" s="224" t="s">
        <v>167</v>
      </c>
      <c r="G207" s="222"/>
      <c r="H207" s="225">
        <v>3522.4</v>
      </c>
      <c r="I207" s="226"/>
      <c r="J207" s="222"/>
      <c r="K207" s="222"/>
      <c r="L207" s="227"/>
      <c r="M207" s="228"/>
      <c r="N207" s="229"/>
      <c r="O207" s="229"/>
      <c r="P207" s="229"/>
      <c r="Q207" s="229"/>
      <c r="R207" s="229"/>
      <c r="S207" s="229"/>
      <c r="T207" s="230"/>
      <c r="AT207" s="231" t="s">
        <v>164</v>
      </c>
      <c r="AU207" s="231" t="s">
        <v>82</v>
      </c>
      <c r="AV207" s="15" t="s">
        <v>158</v>
      </c>
      <c r="AW207" s="15" t="s">
        <v>35</v>
      </c>
      <c r="AX207" s="15" t="s">
        <v>80</v>
      </c>
      <c r="AY207" s="231" t="s">
        <v>151</v>
      </c>
    </row>
    <row r="208" spans="1:65" s="2" customFormat="1" ht="37.9" customHeight="1">
      <c r="A208" s="36"/>
      <c r="B208" s="37"/>
      <c r="C208" s="180" t="s">
        <v>253</v>
      </c>
      <c r="D208" s="180" t="s">
        <v>153</v>
      </c>
      <c r="E208" s="181" t="s">
        <v>692</v>
      </c>
      <c r="F208" s="182" t="s">
        <v>693</v>
      </c>
      <c r="G208" s="183" t="s">
        <v>178</v>
      </c>
      <c r="H208" s="184">
        <v>95.2</v>
      </c>
      <c r="I208" s="185"/>
      <c r="J208" s="186">
        <f>ROUND(I208*H208,2)</f>
        <v>0</v>
      </c>
      <c r="K208" s="182" t="s">
        <v>157</v>
      </c>
      <c r="L208" s="41"/>
      <c r="M208" s="187" t="s">
        <v>19</v>
      </c>
      <c r="N208" s="188" t="s">
        <v>44</v>
      </c>
      <c r="O208" s="66"/>
      <c r="P208" s="189">
        <f>O208*H208</f>
        <v>0</v>
      </c>
      <c r="Q208" s="189">
        <v>0</v>
      </c>
      <c r="R208" s="189">
        <f>Q208*H208</f>
        <v>0</v>
      </c>
      <c r="S208" s="189">
        <v>0</v>
      </c>
      <c r="T208" s="190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191" t="s">
        <v>158</v>
      </c>
      <c r="AT208" s="191" t="s">
        <v>153</v>
      </c>
      <c r="AU208" s="191" t="s">
        <v>82</v>
      </c>
      <c r="AY208" s="19" t="s">
        <v>151</v>
      </c>
      <c r="BE208" s="192">
        <f>IF(N208="základní",J208,0)</f>
        <v>0</v>
      </c>
      <c r="BF208" s="192">
        <f>IF(N208="snížená",J208,0)</f>
        <v>0</v>
      </c>
      <c r="BG208" s="192">
        <f>IF(N208="zákl. přenesená",J208,0)</f>
        <v>0</v>
      </c>
      <c r="BH208" s="192">
        <f>IF(N208="sníž. přenesená",J208,0)</f>
        <v>0</v>
      </c>
      <c r="BI208" s="192">
        <f>IF(N208="nulová",J208,0)</f>
        <v>0</v>
      </c>
      <c r="BJ208" s="19" t="s">
        <v>80</v>
      </c>
      <c r="BK208" s="192">
        <f>ROUND(I208*H208,2)</f>
        <v>0</v>
      </c>
      <c r="BL208" s="19" t="s">
        <v>158</v>
      </c>
      <c r="BM208" s="191" t="s">
        <v>1753</v>
      </c>
    </row>
    <row r="209" spans="1:65" s="2" customFormat="1" ht="29.25">
      <c r="A209" s="36"/>
      <c r="B209" s="37"/>
      <c r="C209" s="38"/>
      <c r="D209" s="193" t="s">
        <v>160</v>
      </c>
      <c r="E209" s="38"/>
      <c r="F209" s="194" t="s">
        <v>695</v>
      </c>
      <c r="G209" s="38"/>
      <c r="H209" s="38"/>
      <c r="I209" s="195"/>
      <c r="J209" s="38"/>
      <c r="K209" s="38"/>
      <c r="L209" s="41"/>
      <c r="M209" s="196"/>
      <c r="N209" s="197"/>
      <c r="O209" s="66"/>
      <c r="P209" s="66"/>
      <c r="Q209" s="66"/>
      <c r="R209" s="66"/>
      <c r="S209" s="66"/>
      <c r="T209" s="67"/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T209" s="19" t="s">
        <v>160</v>
      </c>
      <c r="AU209" s="19" t="s">
        <v>82</v>
      </c>
    </row>
    <row r="210" spans="1:65" s="2" customFormat="1" ht="11.25">
      <c r="A210" s="36"/>
      <c r="B210" s="37"/>
      <c r="C210" s="38"/>
      <c r="D210" s="198" t="s">
        <v>162</v>
      </c>
      <c r="E210" s="38"/>
      <c r="F210" s="199" t="s">
        <v>696</v>
      </c>
      <c r="G210" s="38"/>
      <c r="H210" s="38"/>
      <c r="I210" s="195"/>
      <c r="J210" s="38"/>
      <c r="K210" s="38"/>
      <c r="L210" s="41"/>
      <c r="M210" s="196"/>
      <c r="N210" s="197"/>
      <c r="O210" s="66"/>
      <c r="P210" s="66"/>
      <c r="Q210" s="66"/>
      <c r="R210" s="66"/>
      <c r="S210" s="66"/>
      <c r="T210" s="67"/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T210" s="19" t="s">
        <v>162</v>
      </c>
      <c r="AU210" s="19" t="s">
        <v>82</v>
      </c>
    </row>
    <row r="211" spans="1:65" s="2" customFormat="1" ht="24.2" customHeight="1">
      <c r="A211" s="36"/>
      <c r="B211" s="37"/>
      <c r="C211" s="180" t="s">
        <v>261</v>
      </c>
      <c r="D211" s="180" t="s">
        <v>153</v>
      </c>
      <c r="E211" s="181" t="s">
        <v>697</v>
      </c>
      <c r="F211" s="182" t="s">
        <v>698</v>
      </c>
      <c r="G211" s="183" t="s">
        <v>634</v>
      </c>
      <c r="H211" s="184">
        <v>226.2</v>
      </c>
      <c r="I211" s="185"/>
      <c r="J211" s="186">
        <f>ROUND(I211*H211,2)</f>
        <v>0</v>
      </c>
      <c r="K211" s="182" t="s">
        <v>157</v>
      </c>
      <c r="L211" s="41"/>
      <c r="M211" s="187" t="s">
        <v>19</v>
      </c>
      <c r="N211" s="188" t="s">
        <v>44</v>
      </c>
      <c r="O211" s="66"/>
      <c r="P211" s="189">
        <f>O211*H211</f>
        <v>0</v>
      </c>
      <c r="Q211" s="189">
        <v>0</v>
      </c>
      <c r="R211" s="189">
        <f>Q211*H211</f>
        <v>0</v>
      </c>
      <c r="S211" s="189">
        <v>0</v>
      </c>
      <c r="T211" s="190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191" t="s">
        <v>158</v>
      </c>
      <c r="AT211" s="191" t="s">
        <v>153</v>
      </c>
      <c r="AU211" s="191" t="s">
        <v>82</v>
      </c>
      <c r="AY211" s="19" t="s">
        <v>151</v>
      </c>
      <c r="BE211" s="192">
        <f>IF(N211="základní",J211,0)</f>
        <v>0</v>
      </c>
      <c r="BF211" s="192">
        <f>IF(N211="snížená",J211,0)</f>
        <v>0</v>
      </c>
      <c r="BG211" s="192">
        <f>IF(N211="zákl. přenesená",J211,0)</f>
        <v>0</v>
      </c>
      <c r="BH211" s="192">
        <f>IF(N211="sníž. přenesená",J211,0)</f>
        <v>0</v>
      </c>
      <c r="BI211" s="192">
        <f>IF(N211="nulová",J211,0)</f>
        <v>0</v>
      </c>
      <c r="BJ211" s="19" t="s">
        <v>80</v>
      </c>
      <c r="BK211" s="192">
        <f>ROUND(I211*H211,2)</f>
        <v>0</v>
      </c>
      <c r="BL211" s="19" t="s">
        <v>158</v>
      </c>
      <c r="BM211" s="191" t="s">
        <v>1754</v>
      </c>
    </row>
    <row r="212" spans="1:65" s="2" customFormat="1" ht="29.25">
      <c r="A212" s="36"/>
      <c r="B212" s="37"/>
      <c r="C212" s="38"/>
      <c r="D212" s="193" t="s">
        <v>160</v>
      </c>
      <c r="E212" s="38"/>
      <c r="F212" s="194" t="s">
        <v>700</v>
      </c>
      <c r="G212" s="38"/>
      <c r="H212" s="38"/>
      <c r="I212" s="195"/>
      <c r="J212" s="38"/>
      <c r="K212" s="38"/>
      <c r="L212" s="41"/>
      <c r="M212" s="196"/>
      <c r="N212" s="197"/>
      <c r="O212" s="66"/>
      <c r="P212" s="66"/>
      <c r="Q212" s="66"/>
      <c r="R212" s="66"/>
      <c r="S212" s="66"/>
      <c r="T212" s="67"/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T212" s="19" t="s">
        <v>160</v>
      </c>
      <c r="AU212" s="19" t="s">
        <v>82</v>
      </c>
    </row>
    <row r="213" spans="1:65" s="2" customFormat="1" ht="11.25">
      <c r="A213" s="36"/>
      <c r="B213" s="37"/>
      <c r="C213" s="38"/>
      <c r="D213" s="198" t="s">
        <v>162</v>
      </c>
      <c r="E213" s="38"/>
      <c r="F213" s="199" t="s">
        <v>701</v>
      </c>
      <c r="G213" s="38"/>
      <c r="H213" s="38"/>
      <c r="I213" s="195"/>
      <c r="J213" s="38"/>
      <c r="K213" s="38"/>
      <c r="L213" s="41"/>
      <c r="M213" s="196"/>
      <c r="N213" s="197"/>
      <c r="O213" s="66"/>
      <c r="P213" s="66"/>
      <c r="Q213" s="66"/>
      <c r="R213" s="66"/>
      <c r="S213" s="66"/>
      <c r="T213" s="67"/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T213" s="19" t="s">
        <v>162</v>
      </c>
      <c r="AU213" s="19" t="s">
        <v>82</v>
      </c>
    </row>
    <row r="214" spans="1:65" s="13" customFormat="1" ht="22.5">
      <c r="B214" s="200"/>
      <c r="C214" s="201"/>
      <c r="D214" s="193" t="s">
        <v>164</v>
      </c>
      <c r="E214" s="202" t="s">
        <v>19</v>
      </c>
      <c r="F214" s="203" t="s">
        <v>702</v>
      </c>
      <c r="G214" s="201"/>
      <c r="H214" s="202" t="s">
        <v>19</v>
      </c>
      <c r="I214" s="204"/>
      <c r="J214" s="201"/>
      <c r="K214" s="201"/>
      <c r="L214" s="205"/>
      <c r="M214" s="206"/>
      <c r="N214" s="207"/>
      <c r="O214" s="207"/>
      <c r="P214" s="207"/>
      <c r="Q214" s="207"/>
      <c r="R214" s="207"/>
      <c r="S214" s="207"/>
      <c r="T214" s="208"/>
      <c r="AT214" s="209" t="s">
        <v>164</v>
      </c>
      <c r="AU214" s="209" t="s">
        <v>82</v>
      </c>
      <c r="AV214" s="13" t="s">
        <v>80</v>
      </c>
      <c r="AW214" s="13" t="s">
        <v>35</v>
      </c>
      <c r="AX214" s="13" t="s">
        <v>73</v>
      </c>
      <c r="AY214" s="209" t="s">
        <v>151</v>
      </c>
    </row>
    <row r="215" spans="1:65" s="14" customFormat="1" ht="11.25">
      <c r="B215" s="210"/>
      <c r="C215" s="211"/>
      <c r="D215" s="193" t="s">
        <v>164</v>
      </c>
      <c r="E215" s="212" t="s">
        <v>19</v>
      </c>
      <c r="F215" s="213" t="s">
        <v>1356</v>
      </c>
      <c r="G215" s="211"/>
      <c r="H215" s="214">
        <v>226.2</v>
      </c>
      <c r="I215" s="215"/>
      <c r="J215" s="211"/>
      <c r="K215" s="211"/>
      <c r="L215" s="216"/>
      <c r="M215" s="217"/>
      <c r="N215" s="218"/>
      <c r="O215" s="218"/>
      <c r="P215" s="218"/>
      <c r="Q215" s="218"/>
      <c r="R215" s="218"/>
      <c r="S215" s="218"/>
      <c r="T215" s="219"/>
      <c r="AT215" s="220" t="s">
        <v>164</v>
      </c>
      <c r="AU215" s="220" t="s">
        <v>82</v>
      </c>
      <c r="AV215" s="14" t="s">
        <v>82</v>
      </c>
      <c r="AW215" s="14" t="s">
        <v>35</v>
      </c>
      <c r="AX215" s="14" t="s">
        <v>73</v>
      </c>
      <c r="AY215" s="220" t="s">
        <v>151</v>
      </c>
    </row>
    <row r="216" spans="1:65" s="15" customFormat="1" ht="11.25">
      <c r="B216" s="221"/>
      <c r="C216" s="222"/>
      <c r="D216" s="193" t="s">
        <v>164</v>
      </c>
      <c r="E216" s="223" t="s">
        <v>19</v>
      </c>
      <c r="F216" s="224" t="s">
        <v>167</v>
      </c>
      <c r="G216" s="222"/>
      <c r="H216" s="225">
        <v>226.2</v>
      </c>
      <c r="I216" s="226"/>
      <c r="J216" s="222"/>
      <c r="K216" s="222"/>
      <c r="L216" s="227"/>
      <c r="M216" s="228"/>
      <c r="N216" s="229"/>
      <c r="O216" s="229"/>
      <c r="P216" s="229"/>
      <c r="Q216" s="229"/>
      <c r="R216" s="229"/>
      <c r="S216" s="229"/>
      <c r="T216" s="230"/>
      <c r="AT216" s="231" t="s">
        <v>164</v>
      </c>
      <c r="AU216" s="231" t="s">
        <v>82</v>
      </c>
      <c r="AV216" s="15" t="s">
        <v>158</v>
      </c>
      <c r="AW216" s="15" t="s">
        <v>35</v>
      </c>
      <c r="AX216" s="15" t="s">
        <v>80</v>
      </c>
      <c r="AY216" s="231" t="s">
        <v>151</v>
      </c>
    </row>
    <row r="217" spans="1:65" s="2" customFormat="1" ht="33" customHeight="1">
      <c r="A217" s="36"/>
      <c r="B217" s="37"/>
      <c r="C217" s="180" t="s">
        <v>8</v>
      </c>
      <c r="D217" s="180" t="s">
        <v>153</v>
      </c>
      <c r="E217" s="181" t="s">
        <v>704</v>
      </c>
      <c r="F217" s="182" t="s">
        <v>705</v>
      </c>
      <c r="G217" s="183" t="s">
        <v>634</v>
      </c>
      <c r="H217" s="184">
        <v>8369.4</v>
      </c>
      <c r="I217" s="185"/>
      <c r="J217" s="186">
        <f>ROUND(I217*H217,2)</f>
        <v>0</v>
      </c>
      <c r="K217" s="182" t="s">
        <v>157</v>
      </c>
      <c r="L217" s="41"/>
      <c r="M217" s="187" t="s">
        <v>19</v>
      </c>
      <c r="N217" s="188" t="s">
        <v>44</v>
      </c>
      <c r="O217" s="66"/>
      <c r="P217" s="189">
        <f>O217*H217</f>
        <v>0</v>
      </c>
      <c r="Q217" s="189">
        <v>0</v>
      </c>
      <c r="R217" s="189">
        <f>Q217*H217</f>
        <v>0</v>
      </c>
      <c r="S217" s="189">
        <v>0</v>
      </c>
      <c r="T217" s="190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191" t="s">
        <v>158</v>
      </c>
      <c r="AT217" s="191" t="s">
        <v>153</v>
      </c>
      <c r="AU217" s="191" t="s">
        <v>82</v>
      </c>
      <c r="AY217" s="19" t="s">
        <v>151</v>
      </c>
      <c r="BE217" s="192">
        <f>IF(N217="základní",J217,0)</f>
        <v>0</v>
      </c>
      <c r="BF217" s="192">
        <f>IF(N217="snížená",J217,0)</f>
        <v>0</v>
      </c>
      <c r="BG217" s="192">
        <f>IF(N217="zákl. přenesená",J217,0)</f>
        <v>0</v>
      </c>
      <c r="BH217" s="192">
        <f>IF(N217="sníž. přenesená",J217,0)</f>
        <v>0</v>
      </c>
      <c r="BI217" s="192">
        <f>IF(N217="nulová",J217,0)</f>
        <v>0</v>
      </c>
      <c r="BJ217" s="19" t="s">
        <v>80</v>
      </c>
      <c r="BK217" s="192">
        <f>ROUND(I217*H217,2)</f>
        <v>0</v>
      </c>
      <c r="BL217" s="19" t="s">
        <v>158</v>
      </c>
      <c r="BM217" s="191" t="s">
        <v>1755</v>
      </c>
    </row>
    <row r="218" spans="1:65" s="2" customFormat="1" ht="29.25">
      <c r="A218" s="36"/>
      <c r="B218" s="37"/>
      <c r="C218" s="38"/>
      <c r="D218" s="193" t="s">
        <v>160</v>
      </c>
      <c r="E218" s="38"/>
      <c r="F218" s="194" t="s">
        <v>707</v>
      </c>
      <c r="G218" s="38"/>
      <c r="H218" s="38"/>
      <c r="I218" s="195"/>
      <c r="J218" s="38"/>
      <c r="K218" s="38"/>
      <c r="L218" s="41"/>
      <c r="M218" s="196"/>
      <c r="N218" s="197"/>
      <c r="O218" s="66"/>
      <c r="P218" s="66"/>
      <c r="Q218" s="66"/>
      <c r="R218" s="66"/>
      <c r="S218" s="66"/>
      <c r="T218" s="67"/>
      <c r="U218" s="36"/>
      <c r="V218" s="36"/>
      <c r="W218" s="36"/>
      <c r="X218" s="36"/>
      <c r="Y218" s="36"/>
      <c r="Z218" s="36"/>
      <c r="AA218" s="36"/>
      <c r="AB218" s="36"/>
      <c r="AC218" s="36"/>
      <c r="AD218" s="36"/>
      <c r="AE218" s="36"/>
      <c r="AT218" s="19" t="s">
        <v>160</v>
      </c>
      <c r="AU218" s="19" t="s">
        <v>82</v>
      </c>
    </row>
    <row r="219" spans="1:65" s="2" customFormat="1" ht="11.25">
      <c r="A219" s="36"/>
      <c r="B219" s="37"/>
      <c r="C219" s="38"/>
      <c r="D219" s="198" t="s">
        <v>162</v>
      </c>
      <c r="E219" s="38"/>
      <c r="F219" s="199" t="s">
        <v>708</v>
      </c>
      <c r="G219" s="38"/>
      <c r="H219" s="38"/>
      <c r="I219" s="195"/>
      <c r="J219" s="38"/>
      <c r="K219" s="38"/>
      <c r="L219" s="41"/>
      <c r="M219" s="196"/>
      <c r="N219" s="197"/>
      <c r="O219" s="66"/>
      <c r="P219" s="66"/>
      <c r="Q219" s="66"/>
      <c r="R219" s="66"/>
      <c r="S219" s="66"/>
      <c r="T219" s="67"/>
      <c r="U219" s="36"/>
      <c r="V219" s="36"/>
      <c r="W219" s="36"/>
      <c r="X219" s="36"/>
      <c r="Y219" s="36"/>
      <c r="Z219" s="36"/>
      <c r="AA219" s="36"/>
      <c r="AB219" s="36"/>
      <c r="AC219" s="36"/>
      <c r="AD219" s="36"/>
      <c r="AE219" s="36"/>
      <c r="AT219" s="19" t="s">
        <v>162</v>
      </c>
      <c r="AU219" s="19" t="s">
        <v>82</v>
      </c>
    </row>
    <row r="220" spans="1:65" s="13" customFormat="1" ht="11.25">
      <c r="B220" s="200"/>
      <c r="C220" s="201"/>
      <c r="D220" s="193" t="s">
        <v>164</v>
      </c>
      <c r="E220" s="202" t="s">
        <v>19</v>
      </c>
      <c r="F220" s="203" t="s">
        <v>709</v>
      </c>
      <c r="G220" s="201"/>
      <c r="H220" s="202" t="s">
        <v>19</v>
      </c>
      <c r="I220" s="204"/>
      <c r="J220" s="201"/>
      <c r="K220" s="201"/>
      <c r="L220" s="205"/>
      <c r="M220" s="206"/>
      <c r="N220" s="207"/>
      <c r="O220" s="207"/>
      <c r="P220" s="207"/>
      <c r="Q220" s="207"/>
      <c r="R220" s="207"/>
      <c r="S220" s="207"/>
      <c r="T220" s="208"/>
      <c r="AT220" s="209" t="s">
        <v>164</v>
      </c>
      <c r="AU220" s="209" t="s">
        <v>82</v>
      </c>
      <c r="AV220" s="13" t="s">
        <v>80</v>
      </c>
      <c r="AW220" s="13" t="s">
        <v>35</v>
      </c>
      <c r="AX220" s="13" t="s">
        <v>73</v>
      </c>
      <c r="AY220" s="209" t="s">
        <v>151</v>
      </c>
    </row>
    <row r="221" spans="1:65" s="14" customFormat="1" ht="11.25">
      <c r="B221" s="210"/>
      <c r="C221" s="211"/>
      <c r="D221" s="193" t="s">
        <v>164</v>
      </c>
      <c r="E221" s="212" t="s">
        <v>19</v>
      </c>
      <c r="F221" s="213" t="s">
        <v>710</v>
      </c>
      <c r="G221" s="211"/>
      <c r="H221" s="214">
        <v>8369.4</v>
      </c>
      <c r="I221" s="215"/>
      <c r="J221" s="211"/>
      <c r="K221" s="211"/>
      <c r="L221" s="216"/>
      <c r="M221" s="217"/>
      <c r="N221" s="218"/>
      <c r="O221" s="218"/>
      <c r="P221" s="218"/>
      <c r="Q221" s="218"/>
      <c r="R221" s="218"/>
      <c r="S221" s="218"/>
      <c r="T221" s="219"/>
      <c r="AT221" s="220" t="s">
        <v>164</v>
      </c>
      <c r="AU221" s="220" t="s">
        <v>82</v>
      </c>
      <c r="AV221" s="14" t="s">
        <v>82</v>
      </c>
      <c r="AW221" s="14" t="s">
        <v>35</v>
      </c>
      <c r="AX221" s="14" t="s">
        <v>73</v>
      </c>
      <c r="AY221" s="220" t="s">
        <v>151</v>
      </c>
    </row>
    <row r="222" spans="1:65" s="15" customFormat="1" ht="11.25">
      <c r="B222" s="221"/>
      <c r="C222" s="222"/>
      <c r="D222" s="193" t="s">
        <v>164</v>
      </c>
      <c r="E222" s="223" t="s">
        <v>19</v>
      </c>
      <c r="F222" s="224" t="s">
        <v>167</v>
      </c>
      <c r="G222" s="222"/>
      <c r="H222" s="225">
        <v>8369.4</v>
      </c>
      <c r="I222" s="226"/>
      <c r="J222" s="222"/>
      <c r="K222" s="222"/>
      <c r="L222" s="227"/>
      <c r="M222" s="228"/>
      <c r="N222" s="229"/>
      <c r="O222" s="229"/>
      <c r="P222" s="229"/>
      <c r="Q222" s="229"/>
      <c r="R222" s="229"/>
      <c r="S222" s="229"/>
      <c r="T222" s="230"/>
      <c r="AT222" s="231" t="s">
        <v>164</v>
      </c>
      <c r="AU222" s="231" t="s">
        <v>82</v>
      </c>
      <c r="AV222" s="15" t="s">
        <v>158</v>
      </c>
      <c r="AW222" s="15" t="s">
        <v>35</v>
      </c>
      <c r="AX222" s="15" t="s">
        <v>80</v>
      </c>
      <c r="AY222" s="231" t="s">
        <v>151</v>
      </c>
    </row>
    <row r="223" spans="1:65" s="2" customFormat="1" ht="33" customHeight="1">
      <c r="A223" s="36"/>
      <c r="B223" s="37"/>
      <c r="C223" s="180" t="s">
        <v>276</v>
      </c>
      <c r="D223" s="180" t="s">
        <v>153</v>
      </c>
      <c r="E223" s="181" t="s">
        <v>712</v>
      </c>
      <c r="F223" s="182" t="s">
        <v>713</v>
      </c>
      <c r="G223" s="183" t="s">
        <v>634</v>
      </c>
      <c r="H223" s="184">
        <v>226</v>
      </c>
      <c r="I223" s="185"/>
      <c r="J223" s="186">
        <f>ROUND(I223*H223,2)</f>
        <v>0</v>
      </c>
      <c r="K223" s="182" t="s">
        <v>157</v>
      </c>
      <c r="L223" s="41"/>
      <c r="M223" s="187" t="s">
        <v>19</v>
      </c>
      <c r="N223" s="188" t="s">
        <v>44</v>
      </c>
      <c r="O223" s="66"/>
      <c r="P223" s="189">
        <f>O223*H223</f>
        <v>0</v>
      </c>
      <c r="Q223" s="189">
        <v>0</v>
      </c>
      <c r="R223" s="189">
        <f>Q223*H223</f>
        <v>0</v>
      </c>
      <c r="S223" s="189">
        <v>0</v>
      </c>
      <c r="T223" s="190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191" t="s">
        <v>158</v>
      </c>
      <c r="AT223" s="191" t="s">
        <v>153</v>
      </c>
      <c r="AU223" s="191" t="s">
        <v>82</v>
      </c>
      <c r="AY223" s="19" t="s">
        <v>151</v>
      </c>
      <c r="BE223" s="192">
        <f>IF(N223="základní",J223,0)</f>
        <v>0</v>
      </c>
      <c r="BF223" s="192">
        <f>IF(N223="snížená",J223,0)</f>
        <v>0</v>
      </c>
      <c r="BG223" s="192">
        <f>IF(N223="zákl. přenesená",J223,0)</f>
        <v>0</v>
      </c>
      <c r="BH223" s="192">
        <f>IF(N223="sníž. přenesená",J223,0)</f>
        <v>0</v>
      </c>
      <c r="BI223" s="192">
        <f>IF(N223="nulová",J223,0)</f>
        <v>0</v>
      </c>
      <c r="BJ223" s="19" t="s">
        <v>80</v>
      </c>
      <c r="BK223" s="192">
        <f>ROUND(I223*H223,2)</f>
        <v>0</v>
      </c>
      <c r="BL223" s="19" t="s">
        <v>158</v>
      </c>
      <c r="BM223" s="191" t="s">
        <v>1756</v>
      </c>
    </row>
    <row r="224" spans="1:65" s="2" customFormat="1" ht="29.25">
      <c r="A224" s="36"/>
      <c r="B224" s="37"/>
      <c r="C224" s="38"/>
      <c r="D224" s="193" t="s">
        <v>160</v>
      </c>
      <c r="E224" s="38"/>
      <c r="F224" s="194" t="s">
        <v>715</v>
      </c>
      <c r="G224" s="38"/>
      <c r="H224" s="38"/>
      <c r="I224" s="195"/>
      <c r="J224" s="38"/>
      <c r="K224" s="38"/>
      <c r="L224" s="41"/>
      <c r="M224" s="196"/>
      <c r="N224" s="197"/>
      <c r="O224" s="66"/>
      <c r="P224" s="66"/>
      <c r="Q224" s="66"/>
      <c r="R224" s="66"/>
      <c r="S224" s="66"/>
      <c r="T224" s="67"/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T224" s="19" t="s">
        <v>160</v>
      </c>
      <c r="AU224" s="19" t="s">
        <v>82</v>
      </c>
    </row>
    <row r="225" spans="1:65" s="2" customFormat="1" ht="11.25">
      <c r="A225" s="36"/>
      <c r="B225" s="37"/>
      <c r="C225" s="38"/>
      <c r="D225" s="198" t="s">
        <v>162</v>
      </c>
      <c r="E225" s="38"/>
      <c r="F225" s="199" t="s">
        <v>716</v>
      </c>
      <c r="G225" s="38"/>
      <c r="H225" s="38"/>
      <c r="I225" s="195"/>
      <c r="J225" s="38"/>
      <c r="K225" s="38"/>
      <c r="L225" s="41"/>
      <c r="M225" s="196"/>
      <c r="N225" s="197"/>
      <c r="O225" s="66"/>
      <c r="P225" s="66"/>
      <c r="Q225" s="66"/>
      <c r="R225" s="66"/>
      <c r="S225" s="66"/>
      <c r="T225" s="67"/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T225" s="19" t="s">
        <v>162</v>
      </c>
      <c r="AU225" s="19" t="s">
        <v>82</v>
      </c>
    </row>
    <row r="226" spans="1:65" s="2" customFormat="1" ht="21.75" customHeight="1">
      <c r="A226" s="36"/>
      <c r="B226" s="37"/>
      <c r="C226" s="180" t="s">
        <v>283</v>
      </c>
      <c r="D226" s="180" t="s">
        <v>153</v>
      </c>
      <c r="E226" s="181" t="s">
        <v>240</v>
      </c>
      <c r="F226" s="182" t="s">
        <v>241</v>
      </c>
      <c r="G226" s="183" t="s">
        <v>178</v>
      </c>
      <c r="H226" s="184">
        <v>300</v>
      </c>
      <c r="I226" s="185"/>
      <c r="J226" s="186">
        <f>ROUND(I226*H226,2)</f>
        <v>0</v>
      </c>
      <c r="K226" s="182" t="s">
        <v>157</v>
      </c>
      <c r="L226" s="41"/>
      <c r="M226" s="187" t="s">
        <v>19</v>
      </c>
      <c r="N226" s="188" t="s">
        <v>44</v>
      </c>
      <c r="O226" s="66"/>
      <c r="P226" s="189">
        <f>O226*H226</f>
        <v>0</v>
      </c>
      <c r="Q226" s="189">
        <v>0</v>
      </c>
      <c r="R226" s="189">
        <f>Q226*H226</f>
        <v>0</v>
      </c>
      <c r="S226" s="189">
        <v>0</v>
      </c>
      <c r="T226" s="190">
        <f>S226*H226</f>
        <v>0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191" t="s">
        <v>158</v>
      </c>
      <c r="AT226" s="191" t="s">
        <v>153</v>
      </c>
      <c r="AU226" s="191" t="s">
        <v>82</v>
      </c>
      <c r="AY226" s="19" t="s">
        <v>151</v>
      </c>
      <c r="BE226" s="192">
        <f>IF(N226="základní",J226,0)</f>
        <v>0</v>
      </c>
      <c r="BF226" s="192">
        <f>IF(N226="snížená",J226,0)</f>
        <v>0</v>
      </c>
      <c r="BG226" s="192">
        <f>IF(N226="zákl. přenesená",J226,0)</f>
        <v>0</v>
      </c>
      <c r="BH226" s="192">
        <f>IF(N226="sníž. přenesená",J226,0)</f>
        <v>0</v>
      </c>
      <c r="BI226" s="192">
        <f>IF(N226="nulová",J226,0)</f>
        <v>0</v>
      </c>
      <c r="BJ226" s="19" t="s">
        <v>80</v>
      </c>
      <c r="BK226" s="192">
        <f>ROUND(I226*H226,2)</f>
        <v>0</v>
      </c>
      <c r="BL226" s="19" t="s">
        <v>158</v>
      </c>
      <c r="BM226" s="191" t="s">
        <v>1757</v>
      </c>
    </row>
    <row r="227" spans="1:65" s="2" customFormat="1" ht="19.5">
      <c r="A227" s="36"/>
      <c r="B227" s="37"/>
      <c r="C227" s="38"/>
      <c r="D227" s="193" t="s">
        <v>160</v>
      </c>
      <c r="E227" s="38"/>
      <c r="F227" s="194" t="s">
        <v>243</v>
      </c>
      <c r="G227" s="38"/>
      <c r="H227" s="38"/>
      <c r="I227" s="195"/>
      <c r="J227" s="38"/>
      <c r="K227" s="38"/>
      <c r="L227" s="41"/>
      <c r="M227" s="196"/>
      <c r="N227" s="197"/>
      <c r="O227" s="66"/>
      <c r="P227" s="66"/>
      <c r="Q227" s="66"/>
      <c r="R227" s="66"/>
      <c r="S227" s="66"/>
      <c r="T227" s="67"/>
      <c r="U227" s="36"/>
      <c r="V227" s="36"/>
      <c r="W227" s="36"/>
      <c r="X227" s="36"/>
      <c r="Y227" s="36"/>
      <c r="Z227" s="36"/>
      <c r="AA227" s="36"/>
      <c r="AB227" s="36"/>
      <c r="AC227" s="36"/>
      <c r="AD227" s="36"/>
      <c r="AE227" s="36"/>
      <c r="AT227" s="19" t="s">
        <v>160</v>
      </c>
      <c r="AU227" s="19" t="s">
        <v>82</v>
      </c>
    </row>
    <row r="228" spans="1:65" s="2" customFormat="1" ht="11.25">
      <c r="A228" s="36"/>
      <c r="B228" s="37"/>
      <c r="C228" s="38"/>
      <c r="D228" s="198" t="s">
        <v>162</v>
      </c>
      <c r="E228" s="38"/>
      <c r="F228" s="199" t="s">
        <v>244</v>
      </c>
      <c r="G228" s="38"/>
      <c r="H228" s="38"/>
      <c r="I228" s="195"/>
      <c r="J228" s="38"/>
      <c r="K228" s="38"/>
      <c r="L228" s="41"/>
      <c r="M228" s="196"/>
      <c r="N228" s="197"/>
      <c r="O228" s="66"/>
      <c r="P228" s="66"/>
      <c r="Q228" s="66"/>
      <c r="R228" s="66"/>
      <c r="S228" s="66"/>
      <c r="T228" s="67"/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T228" s="19" t="s">
        <v>162</v>
      </c>
      <c r="AU228" s="19" t="s">
        <v>82</v>
      </c>
    </row>
    <row r="229" spans="1:65" s="13" customFormat="1" ht="11.25">
      <c r="B229" s="200"/>
      <c r="C229" s="201"/>
      <c r="D229" s="193" t="s">
        <v>164</v>
      </c>
      <c r="E229" s="202" t="s">
        <v>19</v>
      </c>
      <c r="F229" s="203" t="s">
        <v>1360</v>
      </c>
      <c r="G229" s="201"/>
      <c r="H229" s="202" t="s">
        <v>19</v>
      </c>
      <c r="I229" s="204"/>
      <c r="J229" s="201"/>
      <c r="K229" s="201"/>
      <c r="L229" s="205"/>
      <c r="M229" s="206"/>
      <c r="N229" s="207"/>
      <c r="O229" s="207"/>
      <c r="P229" s="207"/>
      <c r="Q229" s="207"/>
      <c r="R229" s="207"/>
      <c r="S229" s="207"/>
      <c r="T229" s="208"/>
      <c r="AT229" s="209" t="s">
        <v>164</v>
      </c>
      <c r="AU229" s="209" t="s">
        <v>82</v>
      </c>
      <c r="AV229" s="13" t="s">
        <v>80</v>
      </c>
      <c r="AW229" s="13" t="s">
        <v>35</v>
      </c>
      <c r="AX229" s="13" t="s">
        <v>73</v>
      </c>
      <c r="AY229" s="209" t="s">
        <v>151</v>
      </c>
    </row>
    <row r="230" spans="1:65" s="14" customFormat="1" ht="11.25">
      <c r="B230" s="210"/>
      <c r="C230" s="211"/>
      <c r="D230" s="193" t="s">
        <v>164</v>
      </c>
      <c r="E230" s="212" t="s">
        <v>19</v>
      </c>
      <c r="F230" s="213" t="s">
        <v>1361</v>
      </c>
      <c r="G230" s="211"/>
      <c r="H230" s="214">
        <v>300</v>
      </c>
      <c r="I230" s="215"/>
      <c r="J230" s="211"/>
      <c r="K230" s="211"/>
      <c r="L230" s="216"/>
      <c r="M230" s="217"/>
      <c r="N230" s="218"/>
      <c r="O230" s="218"/>
      <c r="P230" s="218"/>
      <c r="Q230" s="218"/>
      <c r="R230" s="218"/>
      <c r="S230" s="218"/>
      <c r="T230" s="219"/>
      <c r="AT230" s="220" t="s">
        <v>164</v>
      </c>
      <c r="AU230" s="220" t="s">
        <v>82</v>
      </c>
      <c r="AV230" s="14" t="s">
        <v>82</v>
      </c>
      <c r="AW230" s="14" t="s">
        <v>35</v>
      </c>
      <c r="AX230" s="14" t="s">
        <v>73</v>
      </c>
      <c r="AY230" s="220" t="s">
        <v>151</v>
      </c>
    </row>
    <row r="231" spans="1:65" s="15" customFormat="1" ht="11.25">
      <c r="B231" s="221"/>
      <c r="C231" s="222"/>
      <c r="D231" s="193" t="s">
        <v>164</v>
      </c>
      <c r="E231" s="223" t="s">
        <v>19</v>
      </c>
      <c r="F231" s="224" t="s">
        <v>167</v>
      </c>
      <c r="G231" s="222"/>
      <c r="H231" s="225">
        <v>300</v>
      </c>
      <c r="I231" s="226"/>
      <c r="J231" s="222"/>
      <c r="K231" s="222"/>
      <c r="L231" s="227"/>
      <c r="M231" s="228"/>
      <c r="N231" s="229"/>
      <c r="O231" s="229"/>
      <c r="P231" s="229"/>
      <c r="Q231" s="229"/>
      <c r="R231" s="229"/>
      <c r="S231" s="229"/>
      <c r="T231" s="230"/>
      <c r="AT231" s="231" t="s">
        <v>164</v>
      </c>
      <c r="AU231" s="231" t="s">
        <v>82</v>
      </c>
      <c r="AV231" s="15" t="s">
        <v>158</v>
      </c>
      <c r="AW231" s="15" t="s">
        <v>35</v>
      </c>
      <c r="AX231" s="15" t="s">
        <v>80</v>
      </c>
      <c r="AY231" s="231" t="s">
        <v>151</v>
      </c>
    </row>
    <row r="232" spans="1:65" s="2" customFormat="1" ht="21.75" customHeight="1">
      <c r="A232" s="36"/>
      <c r="B232" s="37"/>
      <c r="C232" s="180" t="s">
        <v>292</v>
      </c>
      <c r="D232" s="180" t="s">
        <v>153</v>
      </c>
      <c r="E232" s="181" t="s">
        <v>248</v>
      </c>
      <c r="F232" s="182" t="s">
        <v>249</v>
      </c>
      <c r="G232" s="183" t="s">
        <v>178</v>
      </c>
      <c r="H232" s="184">
        <v>300</v>
      </c>
      <c r="I232" s="185"/>
      <c r="J232" s="186">
        <f>ROUND(I232*H232,2)</f>
        <v>0</v>
      </c>
      <c r="K232" s="182" t="s">
        <v>157</v>
      </c>
      <c r="L232" s="41"/>
      <c r="M232" s="187" t="s">
        <v>19</v>
      </c>
      <c r="N232" s="188" t="s">
        <v>44</v>
      </c>
      <c r="O232" s="66"/>
      <c r="P232" s="189">
        <f>O232*H232</f>
        <v>0</v>
      </c>
      <c r="Q232" s="189">
        <v>0</v>
      </c>
      <c r="R232" s="189">
        <f>Q232*H232</f>
        <v>0</v>
      </c>
      <c r="S232" s="189">
        <v>0</v>
      </c>
      <c r="T232" s="190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191" t="s">
        <v>158</v>
      </c>
      <c r="AT232" s="191" t="s">
        <v>153</v>
      </c>
      <c r="AU232" s="191" t="s">
        <v>82</v>
      </c>
      <c r="AY232" s="19" t="s">
        <v>151</v>
      </c>
      <c r="BE232" s="192">
        <f>IF(N232="základní",J232,0)</f>
        <v>0</v>
      </c>
      <c r="BF232" s="192">
        <f>IF(N232="snížená",J232,0)</f>
        <v>0</v>
      </c>
      <c r="BG232" s="192">
        <f>IF(N232="zákl. přenesená",J232,0)</f>
        <v>0</v>
      </c>
      <c r="BH232" s="192">
        <f>IF(N232="sníž. přenesená",J232,0)</f>
        <v>0</v>
      </c>
      <c r="BI232" s="192">
        <f>IF(N232="nulová",J232,0)</f>
        <v>0</v>
      </c>
      <c r="BJ232" s="19" t="s">
        <v>80</v>
      </c>
      <c r="BK232" s="192">
        <f>ROUND(I232*H232,2)</f>
        <v>0</v>
      </c>
      <c r="BL232" s="19" t="s">
        <v>158</v>
      </c>
      <c r="BM232" s="191" t="s">
        <v>1758</v>
      </c>
    </row>
    <row r="233" spans="1:65" s="2" customFormat="1" ht="19.5">
      <c r="A233" s="36"/>
      <c r="B233" s="37"/>
      <c r="C233" s="38"/>
      <c r="D233" s="193" t="s">
        <v>160</v>
      </c>
      <c r="E233" s="38"/>
      <c r="F233" s="194" t="s">
        <v>251</v>
      </c>
      <c r="G233" s="38"/>
      <c r="H233" s="38"/>
      <c r="I233" s="195"/>
      <c r="J233" s="38"/>
      <c r="K233" s="38"/>
      <c r="L233" s="41"/>
      <c r="M233" s="196"/>
      <c r="N233" s="197"/>
      <c r="O233" s="66"/>
      <c r="P233" s="66"/>
      <c r="Q233" s="66"/>
      <c r="R233" s="66"/>
      <c r="S233" s="66"/>
      <c r="T233" s="67"/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T233" s="19" t="s">
        <v>160</v>
      </c>
      <c r="AU233" s="19" t="s">
        <v>82</v>
      </c>
    </row>
    <row r="234" spans="1:65" s="2" customFormat="1" ht="11.25">
      <c r="A234" s="36"/>
      <c r="B234" s="37"/>
      <c r="C234" s="38"/>
      <c r="D234" s="198" t="s">
        <v>162</v>
      </c>
      <c r="E234" s="38"/>
      <c r="F234" s="199" t="s">
        <v>252</v>
      </c>
      <c r="G234" s="38"/>
      <c r="H234" s="38"/>
      <c r="I234" s="195"/>
      <c r="J234" s="38"/>
      <c r="K234" s="38"/>
      <c r="L234" s="41"/>
      <c r="M234" s="196"/>
      <c r="N234" s="197"/>
      <c r="O234" s="66"/>
      <c r="P234" s="66"/>
      <c r="Q234" s="66"/>
      <c r="R234" s="66"/>
      <c r="S234" s="66"/>
      <c r="T234" s="67"/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T234" s="19" t="s">
        <v>162</v>
      </c>
      <c r="AU234" s="19" t="s">
        <v>82</v>
      </c>
    </row>
    <row r="235" spans="1:65" s="2" customFormat="1" ht="16.5" customHeight="1">
      <c r="A235" s="36"/>
      <c r="B235" s="37"/>
      <c r="C235" s="180" t="s">
        <v>298</v>
      </c>
      <c r="D235" s="180" t="s">
        <v>153</v>
      </c>
      <c r="E235" s="181" t="s">
        <v>748</v>
      </c>
      <c r="F235" s="182" t="s">
        <v>749</v>
      </c>
      <c r="G235" s="183" t="s">
        <v>156</v>
      </c>
      <c r="H235" s="184">
        <v>24</v>
      </c>
      <c r="I235" s="185"/>
      <c r="J235" s="186">
        <f>ROUND(I235*H235,2)</f>
        <v>0</v>
      </c>
      <c r="K235" s="182" t="s">
        <v>157</v>
      </c>
      <c r="L235" s="41"/>
      <c r="M235" s="187" t="s">
        <v>19</v>
      </c>
      <c r="N235" s="188" t="s">
        <v>44</v>
      </c>
      <c r="O235" s="66"/>
      <c r="P235" s="189">
        <f>O235*H235</f>
        <v>0</v>
      </c>
      <c r="Q235" s="189">
        <v>8.0000000000000007E-5</v>
      </c>
      <c r="R235" s="189">
        <f>Q235*H235</f>
        <v>1.9200000000000003E-3</v>
      </c>
      <c r="S235" s="189">
        <v>1.7999999999999999E-2</v>
      </c>
      <c r="T235" s="190">
        <f>S235*H235</f>
        <v>0.43199999999999994</v>
      </c>
      <c r="U235" s="36"/>
      <c r="V235" s="36"/>
      <c r="W235" s="36"/>
      <c r="X235" s="36"/>
      <c r="Y235" s="36"/>
      <c r="Z235" s="36"/>
      <c r="AA235" s="36"/>
      <c r="AB235" s="36"/>
      <c r="AC235" s="36"/>
      <c r="AD235" s="36"/>
      <c r="AE235" s="36"/>
      <c r="AR235" s="191" t="s">
        <v>158</v>
      </c>
      <c r="AT235" s="191" t="s">
        <v>153</v>
      </c>
      <c r="AU235" s="191" t="s">
        <v>82</v>
      </c>
      <c r="AY235" s="19" t="s">
        <v>151</v>
      </c>
      <c r="BE235" s="192">
        <f>IF(N235="základní",J235,0)</f>
        <v>0</v>
      </c>
      <c r="BF235" s="192">
        <f>IF(N235="snížená",J235,0)</f>
        <v>0</v>
      </c>
      <c r="BG235" s="192">
        <f>IF(N235="zákl. přenesená",J235,0)</f>
        <v>0</v>
      </c>
      <c r="BH235" s="192">
        <f>IF(N235="sníž. přenesená",J235,0)</f>
        <v>0</v>
      </c>
      <c r="BI235" s="192">
        <f>IF(N235="nulová",J235,0)</f>
        <v>0</v>
      </c>
      <c r="BJ235" s="19" t="s">
        <v>80</v>
      </c>
      <c r="BK235" s="192">
        <f>ROUND(I235*H235,2)</f>
        <v>0</v>
      </c>
      <c r="BL235" s="19" t="s">
        <v>158</v>
      </c>
      <c r="BM235" s="191" t="s">
        <v>1759</v>
      </c>
    </row>
    <row r="236" spans="1:65" s="2" customFormat="1" ht="19.5">
      <c r="A236" s="36"/>
      <c r="B236" s="37"/>
      <c r="C236" s="38"/>
      <c r="D236" s="193" t="s">
        <v>160</v>
      </c>
      <c r="E236" s="38"/>
      <c r="F236" s="194" t="s">
        <v>751</v>
      </c>
      <c r="G236" s="38"/>
      <c r="H236" s="38"/>
      <c r="I236" s="195"/>
      <c r="J236" s="38"/>
      <c r="K236" s="38"/>
      <c r="L236" s="41"/>
      <c r="M236" s="196"/>
      <c r="N236" s="197"/>
      <c r="O236" s="66"/>
      <c r="P236" s="66"/>
      <c r="Q236" s="66"/>
      <c r="R236" s="66"/>
      <c r="S236" s="66"/>
      <c r="T236" s="67"/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T236" s="19" t="s">
        <v>160</v>
      </c>
      <c r="AU236" s="19" t="s">
        <v>82</v>
      </c>
    </row>
    <row r="237" spans="1:65" s="2" customFormat="1" ht="11.25">
      <c r="A237" s="36"/>
      <c r="B237" s="37"/>
      <c r="C237" s="38"/>
      <c r="D237" s="198" t="s">
        <v>162</v>
      </c>
      <c r="E237" s="38"/>
      <c r="F237" s="199" t="s">
        <v>752</v>
      </c>
      <c r="G237" s="38"/>
      <c r="H237" s="38"/>
      <c r="I237" s="195"/>
      <c r="J237" s="38"/>
      <c r="K237" s="38"/>
      <c r="L237" s="41"/>
      <c r="M237" s="196"/>
      <c r="N237" s="197"/>
      <c r="O237" s="66"/>
      <c r="P237" s="66"/>
      <c r="Q237" s="66"/>
      <c r="R237" s="66"/>
      <c r="S237" s="66"/>
      <c r="T237" s="67"/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T237" s="19" t="s">
        <v>162</v>
      </c>
      <c r="AU237" s="19" t="s">
        <v>82</v>
      </c>
    </row>
    <row r="238" spans="1:65" s="13" customFormat="1" ht="11.25">
      <c r="B238" s="200"/>
      <c r="C238" s="201"/>
      <c r="D238" s="193" t="s">
        <v>164</v>
      </c>
      <c r="E238" s="202" t="s">
        <v>19</v>
      </c>
      <c r="F238" s="203" t="s">
        <v>1760</v>
      </c>
      <c r="G238" s="201"/>
      <c r="H238" s="202" t="s">
        <v>19</v>
      </c>
      <c r="I238" s="204"/>
      <c r="J238" s="201"/>
      <c r="K238" s="201"/>
      <c r="L238" s="205"/>
      <c r="M238" s="206"/>
      <c r="N238" s="207"/>
      <c r="O238" s="207"/>
      <c r="P238" s="207"/>
      <c r="Q238" s="207"/>
      <c r="R238" s="207"/>
      <c r="S238" s="207"/>
      <c r="T238" s="208"/>
      <c r="AT238" s="209" t="s">
        <v>164</v>
      </c>
      <c r="AU238" s="209" t="s">
        <v>82</v>
      </c>
      <c r="AV238" s="13" t="s">
        <v>80</v>
      </c>
      <c r="AW238" s="13" t="s">
        <v>35</v>
      </c>
      <c r="AX238" s="13" t="s">
        <v>73</v>
      </c>
      <c r="AY238" s="209" t="s">
        <v>151</v>
      </c>
    </row>
    <row r="239" spans="1:65" s="14" customFormat="1" ht="11.25">
      <c r="B239" s="210"/>
      <c r="C239" s="211"/>
      <c r="D239" s="193" t="s">
        <v>164</v>
      </c>
      <c r="E239" s="212" t="s">
        <v>19</v>
      </c>
      <c r="F239" s="213" t="s">
        <v>1365</v>
      </c>
      <c r="G239" s="211"/>
      <c r="H239" s="214">
        <v>24</v>
      </c>
      <c r="I239" s="215"/>
      <c r="J239" s="211"/>
      <c r="K239" s="211"/>
      <c r="L239" s="216"/>
      <c r="M239" s="217"/>
      <c r="N239" s="218"/>
      <c r="O239" s="218"/>
      <c r="P239" s="218"/>
      <c r="Q239" s="218"/>
      <c r="R239" s="218"/>
      <c r="S239" s="218"/>
      <c r="T239" s="219"/>
      <c r="AT239" s="220" t="s">
        <v>164</v>
      </c>
      <c r="AU239" s="220" t="s">
        <v>82</v>
      </c>
      <c r="AV239" s="14" t="s">
        <v>82</v>
      </c>
      <c r="AW239" s="14" t="s">
        <v>35</v>
      </c>
      <c r="AX239" s="14" t="s">
        <v>73</v>
      </c>
      <c r="AY239" s="220" t="s">
        <v>151</v>
      </c>
    </row>
    <row r="240" spans="1:65" s="15" customFormat="1" ht="11.25">
      <c r="B240" s="221"/>
      <c r="C240" s="222"/>
      <c r="D240" s="193" t="s">
        <v>164</v>
      </c>
      <c r="E240" s="223" t="s">
        <v>19</v>
      </c>
      <c r="F240" s="224" t="s">
        <v>167</v>
      </c>
      <c r="G240" s="222"/>
      <c r="H240" s="225">
        <v>24</v>
      </c>
      <c r="I240" s="226"/>
      <c r="J240" s="222"/>
      <c r="K240" s="222"/>
      <c r="L240" s="227"/>
      <c r="M240" s="228"/>
      <c r="N240" s="229"/>
      <c r="O240" s="229"/>
      <c r="P240" s="229"/>
      <c r="Q240" s="229"/>
      <c r="R240" s="229"/>
      <c r="S240" s="229"/>
      <c r="T240" s="230"/>
      <c r="AT240" s="231" t="s">
        <v>164</v>
      </c>
      <c r="AU240" s="231" t="s">
        <v>82</v>
      </c>
      <c r="AV240" s="15" t="s">
        <v>158</v>
      </c>
      <c r="AW240" s="15" t="s">
        <v>35</v>
      </c>
      <c r="AX240" s="15" t="s">
        <v>80</v>
      </c>
      <c r="AY240" s="231" t="s">
        <v>151</v>
      </c>
    </row>
    <row r="241" spans="1:65" s="12" customFormat="1" ht="22.9" customHeight="1">
      <c r="B241" s="164"/>
      <c r="C241" s="165"/>
      <c r="D241" s="166" t="s">
        <v>72</v>
      </c>
      <c r="E241" s="178" t="s">
        <v>274</v>
      </c>
      <c r="F241" s="178" t="s">
        <v>275</v>
      </c>
      <c r="G241" s="165"/>
      <c r="H241" s="165"/>
      <c r="I241" s="168"/>
      <c r="J241" s="179">
        <f>BK241</f>
        <v>0</v>
      </c>
      <c r="K241" s="165"/>
      <c r="L241" s="170"/>
      <c r="M241" s="171"/>
      <c r="N241" s="172"/>
      <c r="O241" s="172"/>
      <c r="P241" s="173">
        <f>SUM(P242:P284)</f>
        <v>0</v>
      </c>
      <c r="Q241" s="172"/>
      <c r="R241" s="173">
        <f>SUM(R242:R284)</f>
        <v>0</v>
      </c>
      <c r="S241" s="172"/>
      <c r="T241" s="174">
        <f>SUM(T242:T284)</f>
        <v>0</v>
      </c>
      <c r="AR241" s="175" t="s">
        <v>80</v>
      </c>
      <c r="AT241" s="176" t="s">
        <v>72</v>
      </c>
      <c r="AU241" s="176" t="s">
        <v>80</v>
      </c>
      <c r="AY241" s="175" t="s">
        <v>151</v>
      </c>
      <c r="BK241" s="177">
        <f>SUM(BK242:BK284)</f>
        <v>0</v>
      </c>
    </row>
    <row r="242" spans="1:65" s="2" customFormat="1" ht="24.2" customHeight="1">
      <c r="A242" s="36"/>
      <c r="B242" s="37"/>
      <c r="C242" s="180" t="s">
        <v>309</v>
      </c>
      <c r="D242" s="180" t="s">
        <v>153</v>
      </c>
      <c r="E242" s="181" t="s">
        <v>756</v>
      </c>
      <c r="F242" s="182" t="s">
        <v>757</v>
      </c>
      <c r="G242" s="183" t="s">
        <v>279</v>
      </c>
      <c r="H242" s="184">
        <v>3.5680000000000001</v>
      </c>
      <c r="I242" s="185"/>
      <c r="J242" s="186">
        <f>ROUND(I242*H242,2)</f>
        <v>0</v>
      </c>
      <c r="K242" s="182" t="s">
        <v>157</v>
      </c>
      <c r="L242" s="41"/>
      <c r="M242" s="187" t="s">
        <v>19</v>
      </c>
      <c r="N242" s="188" t="s">
        <v>44</v>
      </c>
      <c r="O242" s="66"/>
      <c r="P242" s="189">
        <f>O242*H242</f>
        <v>0</v>
      </c>
      <c r="Q242" s="189">
        <v>0</v>
      </c>
      <c r="R242" s="189">
        <f>Q242*H242</f>
        <v>0</v>
      </c>
      <c r="S242" s="189">
        <v>0</v>
      </c>
      <c r="T242" s="190">
        <f>S242*H242</f>
        <v>0</v>
      </c>
      <c r="U242" s="36"/>
      <c r="V242" s="36"/>
      <c r="W242" s="36"/>
      <c r="X242" s="36"/>
      <c r="Y242" s="36"/>
      <c r="Z242" s="36"/>
      <c r="AA242" s="36"/>
      <c r="AB242" s="36"/>
      <c r="AC242" s="36"/>
      <c r="AD242" s="36"/>
      <c r="AE242" s="36"/>
      <c r="AR242" s="191" t="s">
        <v>158</v>
      </c>
      <c r="AT242" s="191" t="s">
        <v>153</v>
      </c>
      <c r="AU242" s="191" t="s">
        <v>82</v>
      </c>
      <c r="AY242" s="19" t="s">
        <v>151</v>
      </c>
      <c r="BE242" s="192">
        <f>IF(N242="základní",J242,0)</f>
        <v>0</v>
      </c>
      <c r="BF242" s="192">
        <f>IF(N242="snížená",J242,0)</f>
        <v>0</v>
      </c>
      <c r="BG242" s="192">
        <f>IF(N242="zákl. přenesená",J242,0)</f>
        <v>0</v>
      </c>
      <c r="BH242" s="192">
        <f>IF(N242="sníž. přenesená",J242,0)</f>
        <v>0</v>
      </c>
      <c r="BI242" s="192">
        <f>IF(N242="nulová",J242,0)</f>
        <v>0</v>
      </c>
      <c r="BJ242" s="19" t="s">
        <v>80</v>
      </c>
      <c r="BK242" s="192">
        <f>ROUND(I242*H242,2)</f>
        <v>0</v>
      </c>
      <c r="BL242" s="19" t="s">
        <v>158</v>
      </c>
      <c r="BM242" s="191" t="s">
        <v>1761</v>
      </c>
    </row>
    <row r="243" spans="1:65" s="2" customFormat="1" ht="19.5">
      <c r="A243" s="36"/>
      <c r="B243" s="37"/>
      <c r="C243" s="38"/>
      <c r="D243" s="193" t="s">
        <v>160</v>
      </c>
      <c r="E243" s="38"/>
      <c r="F243" s="194" t="s">
        <v>759</v>
      </c>
      <c r="G243" s="38"/>
      <c r="H243" s="38"/>
      <c r="I243" s="195"/>
      <c r="J243" s="38"/>
      <c r="K243" s="38"/>
      <c r="L243" s="41"/>
      <c r="M243" s="196"/>
      <c r="N243" s="197"/>
      <c r="O243" s="66"/>
      <c r="P243" s="66"/>
      <c r="Q243" s="66"/>
      <c r="R243" s="66"/>
      <c r="S243" s="66"/>
      <c r="T243" s="67"/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T243" s="19" t="s">
        <v>160</v>
      </c>
      <c r="AU243" s="19" t="s">
        <v>82</v>
      </c>
    </row>
    <row r="244" spans="1:65" s="2" customFormat="1" ht="11.25">
      <c r="A244" s="36"/>
      <c r="B244" s="37"/>
      <c r="C244" s="38"/>
      <c r="D244" s="198" t="s">
        <v>162</v>
      </c>
      <c r="E244" s="38"/>
      <c r="F244" s="199" t="s">
        <v>760</v>
      </c>
      <c r="G244" s="38"/>
      <c r="H244" s="38"/>
      <c r="I244" s="195"/>
      <c r="J244" s="38"/>
      <c r="K244" s="38"/>
      <c r="L244" s="41"/>
      <c r="M244" s="196"/>
      <c r="N244" s="197"/>
      <c r="O244" s="66"/>
      <c r="P244" s="66"/>
      <c r="Q244" s="66"/>
      <c r="R244" s="66"/>
      <c r="S244" s="66"/>
      <c r="T244" s="67"/>
      <c r="U244" s="36"/>
      <c r="V244" s="36"/>
      <c r="W244" s="36"/>
      <c r="X244" s="36"/>
      <c r="Y244" s="36"/>
      <c r="Z244" s="36"/>
      <c r="AA244" s="36"/>
      <c r="AB244" s="36"/>
      <c r="AC244" s="36"/>
      <c r="AD244" s="36"/>
      <c r="AE244" s="36"/>
      <c r="AT244" s="19" t="s">
        <v>162</v>
      </c>
      <c r="AU244" s="19" t="s">
        <v>82</v>
      </c>
    </row>
    <row r="245" spans="1:65" s="2" customFormat="1" ht="33" customHeight="1">
      <c r="A245" s="36"/>
      <c r="B245" s="37"/>
      <c r="C245" s="180" t="s">
        <v>7</v>
      </c>
      <c r="D245" s="180" t="s">
        <v>153</v>
      </c>
      <c r="E245" s="181" t="s">
        <v>762</v>
      </c>
      <c r="F245" s="182" t="s">
        <v>763</v>
      </c>
      <c r="G245" s="183" t="s">
        <v>279</v>
      </c>
      <c r="H245" s="184">
        <v>17.84</v>
      </c>
      <c r="I245" s="185"/>
      <c r="J245" s="186">
        <f>ROUND(I245*H245,2)</f>
        <v>0</v>
      </c>
      <c r="K245" s="182" t="s">
        <v>157</v>
      </c>
      <c r="L245" s="41"/>
      <c r="M245" s="187" t="s">
        <v>19</v>
      </c>
      <c r="N245" s="188" t="s">
        <v>44</v>
      </c>
      <c r="O245" s="66"/>
      <c r="P245" s="189">
        <f>O245*H245</f>
        <v>0</v>
      </c>
      <c r="Q245" s="189">
        <v>0</v>
      </c>
      <c r="R245" s="189">
        <f>Q245*H245</f>
        <v>0</v>
      </c>
      <c r="S245" s="189">
        <v>0</v>
      </c>
      <c r="T245" s="190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191" t="s">
        <v>158</v>
      </c>
      <c r="AT245" s="191" t="s">
        <v>153</v>
      </c>
      <c r="AU245" s="191" t="s">
        <v>82</v>
      </c>
      <c r="AY245" s="19" t="s">
        <v>151</v>
      </c>
      <c r="BE245" s="192">
        <f>IF(N245="základní",J245,0)</f>
        <v>0</v>
      </c>
      <c r="BF245" s="192">
        <f>IF(N245="snížená",J245,0)</f>
        <v>0</v>
      </c>
      <c r="BG245" s="192">
        <f>IF(N245="zákl. přenesená",J245,0)</f>
        <v>0</v>
      </c>
      <c r="BH245" s="192">
        <f>IF(N245="sníž. přenesená",J245,0)</f>
        <v>0</v>
      </c>
      <c r="BI245" s="192">
        <f>IF(N245="nulová",J245,0)</f>
        <v>0</v>
      </c>
      <c r="BJ245" s="19" t="s">
        <v>80</v>
      </c>
      <c r="BK245" s="192">
        <f>ROUND(I245*H245,2)</f>
        <v>0</v>
      </c>
      <c r="BL245" s="19" t="s">
        <v>158</v>
      </c>
      <c r="BM245" s="191" t="s">
        <v>1762</v>
      </c>
    </row>
    <row r="246" spans="1:65" s="2" customFormat="1" ht="39">
      <c r="A246" s="36"/>
      <c r="B246" s="37"/>
      <c r="C246" s="38"/>
      <c r="D246" s="193" t="s">
        <v>160</v>
      </c>
      <c r="E246" s="38"/>
      <c r="F246" s="194" t="s">
        <v>765</v>
      </c>
      <c r="G246" s="38"/>
      <c r="H246" s="38"/>
      <c r="I246" s="195"/>
      <c r="J246" s="38"/>
      <c r="K246" s="38"/>
      <c r="L246" s="41"/>
      <c r="M246" s="196"/>
      <c r="N246" s="197"/>
      <c r="O246" s="66"/>
      <c r="P246" s="66"/>
      <c r="Q246" s="66"/>
      <c r="R246" s="66"/>
      <c r="S246" s="66"/>
      <c r="T246" s="67"/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T246" s="19" t="s">
        <v>160</v>
      </c>
      <c r="AU246" s="19" t="s">
        <v>82</v>
      </c>
    </row>
    <row r="247" spans="1:65" s="2" customFormat="1" ht="11.25">
      <c r="A247" s="36"/>
      <c r="B247" s="37"/>
      <c r="C247" s="38"/>
      <c r="D247" s="198" t="s">
        <v>162</v>
      </c>
      <c r="E247" s="38"/>
      <c r="F247" s="199" t="s">
        <v>766</v>
      </c>
      <c r="G247" s="38"/>
      <c r="H247" s="38"/>
      <c r="I247" s="195"/>
      <c r="J247" s="38"/>
      <c r="K247" s="38"/>
      <c r="L247" s="41"/>
      <c r="M247" s="196"/>
      <c r="N247" s="197"/>
      <c r="O247" s="66"/>
      <c r="P247" s="66"/>
      <c r="Q247" s="66"/>
      <c r="R247" s="66"/>
      <c r="S247" s="66"/>
      <c r="T247" s="67"/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T247" s="19" t="s">
        <v>162</v>
      </c>
      <c r="AU247" s="19" t="s">
        <v>82</v>
      </c>
    </row>
    <row r="248" spans="1:65" s="14" customFormat="1" ht="11.25">
      <c r="B248" s="210"/>
      <c r="C248" s="211"/>
      <c r="D248" s="193" t="s">
        <v>164</v>
      </c>
      <c r="E248" s="211"/>
      <c r="F248" s="213" t="s">
        <v>1368</v>
      </c>
      <c r="G248" s="211"/>
      <c r="H248" s="214">
        <v>17.84</v>
      </c>
      <c r="I248" s="215"/>
      <c r="J248" s="211"/>
      <c r="K248" s="211"/>
      <c r="L248" s="216"/>
      <c r="M248" s="217"/>
      <c r="N248" s="218"/>
      <c r="O248" s="218"/>
      <c r="P248" s="218"/>
      <c r="Q248" s="218"/>
      <c r="R248" s="218"/>
      <c r="S248" s="218"/>
      <c r="T248" s="219"/>
      <c r="AT248" s="220" t="s">
        <v>164</v>
      </c>
      <c r="AU248" s="220" t="s">
        <v>82</v>
      </c>
      <c r="AV248" s="14" t="s">
        <v>82</v>
      </c>
      <c r="AW248" s="14" t="s">
        <v>4</v>
      </c>
      <c r="AX248" s="14" t="s">
        <v>80</v>
      </c>
      <c r="AY248" s="220" t="s">
        <v>151</v>
      </c>
    </row>
    <row r="249" spans="1:65" s="2" customFormat="1" ht="33" customHeight="1">
      <c r="A249" s="36"/>
      <c r="B249" s="37"/>
      <c r="C249" s="180" t="s">
        <v>323</v>
      </c>
      <c r="D249" s="180" t="s">
        <v>153</v>
      </c>
      <c r="E249" s="181" t="s">
        <v>775</v>
      </c>
      <c r="F249" s="182" t="s">
        <v>776</v>
      </c>
      <c r="G249" s="183" t="s">
        <v>279</v>
      </c>
      <c r="H249" s="184">
        <v>0.69399999999999995</v>
      </c>
      <c r="I249" s="185"/>
      <c r="J249" s="186">
        <f>ROUND(I249*H249,2)</f>
        <v>0</v>
      </c>
      <c r="K249" s="182" t="s">
        <v>157</v>
      </c>
      <c r="L249" s="41"/>
      <c r="M249" s="187" t="s">
        <v>19</v>
      </c>
      <c r="N249" s="188" t="s">
        <v>44</v>
      </c>
      <c r="O249" s="66"/>
      <c r="P249" s="189">
        <f>O249*H249</f>
        <v>0</v>
      </c>
      <c r="Q249" s="189">
        <v>0</v>
      </c>
      <c r="R249" s="189">
        <f>Q249*H249</f>
        <v>0</v>
      </c>
      <c r="S249" s="189">
        <v>0</v>
      </c>
      <c r="T249" s="190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191" t="s">
        <v>158</v>
      </c>
      <c r="AT249" s="191" t="s">
        <v>153</v>
      </c>
      <c r="AU249" s="191" t="s">
        <v>82</v>
      </c>
      <c r="AY249" s="19" t="s">
        <v>151</v>
      </c>
      <c r="BE249" s="192">
        <f>IF(N249="základní",J249,0)</f>
        <v>0</v>
      </c>
      <c r="BF249" s="192">
        <f>IF(N249="snížená",J249,0)</f>
        <v>0</v>
      </c>
      <c r="BG249" s="192">
        <f>IF(N249="zákl. přenesená",J249,0)</f>
        <v>0</v>
      </c>
      <c r="BH249" s="192">
        <f>IF(N249="sníž. přenesená",J249,0)</f>
        <v>0</v>
      </c>
      <c r="BI249" s="192">
        <f>IF(N249="nulová",J249,0)</f>
        <v>0</v>
      </c>
      <c r="BJ249" s="19" t="s">
        <v>80</v>
      </c>
      <c r="BK249" s="192">
        <f>ROUND(I249*H249,2)</f>
        <v>0</v>
      </c>
      <c r="BL249" s="19" t="s">
        <v>158</v>
      </c>
      <c r="BM249" s="191" t="s">
        <v>1763</v>
      </c>
    </row>
    <row r="250" spans="1:65" s="2" customFormat="1" ht="19.5">
      <c r="A250" s="36"/>
      <c r="B250" s="37"/>
      <c r="C250" s="38"/>
      <c r="D250" s="193" t="s">
        <v>160</v>
      </c>
      <c r="E250" s="38"/>
      <c r="F250" s="194" t="s">
        <v>778</v>
      </c>
      <c r="G250" s="38"/>
      <c r="H250" s="38"/>
      <c r="I250" s="195"/>
      <c r="J250" s="38"/>
      <c r="K250" s="38"/>
      <c r="L250" s="41"/>
      <c r="M250" s="196"/>
      <c r="N250" s="197"/>
      <c r="O250" s="66"/>
      <c r="P250" s="66"/>
      <c r="Q250" s="66"/>
      <c r="R250" s="66"/>
      <c r="S250" s="66"/>
      <c r="T250" s="67"/>
      <c r="U250" s="36"/>
      <c r="V250" s="36"/>
      <c r="W250" s="36"/>
      <c r="X250" s="36"/>
      <c r="Y250" s="36"/>
      <c r="Z250" s="36"/>
      <c r="AA250" s="36"/>
      <c r="AB250" s="36"/>
      <c r="AC250" s="36"/>
      <c r="AD250" s="36"/>
      <c r="AE250" s="36"/>
      <c r="AT250" s="19" t="s">
        <v>160</v>
      </c>
      <c r="AU250" s="19" t="s">
        <v>82</v>
      </c>
    </row>
    <row r="251" spans="1:65" s="2" customFormat="1" ht="11.25">
      <c r="A251" s="36"/>
      <c r="B251" s="37"/>
      <c r="C251" s="38"/>
      <c r="D251" s="198" t="s">
        <v>162</v>
      </c>
      <c r="E251" s="38"/>
      <c r="F251" s="199" t="s">
        <v>779</v>
      </c>
      <c r="G251" s="38"/>
      <c r="H251" s="38"/>
      <c r="I251" s="195"/>
      <c r="J251" s="38"/>
      <c r="K251" s="38"/>
      <c r="L251" s="41"/>
      <c r="M251" s="196"/>
      <c r="N251" s="197"/>
      <c r="O251" s="66"/>
      <c r="P251" s="66"/>
      <c r="Q251" s="66"/>
      <c r="R251" s="66"/>
      <c r="S251" s="66"/>
      <c r="T251" s="67"/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T251" s="19" t="s">
        <v>162</v>
      </c>
      <c r="AU251" s="19" t="s">
        <v>82</v>
      </c>
    </row>
    <row r="252" spans="1:65" s="13" customFormat="1" ht="22.5">
      <c r="B252" s="200"/>
      <c r="C252" s="201"/>
      <c r="D252" s="193" t="s">
        <v>164</v>
      </c>
      <c r="E252" s="202" t="s">
        <v>19</v>
      </c>
      <c r="F252" s="203" t="s">
        <v>1764</v>
      </c>
      <c r="G252" s="201"/>
      <c r="H252" s="202" t="s">
        <v>19</v>
      </c>
      <c r="I252" s="204"/>
      <c r="J252" s="201"/>
      <c r="K252" s="201"/>
      <c r="L252" s="205"/>
      <c r="M252" s="206"/>
      <c r="N252" s="207"/>
      <c r="O252" s="207"/>
      <c r="P252" s="207"/>
      <c r="Q252" s="207"/>
      <c r="R252" s="207"/>
      <c r="S252" s="207"/>
      <c r="T252" s="208"/>
      <c r="AT252" s="209" t="s">
        <v>164</v>
      </c>
      <c r="AU252" s="209" t="s">
        <v>82</v>
      </c>
      <c r="AV252" s="13" t="s">
        <v>80</v>
      </c>
      <c r="AW252" s="13" t="s">
        <v>35</v>
      </c>
      <c r="AX252" s="13" t="s">
        <v>73</v>
      </c>
      <c r="AY252" s="209" t="s">
        <v>151</v>
      </c>
    </row>
    <row r="253" spans="1:65" s="14" customFormat="1" ht="11.25">
      <c r="B253" s="210"/>
      <c r="C253" s="211"/>
      <c r="D253" s="193" t="s">
        <v>164</v>
      </c>
      <c r="E253" s="212" t="s">
        <v>19</v>
      </c>
      <c r="F253" s="213" t="s">
        <v>1371</v>
      </c>
      <c r="G253" s="211"/>
      <c r="H253" s="214">
        <v>0.34799999999999998</v>
      </c>
      <c r="I253" s="215"/>
      <c r="J253" s="211"/>
      <c r="K253" s="211"/>
      <c r="L253" s="216"/>
      <c r="M253" s="217"/>
      <c r="N253" s="218"/>
      <c r="O253" s="218"/>
      <c r="P253" s="218"/>
      <c r="Q253" s="218"/>
      <c r="R253" s="218"/>
      <c r="S253" s="218"/>
      <c r="T253" s="219"/>
      <c r="AT253" s="220" t="s">
        <v>164</v>
      </c>
      <c r="AU253" s="220" t="s">
        <v>82</v>
      </c>
      <c r="AV253" s="14" t="s">
        <v>82</v>
      </c>
      <c r="AW253" s="14" t="s">
        <v>35</v>
      </c>
      <c r="AX253" s="14" t="s">
        <v>73</v>
      </c>
      <c r="AY253" s="220" t="s">
        <v>151</v>
      </c>
    </row>
    <row r="254" spans="1:65" s="13" customFormat="1" ht="22.5">
      <c r="B254" s="200"/>
      <c r="C254" s="201"/>
      <c r="D254" s="193" t="s">
        <v>164</v>
      </c>
      <c r="E254" s="202" t="s">
        <v>19</v>
      </c>
      <c r="F254" s="203" t="s">
        <v>1765</v>
      </c>
      <c r="G254" s="201"/>
      <c r="H254" s="202" t="s">
        <v>19</v>
      </c>
      <c r="I254" s="204"/>
      <c r="J254" s="201"/>
      <c r="K254" s="201"/>
      <c r="L254" s="205"/>
      <c r="M254" s="206"/>
      <c r="N254" s="207"/>
      <c r="O254" s="207"/>
      <c r="P254" s="207"/>
      <c r="Q254" s="207"/>
      <c r="R254" s="207"/>
      <c r="S254" s="207"/>
      <c r="T254" s="208"/>
      <c r="AT254" s="209" t="s">
        <v>164</v>
      </c>
      <c r="AU254" s="209" t="s">
        <v>82</v>
      </c>
      <c r="AV254" s="13" t="s">
        <v>80</v>
      </c>
      <c r="AW254" s="13" t="s">
        <v>35</v>
      </c>
      <c r="AX254" s="13" t="s">
        <v>73</v>
      </c>
      <c r="AY254" s="209" t="s">
        <v>151</v>
      </c>
    </row>
    <row r="255" spans="1:65" s="14" customFormat="1" ht="11.25">
      <c r="B255" s="210"/>
      <c r="C255" s="211"/>
      <c r="D255" s="193" t="s">
        <v>164</v>
      </c>
      <c r="E255" s="212" t="s">
        <v>19</v>
      </c>
      <c r="F255" s="213" t="s">
        <v>1372</v>
      </c>
      <c r="G255" s="211"/>
      <c r="H255" s="214">
        <v>0.34599999999999997</v>
      </c>
      <c r="I255" s="215"/>
      <c r="J255" s="211"/>
      <c r="K255" s="211"/>
      <c r="L255" s="216"/>
      <c r="M255" s="217"/>
      <c r="N255" s="218"/>
      <c r="O255" s="218"/>
      <c r="P255" s="218"/>
      <c r="Q255" s="218"/>
      <c r="R255" s="218"/>
      <c r="S255" s="218"/>
      <c r="T255" s="219"/>
      <c r="AT255" s="220" t="s">
        <v>164</v>
      </c>
      <c r="AU255" s="220" t="s">
        <v>82</v>
      </c>
      <c r="AV255" s="14" t="s">
        <v>82</v>
      </c>
      <c r="AW255" s="14" t="s">
        <v>35</v>
      </c>
      <c r="AX255" s="14" t="s">
        <v>73</v>
      </c>
      <c r="AY255" s="220" t="s">
        <v>151</v>
      </c>
    </row>
    <row r="256" spans="1:65" s="15" customFormat="1" ht="11.25">
      <c r="B256" s="221"/>
      <c r="C256" s="222"/>
      <c r="D256" s="193" t="s">
        <v>164</v>
      </c>
      <c r="E256" s="223" t="s">
        <v>19</v>
      </c>
      <c r="F256" s="224" t="s">
        <v>167</v>
      </c>
      <c r="G256" s="222"/>
      <c r="H256" s="225">
        <v>0.69399999999999995</v>
      </c>
      <c r="I256" s="226"/>
      <c r="J256" s="222"/>
      <c r="K256" s="222"/>
      <c r="L256" s="227"/>
      <c r="M256" s="228"/>
      <c r="N256" s="229"/>
      <c r="O256" s="229"/>
      <c r="P256" s="229"/>
      <c r="Q256" s="229"/>
      <c r="R256" s="229"/>
      <c r="S256" s="229"/>
      <c r="T256" s="230"/>
      <c r="AT256" s="231" t="s">
        <v>164</v>
      </c>
      <c r="AU256" s="231" t="s">
        <v>82</v>
      </c>
      <c r="AV256" s="15" t="s">
        <v>158</v>
      </c>
      <c r="AW256" s="15" t="s">
        <v>35</v>
      </c>
      <c r="AX256" s="15" t="s">
        <v>80</v>
      </c>
      <c r="AY256" s="231" t="s">
        <v>151</v>
      </c>
    </row>
    <row r="257" spans="1:65" s="2" customFormat="1" ht="37.9" customHeight="1">
      <c r="A257" s="36"/>
      <c r="B257" s="37"/>
      <c r="C257" s="180" t="s">
        <v>330</v>
      </c>
      <c r="D257" s="180" t="s">
        <v>153</v>
      </c>
      <c r="E257" s="181" t="s">
        <v>785</v>
      </c>
      <c r="F257" s="182" t="s">
        <v>786</v>
      </c>
      <c r="G257" s="183" t="s">
        <v>279</v>
      </c>
      <c r="H257" s="184">
        <v>0.6</v>
      </c>
      <c r="I257" s="185"/>
      <c r="J257" s="186">
        <f>ROUND(I257*H257,2)</f>
        <v>0</v>
      </c>
      <c r="K257" s="182" t="s">
        <v>157</v>
      </c>
      <c r="L257" s="41"/>
      <c r="M257" s="187" t="s">
        <v>19</v>
      </c>
      <c r="N257" s="188" t="s">
        <v>44</v>
      </c>
      <c r="O257" s="66"/>
      <c r="P257" s="189">
        <f>O257*H257</f>
        <v>0</v>
      </c>
      <c r="Q257" s="189">
        <v>0</v>
      </c>
      <c r="R257" s="189">
        <f>Q257*H257</f>
        <v>0</v>
      </c>
      <c r="S257" s="189">
        <v>0</v>
      </c>
      <c r="T257" s="190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191" t="s">
        <v>158</v>
      </c>
      <c r="AT257" s="191" t="s">
        <v>153</v>
      </c>
      <c r="AU257" s="191" t="s">
        <v>82</v>
      </c>
      <c r="AY257" s="19" t="s">
        <v>151</v>
      </c>
      <c r="BE257" s="192">
        <f>IF(N257="základní",J257,0)</f>
        <v>0</v>
      </c>
      <c r="BF257" s="192">
        <f>IF(N257="snížená",J257,0)</f>
        <v>0</v>
      </c>
      <c r="BG257" s="192">
        <f>IF(N257="zákl. přenesená",J257,0)</f>
        <v>0</v>
      </c>
      <c r="BH257" s="192">
        <f>IF(N257="sníž. přenesená",J257,0)</f>
        <v>0</v>
      </c>
      <c r="BI257" s="192">
        <f>IF(N257="nulová",J257,0)</f>
        <v>0</v>
      </c>
      <c r="BJ257" s="19" t="s">
        <v>80</v>
      </c>
      <c r="BK257" s="192">
        <f>ROUND(I257*H257,2)</f>
        <v>0</v>
      </c>
      <c r="BL257" s="19" t="s">
        <v>158</v>
      </c>
      <c r="BM257" s="191" t="s">
        <v>1766</v>
      </c>
    </row>
    <row r="258" spans="1:65" s="2" customFormat="1" ht="29.25">
      <c r="A258" s="36"/>
      <c r="B258" s="37"/>
      <c r="C258" s="38"/>
      <c r="D258" s="193" t="s">
        <v>160</v>
      </c>
      <c r="E258" s="38"/>
      <c r="F258" s="194" t="s">
        <v>788</v>
      </c>
      <c r="G258" s="38"/>
      <c r="H258" s="38"/>
      <c r="I258" s="195"/>
      <c r="J258" s="38"/>
      <c r="K258" s="38"/>
      <c r="L258" s="41"/>
      <c r="M258" s="196"/>
      <c r="N258" s="197"/>
      <c r="O258" s="66"/>
      <c r="P258" s="66"/>
      <c r="Q258" s="66"/>
      <c r="R258" s="66"/>
      <c r="S258" s="66"/>
      <c r="T258" s="67"/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T258" s="19" t="s">
        <v>160</v>
      </c>
      <c r="AU258" s="19" t="s">
        <v>82</v>
      </c>
    </row>
    <row r="259" spans="1:65" s="2" customFormat="1" ht="11.25">
      <c r="A259" s="36"/>
      <c r="B259" s="37"/>
      <c r="C259" s="38"/>
      <c r="D259" s="198" t="s">
        <v>162</v>
      </c>
      <c r="E259" s="38"/>
      <c r="F259" s="199" t="s">
        <v>789</v>
      </c>
      <c r="G259" s="38"/>
      <c r="H259" s="38"/>
      <c r="I259" s="195"/>
      <c r="J259" s="38"/>
      <c r="K259" s="38"/>
      <c r="L259" s="41"/>
      <c r="M259" s="196"/>
      <c r="N259" s="197"/>
      <c r="O259" s="66"/>
      <c r="P259" s="66"/>
      <c r="Q259" s="66"/>
      <c r="R259" s="66"/>
      <c r="S259" s="66"/>
      <c r="T259" s="67"/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T259" s="19" t="s">
        <v>162</v>
      </c>
      <c r="AU259" s="19" t="s">
        <v>82</v>
      </c>
    </row>
    <row r="260" spans="1:65" s="14" customFormat="1" ht="11.25">
      <c r="B260" s="210"/>
      <c r="C260" s="211"/>
      <c r="D260" s="193" t="s">
        <v>164</v>
      </c>
      <c r="E260" s="212" t="s">
        <v>19</v>
      </c>
      <c r="F260" s="213" t="s">
        <v>791</v>
      </c>
      <c r="G260" s="211"/>
      <c r="H260" s="214">
        <v>0.6</v>
      </c>
      <c r="I260" s="215"/>
      <c r="J260" s="211"/>
      <c r="K260" s="211"/>
      <c r="L260" s="216"/>
      <c r="M260" s="217"/>
      <c r="N260" s="218"/>
      <c r="O260" s="218"/>
      <c r="P260" s="218"/>
      <c r="Q260" s="218"/>
      <c r="R260" s="218"/>
      <c r="S260" s="218"/>
      <c r="T260" s="219"/>
      <c r="AT260" s="220" t="s">
        <v>164</v>
      </c>
      <c r="AU260" s="220" t="s">
        <v>82</v>
      </c>
      <c r="AV260" s="14" t="s">
        <v>82</v>
      </c>
      <c r="AW260" s="14" t="s">
        <v>35</v>
      </c>
      <c r="AX260" s="14" t="s">
        <v>73</v>
      </c>
      <c r="AY260" s="220" t="s">
        <v>151</v>
      </c>
    </row>
    <row r="261" spans="1:65" s="15" customFormat="1" ht="11.25">
      <c r="B261" s="221"/>
      <c r="C261" s="222"/>
      <c r="D261" s="193" t="s">
        <v>164</v>
      </c>
      <c r="E261" s="223" t="s">
        <v>19</v>
      </c>
      <c r="F261" s="224" t="s">
        <v>167</v>
      </c>
      <c r="G261" s="222"/>
      <c r="H261" s="225">
        <v>0.6</v>
      </c>
      <c r="I261" s="226"/>
      <c r="J261" s="222"/>
      <c r="K261" s="222"/>
      <c r="L261" s="227"/>
      <c r="M261" s="228"/>
      <c r="N261" s="229"/>
      <c r="O261" s="229"/>
      <c r="P261" s="229"/>
      <c r="Q261" s="229"/>
      <c r="R261" s="229"/>
      <c r="S261" s="229"/>
      <c r="T261" s="230"/>
      <c r="AT261" s="231" t="s">
        <v>164</v>
      </c>
      <c r="AU261" s="231" t="s">
        <v>82</v>
      </c>
      <c r="AV261" s="15" t="s">
        <v>158</v>
      </c>
      <c r="AW261" s="15" t="s">
        <v>35</v>
      </c>
      <c r="AX261" s="15" t="s">
        <v>80</v>
      </c>
      <c r="AY261" s="231" t="s">
        <v>151</v>
      </c>
    </row>
    <row r="262" spans="1:65" s="2" customFormat="1" ht="16.5" customHeight="1">
      <c r="A262" s="36"/>
      <c r="B262" s="37"/>
      <c r="C262" s="180" t="s">
        <v>338</v>
      </c>
      <c r="D262" s="180" t="s">
        <v>153</v>
      </c>
      <c r="E262" s="181" t="s">
        <v>793</v>
      </c>
      <c r="F262" s="182" t="s">
        <v>794</v>
      </c>
      <c r="G262" s="183" t="s">
        <v>279</v>
      </c>
      <c r="H262" s="184">
        <v>3.7989999999999999</v>
      </c>
      <c r="I262" s="185"/>
      <c r="J262" s="186">
        <f>ROUND(I262*H262,2)</f>
        <v>0</v>
      </c>
      <c r="K262" s="182" t="s">
        <v>157</v>
      </c>
      <c r="L262" s="41"/>
      <c r="M262" s="187" t="s">
        <v>19</v>
      </c>
      <c r="N262" s="188" t="s">
        <v>44</v>
      </c>
      <c r="O262" s="66"/>
      <c r="P262" s="189">
        <f>O262*H262</f>
        <v>0</v>
      </c>
      <c r="Q262" s="189">
        <v>0</v>
      </c>
      <c r="R262" s="189">
        <f>Q262*H262</f>
        <v>0</v>
      </c>
      <c r="S262" s="189">
        <v>0</v>
      </c>
      <c r="T262" s="190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191" t="s">
        <v>158</v>
      </c>
      <c r="AT262" s="191" t="s">
        <v>153</v>
      </c>
      <c r="AU262" s="191" t="s">
        <v>82</v>
      </c>
      <c r="AY262" s="19" t="s">
        <v>151</v>
      </c>
      <c r="BE262" s="192">
        <f>IF(N262="základní",J262,0)</f>
        <v>0</v>
      </c>
      <c r="BF262" s="192">
        <f>IF(N262="snížená",J262,0)</f>
        <v>0</v>
      </c>
      <c r="BG262" s="192">
        <f>IF(N262="zákl. přenesená",J262,0)</f>
        <v>0</v>
      </c>
      <c r="BH262" s="192">
        <f>IF(N262="sníž. přenesená",J262,0)</f>
        <v>0</v>
      </c>
      <c r="BI262" s="192">
        <f>IF(N262="nulová",J262,0)</f>
        <v>0</v>
      </c>
      <c r="BJ262" s="19" t="s">
        <v>80</v>
      </c>
      <c r="BK262" s="192">
        <f>ROUND(I262*H262,2)</f>
        <v>0</v>
      </c>
      <c r="BL262" s="19" t="s">
        <v>158</v>
      </c>
      <c r="BM262" s="191" t="s">
        <v>1767</v>
      </c>
    </row>
    <row r="263" spans="1:65" s="2" customFormat="1" ht="39">
      <c r="A263" s="36"/>
      <c r="B263" s="37"/>
      <c r="C263" s="38"/>
      <c r="D263" s="193" t="s">
        <v>160</v>
      </c>
      <c r="E263" s="38"/>
      <c r="F263" s="194" t="s">
        <v>796</v>
      </c>
      <c r="G263" s="38"/>
      <c r="H263" s="38"/>
      <c r="I263" s="195"/>
      <c r="J263" s="38"/>
      <c r="K263" s="38"/>
      <c r="L263" s="41"/>
      <c r="M263" s="196"/>
      <c r="N263" s="197"/>
      <c r="O263" s="66"/>
      <c r="P263" s="66"/>
      <c r="Q263" s="66"/>
      <c r="R263" s="66"/>
      <c r="S263" s="66"/>
      <c r="T263" s="67"/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T263" s="19" t="s">
        <v>160</v>
      </c>
      <c r="AU263" s="19" t="s">
        <v>82</v>
      </c>
    </row>
    <row r="264" spans="1:65" s="2" customFormat="1" ht="11.25">
      <c r="A264" s="36"/>
      <c r="B264" s="37"/>
      <c r="C264" s="38"/>
      <c r="D264" s="198" t="s">
        <v>162</v>
      </c>
      <c r="E264" s="38"/>
      <c r="F264" s="199" t="s">
        <v>797</v>
      </c>
      <c r="G264" s="38"/>
      <c r="H264" s="38"/>
      <c r="I264" s="195"/>
      <c r="J264" s="38"/>
      <c r="K264" s="38"/>
      <c r="L264" s="41"/>
      <c r="M264" s="196"/>
      <c r="N264" s="197"/>
      <c r="O264" s="66"/>
      <c r="P264" s="66"/>
      <c r="Q264" s="66"/>
      <c r="R264" s="66"/>
      <c r="S264" s="66"/>
      <c r="T264" s="67"/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T264" s="19" t="s">
        <v>162</v>
      </c>
      <c r="AU264" s="19" t="s">
        <v>82</v>
      </c>
    </row>
    <row r="265" spans="1:65" s="2" customFormat="1" ht="24.2" customHeight="1">
      <c r="A265" s="36"/>
      <c r="B265" s="37"/>
      <c r="C265" s="180" t="s">
        <v>486</v>
      </c>
      <c r="D265" s="180" t="s">
        <v>153</v>
      </c>
      <c r="E265" s="181" t="s">
        <v>799</v>
      </c>
      <c r="F265" s="182" t="s">
        <v>800</v>
      </c>
      <c r="G265" s="183" t="s">
        <v>279</v>
      </c>
      <c r="H265" s="184">
        <v>3.7989999999999999</v>
      </c>
      <c r="I265" s="185"/>
      <c r="J265" s="186">
        <f>ROUND(I265*H265,2)</f>
        <v>0</v>
      </c>
      <c r="K265" s="182" t="s">
        <v>157</v>
      </c>
      <c r="L265" s="41"/>
      <c r="M265" s="187" t="s">
        <v>19</v>
      </c>
      <c r="N265" s="188" t="s">
        <v>44</v>
      </c>
      <c r="O265" s="66"/>
      <c r="P265" s="189">
        <f>O265*H265</f>
        <v>0</v>
      </c>
      <c r="Q265" s="189">
        <v>0</v>
      </c>
      <c r="R265" s="189">
        <f>Q265*H265</f>
        <v>0</v>
      </c>
      <c r="S265" s="189">
        <v>0</v>
      </c>
      <c r="T265" s="190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191" t="s">
        <v>158</v>
      </c>
      <c r="AT265" s="191" t="s">
        <v>153</v>
      </c>
      <c r="AU265" s="191" t="s">
        <v>82</v>
      </c>
      <c r="AY265" s="19" t="s">
        <v>151</v>
      </c>
      <c r="BE265" s="192">
        <f>IF(N265="základní",J265,0)</f>
        <v>0</v>
      </c>
      <c r="BF265" s="192">
        <f>IF(N265="snížená",J265,0)</f>
        <v>0</v>
      </c>
      <c r="BG265" s="192">
        <f>IF(N265="zákl. přenesená",J265,0)</f>
        <v>0</v>
      </c>
      <c r="BH265" s="192">
        <f>IF(N265="sníž. přenesená",J265,0)</f>
        <v>0</v>
      </c>
      <c r="BI265" s="192">
        <f>IF(N265="nulová",J265,0)</f>
        <v>0</v>
      </c>
      <c r="BJ265" s="19" t="s">
        <v>80</v>
      </c>
      <c r="BK265" s="192">
        <f>ROUND(I265*H265,2)</f>
        <v>0</v>
      </c>
      <c r="BL265" s="19" t="s">
        <v>158</v>
      </c>
      <c r="BM265" s="191" t="s">
        <v>1768</v>
      </c>
    </row>
    <row r="266" spans="1:65" s="2" customFormat="1" ht="48.75">
      <c r="A266" s="36"/>
      <c r="B266" s="37"/>
      <c r="C266" s="38"/>
      <c r="D266" s="193" t="s">
        <v>160</v>
      </c>
      <c r="E266" s="38"/>
      <c r="F266" s="194" t="s">
        <v>802</v>
      </c>
      <c r="G266" s="38"/>
      <c r="H266" s="38"/>
      <c r="I266" s="195"/>
      <c r="J266" s="38"/>
      <c r="K266" s="38"/>
      <c r="L266" s="41"/>
      <c r="M266" s="196"/>
      <c r="N266" s="197"/>
      <c r="O266" s="66"/>
      <c r="P266" s="66"/>
      <c r="Q266" s="66"/>
      <c r="R266" s="66"/>
      <c r="S266" s="66"/>
      <c r="T266" s="67"/>
      <c r="U266" s="36"/>
      <c r="V266" s="36"/>
      <c r="W266" s="36"/>
      <c r="X266" s="36"/>
      <c r="Y266" s="36"/>
      <c r="Z266" s="36"/>
      <c r="AA266" s="36"/>
      <c r="AB266" s="36"/>
      <c r="AC266" s="36"/>
      <c r="AD266" s="36"/>
      <c r="AE266" s="36"/>
      <c r="AT266" s="19" t="s">
        <v>160</v>
      </c>
      <c r="AU266" s="19" t="s">
        <v>82</v>
      </c>
    </row>
    <row r="267" spans="1:65" s="2" customFormat="1" ht="11.25">
      <c r="A267" s="36"/>
      <c r="B267" s="37"/>
      <c r="C267" s="38"/>
      <c r="D267" s="198" t="s">
        <v>162</v>
      </c>
      <c r="E267" s="38"/>
      <c r="F267" s="199" t="s">
        <v>803</v>
      </c>
      <c r="G267" s="38"/>
      <c r="H267" s="38"/>
      <c r="I267" s="195"/>
      <c r="J267" s="38"/>
      <c r="K267" s="38"/>
      <c r="L267" s="41"/>
      <c r="M267" s="196"/>
      <c r="N267" s="197"/>
      <c r="O267" s="66"/>
      <c r="P267" s="66"/>
      <c r="Q267" s="66"/>
      <c r="R267" s="66"/>
      <c r="S267" s="66"/>
      <c r="T267" s="67"/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T267" s="19" t="s">
        <v>162</v>
      </c>
      <c r="AU267" s="19" t="s">
        <v>82</v>
      </c>
    </row>
    <row r="268" spans="1:65" s="2" customFormat="1" ht="24.2" customHeight="1">
      <c r="A268" s="36"/>
      <c r="B268" s="37"/>
      <c r="C268" s="180" t="s">
        <v>492</v>
      </c>
      <c r="D268" s="180" t="s">
        <v>153</v>
      </c>
      <c r="E268" s="181" t="s">
        <v>805</v>
      </c>
      <c r="F268" s="182" t="s">
        <v>806</v>
      </c>
      <c r="G268" s="183" t="s">
        <v>279</v>
      </c>
      <c r="H268" s="184">
        <v>1.4650000000000001</v>
      </c>
      <c r="I268" s="185"/>
      <c r="J268" s="186">
        <f>ROUND(I268*H268,2)</f>
        <v>0</v>
      </c>
      <c r="K268" s="182" t="s">
        <v>157</v>
      </c>
      <c r="L268" s="41"/>
      <c r="M268" s="187" t="s">
        <v>19</v>
      </c>
      <c r="N268" s="188" t="s">
        <v>44</v>
      </c>
      <c r="O268" s="66"/>
      <c r="P268" s="189">
        <f>O268*H268</f>
        <v>0</v>
      </c>
      <c r="Q268" s="189">
        <v>0</v>
      </c>
      <c r="R268" s="189">
        <f>Q268*H268</f>
        <v>0</v>
      </c>
      <c r="S268" s="189">
        <v>0</v>
      </c>
      <c r="T268" s="190">
        <f>S268*H268</f>
        <v>0</v>
      </c>
      <c r="U268" s="36"/>
      <c r="V268" s="36"/>
      <c r="W268" s="36"/>
      <c r="X268" s="36"/>
      <c r="Y268" s="36"/>
      <c r="Z268" s="36"/>
      <c r="AA268" s="36"/>
      <c r="AB268" s="36"/>
      <c r="AC268" s="36"/>
      <c r="AD268" s="36"/>
      <c r="AE268" s="36"/>
      <c r="AR268" s="191" t="s">
        <v>158</v>
      </c>
      <c r="AT268" s="191" t="s">
        <v>153</v>
      </c>
      <c r="AU268" s="191" t="s">
        <v>82</v>
      </c>
      <c r="AY268" s="19" t="s">
        <v>151</v>
      </c>
      <c r="BE268" s="192">
        <f>IF(N268="základní",J268,0)</f>
        <v>0</v>
      </c>
      <c r="BF268" s="192">
        <f>IF(N268="snížená",J268,0)</f>
        <v>0</v>
      </c>
      <c r="BG268" s="192">
        <f>IF(N268="zákl. přenesená",J268,0)</f>
        <v>0</v>
      </c>
      <c r="BH268" s="192">
        <f>IF(N268="sníž. přenesená",J268,0)</f>
        <v>0</v>
      </c>
      <c r="BI268" s="192">
        <f>IF(N268="nulová",J268,0)</f>
        <v>0</v>
      </c>
      <c r="BJ268" s="19" t="s">
        <v>80</v>
      </c>
      <c r="BK268" s="192">
        <f>ROUND(I268*H268,2)</f>
        <v>0</v>
      </c>
      <c r="BL268" s="19" t="s">
        <v>158</v>
      </c>
      <c r="BM268" s="191" t="s">
        <v>1769</v>
      </c>
    </row>
    <row r="269" spans="1:65" s="2" customFormat="1" ht="29.25">
      <c r="A269" s="36"/>
      <c r="B269" s="37"/>
      <c r="C269" s="38"/>
      <c r="D269" s="193" t="s">
        <v>160</v>
      </c>
      <c r="E269" s="38"/>
      <c r="F269" s="194" t="s">
        <v>808</v>
      </c>
      <c r="G269" s="38"/>
      <c r="H269" s="38"/>
      <c r="I269" s="195"/>
      <c r="J269" s="38"/>
      <c r="K269" s="38"/>
      <c r="L269" s="41"/>
      <c r="M269" s="196"/>
      <c r="N269" s="197"/>
      <c r="O269" s="66"/>
      <c r="P269" s="66"/>
      <c r="Q269" s="66"/>
      <c r="R269" s="66"/>
      <c r="S269" s="66"/>
      <c r="T269" s="67"/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T269" s="19" t="s">
        <v>160</v>
      </c>
      <c r="AU269" s="19" t="s">
        <v>82</v>
      </c>
    </row>
    <row r="270" spans="1:65" s="2" customFormat="1" ht="11.25">
      <c r="A270" s="36"/>
      <c r="B270" s="37"/>
      <c r="C270" s="38"/>
      <c r="D270" s="198" t="s">
        <v>162</v>
      </c>
      <c r="E270" s="38"/>
      <c r="F270" s="199" t="s">
        <v>809</v>
      </c>
      <c r="G270" s="38"/>
      <c r="H270" s="38"/>
      <c r="I270" s="195"/>
      <c r="J270" s="38"/>
      <c r="K270" s="38"/>
      <c r="L270" s="41"/>
      <c r="M270" s="196"/>
      <c r="N270" s="197"/>
      <c r="O270" s="66"/>
      <c r="P270" s="66"/>
      <c r="Q270" s="66"/>
      <c r="R270" s="66"/>
      <c r="S270" s="66"/>
      <c r="T270" s="67"/>
      <c r="U270" s="36"/>
      <c r="V270" s="36"/>
      <c r="W270" s="36"/>
      <c r="X270" s="36"/>
      <c r="Y270" s="36"/>
      <c r="Z270" s="36"/>
      <c r="AA270" s="36"/>
      <c r="AB270" s="36"/>
      <c r="AC270" s="36"/>
      <c r="AD270" s="36"/>
      <c r="AE270" s="36"/>
      <c r="AT270" s="19" t="s">
        <v>162</v>
      </c>
      <c r="AU270" s="19" t="s">
        <v>82</v>
      </c>
    </row>
    <row r="271" spans="1:65" s="13" customFormat="1" ht="11.25">
      <c r="B271" s="200"/>
      <c r="C271" s="201"/>
      <c r="D271" s="193" t="s">
        <v>164</v>
      </c>
      <c r="E271" s="202" t="s">
        <v>19</v>
      </c>
      <c r="F271" s="203" t="s">
        <v>810</v>
      </c>
      <c r="G271" s="201"/>
      <c r="H271" s="202" t="s">
        <v>19</v>
      </c>
      <c r="I271" s="204"/>
      <c r="J271" s="201"/>
      <c r="K271" s="201"/>
      <c r="L271" s="205"/>
      <c r="M271" s="206"/>
      <c r="N271" s="207"/>
      <c r="O271" s="207"/>
      <c r="P271" s="207"/>
      <c r="Q271" s="207"/>
      <c r="R271" s="207"/>
      <c r="S271" s="207"/>
      <c r="T271" s="208"/>
      <c r="AT271" s="209" t="s">
        <v>164</v>
      </c>
      <c r="AU271" s="209" t="s">
        <v>82</v>
      </c>
      <c r="AV271" s="13" t="s">
        <v>80</v>
      </c>
      <c r="AW271" s="13" t="s">
        <v>35</v>
      </c>
      <c r="AX271" s="13" t="s">
        <v>73</v>
      </c>
      <c r="AY271" s="209" t="s">
        <v>151</v>
      </c>
    </row>
    <row r="272" spans="1:65" s="14" customFormat="1" ht="11.25">
      <c r="B272" s="210"/>
      <c r="C272" s="211"/>
      <c r="D272" s="193" t="s">
        <v>164</v>
      </c>
      <c r="E272" s="212" t="s">
        <v>19</v>
      </c>
      <c r="F272" s="213" t="s">
        <v>1377</v>
      </c>
      <c r="G272" s="211"/>
      <c r="H272" s="214">
        <v>1.4650000000000001</v>
      </c>
      <c r="I272" s="215"/>
      <c r="J272" s="211"/>
      <c r="K272" s="211"/>
      <c r="L272" s="216"/>
      <c r="M272" s="217"/>
      <c r="N272" s="218"/>
      <c r="O272" s="218"/>
      <c r="P272" s="218"/>
      <c r="Q272" s="218"/>
      <c r="R272" s="218"/>
      <c r="S272" s="218"/>
      <c r="T272" s="219"/>
      <c r="AT272" s="220" t="s">
        <v>164</v>
      </c>
      <c r="AU272" s="220" t="s">
        <v>82</v>
      </c>
      <c r="AV272" s="14" t="s">
        <v>82</v>
      </c>
      <c r="AW272" s="14" t="s">
        <v>35</v>
      </c>
      <c r="AX272" s="14" t="s">
        <v>73</v>
      </c>
      <c r="AY272" s="220" t="s">
        <v>151</v>
      </c>
    </row>
    <row r="273" spans="1:65" s="15" customFormat="1" ht="11.25">
      <c r="B273" s="221"/>
      <c r="C273" s="222"/>
      <c r="D273" s="193" t="s">
        <v>164</v>
      </c>
      <c r="E273" s="223" t="s">
        <v>19</v>
      </c>
      <c r="F273" s="224" t="s">
        <v>167</v>
      </c>
      <c r="G273" s="222"/>
      <c r="H273" s="225">
        <v>1.4650000000000001</v>
      </c>
      <c r="I273" s="226"/>
      <c r="J273" s="222"/>
      <c r="K273" s="222"/>
      <c r="L273" s="227"/>
      <c r="M273" s="228"/>
      <c r="N273" s="229"/>
      <c r="O273" s="229"/>
      <c r="P273" s="229"/>
      <c r="Q273" s="229"/>
      <c r="R273" s="229"/>
      <c r="S273" s="229"/>
      <c r="T273" s="230"/>
      <c r="AT273" s="231" t="s">
        <v>164</v>
      </c>
      <c r="AU273" s="231" t="s">
        <v>82</v>
      </c>
      <c r="AV273" s="15" t="s">
        <v>158</v>
      </c>
      <c r="AW273" s="15" t="s">
        <v>35</v>
      </c>
      <c r="AX273" s="15" t="s">
        <v>80</v>
      </c>
      <c r="AY273" s="231" t="s">
        <v>151</v>
      </c>
    </row>
    <row r="274" spans="1:65" s="2" customFormat="1" ht="24.2" customHeight="1">
      <c r="A274" s="36"/>
      <c r="B274" s="37"/>
      <c r="C274" s="180" t="s">
        <v>711</v>
      </c>
      <c r="D274" s="180" t="s">
        <v>153</v>
      </c>
      <c r="E274" s="181" t="s">
        <v>813</v>
      </c>
      <c r="F274" s="182" t="s">
        <v>814</v>
      </c>
      <c r="G274" s="183" t="s">
        <v>279</v>
      </c>
      <c r="H274" s="184">
        <v>29.3</v>
      </c>
      <c r="I274" s="185"/>
      <c r="J274" s="186">
        <f>ROUND(I274*H274,2)</f>
        <v>0</v>
      </c>
      <c r="K274" s="182" t="s">
        <v>157</v>
      </c>
      <c r="L274" s="41"/>
      <c r="M274" s="187" t="s">
        <v>19</v>
      </c>
      <c r="N274" s="188" t="s">
        <v>44</v>
      </c>
      <c r="O274" s="66"/>
      <c r="P274" s="189">
        <f>O274*H274</f>
        <v>0</v>
      </c>
      <c r="Q274" s="189">
        <v>0</v>
      </c>
      <c r="R274" s="189">
        <f>Q274*H274</f>
        <v>0</v>
      </c>
      <c r="S274" s="189">
        <v>0</v>
      </c>
      <c r="T274" s="190">
        <f>S274*H274</f>
        <v>0</v>
      </c>
      <c r="U274" s="36"/>
      <c r="V274" s="36"/>
      <c r="W274" s="36"/>
      <c r="X274" s="36"/>
      <c r="Y274" s="36"/>
      <c r="Z274" s="36"/>
      <c r="AA274" s="36"/>
      <c r="AB274" s="36"/>
      <c r="AC274" s="36"/>
      <c r="AD274" s="36"/>
      <c r="AE274" s="36"/>
      <c r="AR274" s="191" t="s">
        <v>158</v>
      </c>
      <c r="AT274" s="191" t="s">
        <v>153</v>
      </c>
      <c r="AU274" s="191" t="s">
        <v>82</v>
      </c>
      <c r="AY274" s="19" t="s">
        <v>151</v>
      </c>
      <c r="BE274" s="192">
        <f>IF(N274="základní",J274,0)</f>
        <v>0</v>
      </c>
      <c r="BF274" s="192">
        <f>IF(N274="snížená",J274,0)</f>
        <v>0</v>
      </c>
      <c r="BG274" s="192">
        <f>IF(N274="zákl. přenesená",J274,0)</f>
        <v>0</v>
      </c>
      <c r="BH274" s="192">
        <f>IF(N274="sníž. přenesená",J274,0)</f>
        <v>0</v>
      </c>
      <c r="BI274" s="192">
        <f>IF(N274="nulová",J274,0)</f>
        <v>0</v>
      </c>
      <c r="BJ274" s="19" t="s">
        <v>80</v>
      </c>
      <c r="BK274" s="192">
        <f>ROUND(I274*H274,2)</f>
        <v>0</v>
      </c>
      <c r="BL274" s="19" t="s">
        <v>158</v>
      </c>
      <c r="BM274" s="191" t="s">
        <v>1770</v>
      </c>
    </row>
    <row r="275" spans="1:65" s="2" customFormat="1" ht="39">
      <c r="A275" s="36"/>
      <c r="B275" s="37"/>
      <c r="C275" s="38"/>
      <c r="D275" s="193" t="s">
        <v>160</v>
      </c>
      <c r="E275" s="38"/>
      <c r="F275" s="194" t="s">
        <v>816</v>
      </c>
      <c r="G275" s="38"/>
      <c r="H275" s="38"/>
      <c r="I275" s="195"/>
      <c r="J275" s="38"/>
      <c r="K275" s="38"/>
      <c r="L275" s="41"/>
      <c r="M275" s="196"/>
      <c r="N275" s="197"/>
      <c r="O275" s="66"/>
      <c r="P275" s="66"/>
      <c r="Q275" s="66"/>
      <c r="R275" s="66"/>
      <c r="S275" s="66"/>
      <c r="T275" s="67"/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T275" s="19" t="s">
        <v>160</v>
      </c>
      <c r="AU275" s="19" t="s">
        <v>82</v>
      </c>
    </row>
    <row r="276" spans="1:65" s="2" customFormat="1" ht="11.25">
      <c r="A276" s="36"/>
      <c r="B276" s="37"/>
      <c r="C276" s="38"/>
      <c r="D276" s="198" t="s">
        <v>162</v>
      </c>
      <c r="E276" s="38"/>
      <c r="F276" s="199" t="s">
        <v>817</v>
      </c>
      <c r="G276" s="38"/>
      <c r="H276" s="38"/>
      <c r="I276" s="195"/>
      <c r="J276" s="38"/>
      <c r="K276" s="38"/>
      <c r="L276" s="41"/>
      <c r="M276" s="196"/>
      <c r="N276" s="197"/>
      <c r="O276" s="66"/>
      <c r="P276" s="66"/>
      <c r="Q276" s="66"/>
      <c r="R276" s="66"/>
      <c r="S276" s="66"/>
      <c r="T276" s="67"/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T276" s="19" t="s">
        <v>162</v>
      </c>
      <c r="AU276" s="19" t="s">
        <v>82</v>
      </c>
    </row>
    <row r="277" spans="1:65" s="13" customFormat="1" ht="11.25">
      <c r="B277" s="200"/>
      <c r="C277" s="201"/>
      <c r="D277" s="193" t="s">
        <v>164</v>
      </c>
      <c r="E277" s="202" t="s">
        <v>19</v>
      </c>
      <c r="F277" s="203" t="s">
        <v>433</v>
      </c>
      <c r="G277" s="201"/>
      <c r="H277" s="202" t="s">
        <v>19</v>
      </c>
      <c r="I277" s="204"/>
      <c r="J277" s="201"/>
      <c r="K277" s="201"/>
      <c r="L277" s="205"/>
      <c r="M277" s="206"/>
      <c r="N277" s="207"/>
      <c r="O277" s="207"/>
      <c r="P277" s="207"/>
      <c r="Q277" s="207"/>
      <c r="R277" s="207"/>
      <c r="S277" s="207"/>
      <c r="T277" s="208"/>
      <c r="AT277" s="209" t="s">
        <v>164</v>
      </c>
      <c r="AU277" s="209" t="s">
        <v>82</v>
      </c>
      <c r="AV277" s="13" t="s">
        <v>80</v>
      </c>
      <c r="AW277" s="13" t="s">
        <v>35</v>
      </c>
      <c r="AX277" s="13" t="s">
        <v>73</v>
      </c>
      <c r="AY277" s="209" t="s">
        <v>151</v>
      </c>
    </row>
    <row r="278" spans="1:65" s="14" customFormat="1" ht="11.25">
      <c r="B278" s="210"/>
      <c r="C278" s="211"/>
      <c r="D278" s="193" t="s">
        <v>164</v>
      </c>
      <c r="E278" s="212" t="s">
        <v>19</v>
      </c>
      <c r="F278" s="213" t="s">
        <v>1379</v>
      </c>
      <c r="G278" s="211"/>
      <c r="H278" s="214">
        <v>29.3</v>
      </c>
      <c r="I278" s="215"/>
      <c r="J278" s="211"/>
      <c r="K278" s="211"/>
      <c r="L278" s="216"/>
      <c r="M278" s="217"/>
      <c r="N278" s="218"/>
      <c r="O278" s="218"/>
      <c r="P278" s="218"/>
      <c r="Q278" s="218"/>
      <c r="R278" s="218"/>
      <c r="S278" s="218"/>
      <c r="T278" s="219"/>
      <c r="AT278" s="220" t="s">
        <v>164</v>
      </c>
      <c r="AU278" s="220" t="s">
        <v>82</v>
      </c>
      <c r="AV278" s="14" t="s">
        <v>82</v>
      </c>
      <c r="AW278" s="14" t="s">
        <v>35</v>
      </c>
      <c r="AX278" s="14" t="s">
        <v>73</v>
      </c>
      <c r="AY278" s="220" t="s">
        <v>151</v>
      </c>
    </row>
    <row r="279" spans="1:65" s="15" customFormat="1" ht="11.25">
      <c r="B279" s="221"/>
      <c r="C279" s="222"/>
      <c r="D279" s="193" t="s">
        <v>164</v>
      </c>
      <c r="E279" s="223" t="s">
        <v>19</v>
      </c>
      <c r="F279" s="224" t="s">
        <v>167</v>
      </c>
      <c r="G279" s="222"/>
      <c r="H279" s="225">
        <v>29.3</v>
      </c>
      <c r="I279" s="226"/>
      <c r="J279" s="222"/>
      <c r="K279" s="222"/>
      <c r="L279" s="227"/>
      <c r="M279" s="228"/>
      <c r="N279" s="229"/>
      <c r="O279" s="229"/>
      <c r="P279" s="229"/>
      <c r="Q279" s="229"/>
      <c r="R279" s="229"/>
      <c r="S279" s="229"/>
      <c r="T279" s="230"/>
      <c r="AT279" s="231" t="s">
        <v>164</v>
      </c>
      <c r="AU279" s="231" t="s">
        <v>82</v>
      </c>
      <c r="AV279" s="15" t="s">
        <v>158</v>
      </c>
      <c r="AW279" s="15" t="s">
        <v>35</v>
      </c>
      <c r="AX279" s="15" t="s">
        <v>80</v>
      </c>
      <c r="AY279" s="231" t="s">
        <v>151</v>
      </c>
    </row>
    <row r="280" spans="1:65" s="2" customFormat="1" ht="24.2" customHeight="1">
      <c r="A280" s="36"/>
      <c r="B280" s="37"/>
      <c r="C280" s="180" t="s">
        <v>717</v>
      </c>
      <c r="D280" s="180" t="s">
        <v>153</v>
      </c>
      <c r="E280" s="181" t="s">
        <v>821</v>
      </c>
      <c r="F280" s="182" t="s">
        <v>822</v>
      </c>
      <c r="G280" s="183" t="s">
        <v>279</v>
      </c>
      <c r="H280" s="184">
        <v>1.4650000000000001</v>
      </c>
      <c r="I280" s="185"/>
      <c r="J280" s="186">
        <f>ROUND(I280*H280,2)</f>
        <v>0</v>
      </c>
      <c r="K280" s="182" t="s">
        <v>157</v>
      </c>
      <c r="L280" s="41"/>
      <c r="M280" s="187" t="s">
        <v>19</v>
      </c>
      <c r="N280" s="188" t="s">
        <v>44</v>
      </c>
      <c r="O280" s="66"/>
      <c r="P280" s="189">
        <f>O280*H280</f>
        <v>0</v>
      </c>
      <c r="Q280" s="189">
        <v>0</v>
      </c>
      <c r="R280" s="189">
        <f>Q280*H280</f>
        <v>0</v>
      </c>
      <c r="S280" s="189">
        <v>0</v>
      </c>
      <c r="T280" s="190">
        <f>S280*H280</f>
        <v>0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191" t="s">
        <v>158</v>
      </c>
      <c r="AT280" s="191" t="s">
        <v>153</v>
      </c>
      <c r="AU280" s="191" t="s">
        <v>82</v>
      </c>
      <c r="AY280" s="19" t="s">
        <v>151</v>
      </c>
      <c r="BE280" s="192">
        <f>IF(N280="základní",J280,0)</f>
        <v>0</v>
      </c>
      <c r="BF280" s="192">
        <f>IF(N280="snížená",J280,0)</f>
        <v>0</v>
      </c>
      <c r="BG280" s="192">
        <f>IF(N280="zákl. přenesená",J280,0)</f>
        <v>0</v>
      </c>
      <c r="BH280" s="192">
        <f>IF(N280="sníž. přenesená",J280,0)</f>
        <v>0</v>
      </c>
      <c r="BI280" s="192">
        <f>IF(N280="nulová",J280,0)</f>
        <v>0</v>
      </c>
      <c r="BJ280" s="19" t="s">
        <v>80</v>
      </c>
      <c r="BK280" s="192">
        <f>ROUND(I280*H280,2)</f>
        <v>0</v>
      </c>
      <c r="BL280" s="19" t="s">
        <v>158</v>
      </c>
      <c r="BM280" s="191" t="s">
        <v>1771</v>
      </c>
    </row>
    <row r="281" spans="1:65" s="2" customFormat="1" ht="19.5">
      <c r="A281" s="36"/>
      <c r="B281" s="37"/>
      <c r="C281" s="38"/>
      <c r="D281" s="193" t="s">
        <v>160</v>
      </c>
      <c r="E281" s="38"/>
      <c r="F281" s="194" t="s">
        <v>824</v>
      </c>
      <c r="G281" s="38"/>
      <c r="H281" s="38"/>
      <c r="I281" s="195"/>
      <c r="J281" s="38"/>
      <c r="K281" s="38"/>
      <c r="L281" s="41"/>
      <c r="M281" s="196"/>
      <c r="N281" s="197"/>
      <c r="O281" s="66"/>
      <c r="P281" s="66"/>
      <c r="Q281" s="66"/>
      <c r="R281" s="66"/>
      <c r="S281" s="66"/>
      <c r="T281" s="67"/>
      <c r="U281" s="36"/>
      <c r="V281" s="36"/>
      <c r="W281" s="36"/>
      <c r="X281" s="36"/>
      <c r="Y281" s="36"/>
      <c r="Z281" s="36"/>
      <c r="AA281" s="36"/>
      <c r="AB281" s="36"/>
      <c r="AC281" s="36"/>
      <c r="AD281" s="36"/>
      <c r="AE281" s="36"/>
      <c r="AT281" s="19" t="s">
        <v>160</v>
      </c>
      <c r="AU281" s="19" t="s">
        <v>82</v>
      </c>
    </row>
    <row r="282" spans="1:65" s="2" customFormat="1" ht="11.25">
      <c r="A282" s="36"/>
      <c r="B282" s="37"/>
      <c r="C282" s="38"/>
      <c r="D282" s="198" t="s">
        <v>162</v>
      </c>
      <c r="E282" s="38"/>
      <c r="F282" s="199" t="s">
        <v>825</v>
      </c>
      <c r="G282" s="38"/>
      <c r="H282" s="38"/>
      <c r="I282" s="195"/>
      <c r="J282" s="38"/>
      <c r="K282" s="38"/>
      <c r="L282" s="41"/>
      <c r="M282" s="196"/>
      <c r="N282" s="197"/>
      <c r="O282" s="66"/>
      <c r="P282" s="66"/>
      <c r="Q282" s="66"/>
      <c r="R282" s="66"/>
      <c r="S282" s="66"/>
      <c r="T282" s="67"/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T282" s="19" t="s">
        <v>162</v>
      </c>
      <c r="AU282" s="19" t="s">
        <v>82</v>
      </c>
    </row>
    <row r="283" spans="1:65" s="14" customFormat="1" ht="11.25">
      <c r="B283" s="210"/>
      <c r="C283" s="211"/>
      <c r="D283" s="193" t="s">
        <v>164</v>
      </c>
      <c r="E283" s="212" t="s">
        <v>19</v>
      </c>
      <c r="F283" s="213" t="s">
        <v>1381</v>
      </c>
      <c r="G283" s="211"/>
      <c r="H283" s="214">
        <v>1.4650000000000001</v>
      </c>
      <c r="I283" s="215"/>
      <c r="J283" s="211"/>
      <c r="K283" s="211"/>
      <c r="L283" s="216"/>
      <c r="M283" s="217"/>
      <c r="N283" s="218"/>
      <c r="O283" s="218"/>
      <c r="P283" s="218"/>
      <c r="Q283" s="218"/>
      <c r="R283" s="218"/>
      <c r="S283" s="218"/>
      <c r="T283" s="219"/>
      <c r="AT283" s="220" t="s">
        <v>164</v>
      </c>
      <c r="AU283" s="220" t="s">
        <v>82</v>
      </c>
      <c r="AV283" s="14" t="s">
        <v>82</v>
      </c>
      <c r="AW283" s="14" t="s">
        <v>35</v>
      </c>
      <c r="AX283" s="14" t="s">
        <v>73</v>
      </c>
      <c r="AY283" s="220" t="s">
        <v>151</v>
      </c>
    </row>
    <row r="284" spans="1:65" s="15" customFormat="1" ht="11.25">
      <c r="B284" s="221"/>
      <c r="C284" s="222"/>
      <c r="D284" s="193" t="s">
        <v>164</v>
      </c>
      <c r="E284" s="223" t="s">
        <v>19</v>
      </c>
      <c r="F284" s="224" t="s">
        <v>167</v>
      </c>
      <c r="G284" s="222"/>
      <c r="H284" s="225">
        <v>1.4650000000000001</v>
      </c>
      <c r="I284" s="226"/>
      <c r="J284" s="222"/>
      <c r="K284" s="222"/>
      <c r="L284" s="227"/>
      <c r="M284" s="228"/>
      <c r="N284" s="229"/>
      <c r="O284" s="229"/>
      <c r="P284" s="229"/>
      <c r="Q284" s="229"/>
      <c r="R284" s="229"/>
      <c r="S284" s="229"/>
      <c r="T284" s="230"/>
      <c r="AT284" s="231" t="s">
        <v>164</v>
      </c>
      <c r="AU284" s="231" t="s">
        <v>82</v>
      </c>
      <c r="AV284" s="15" t="s">
        <v>158</v>
      </c>
      <c r="AW284" s="15" t="s">
        <v>35</v>
      </c>
      <c r="AX284" s="15" t="s">
        <v>80</v>
      </c>
      <c r="AY284" s="231" t="s">
        <v>151</v>
      </c>
    </row>
    <row r="285" spans="1:65" s="12" customFormat="1" ht="22.9" customHeight="1">
      <c r="B285" s="164"/>
      <c r="C285" s="165"/>
      <c r="D285" s="166" t="s">
        <v>72</v>
      </c>
      <c r="E285" s="178" t="s">
        <v>290</v>
      </c>
      <c r="F285" s="178" t="s">
        <v>291</v>
      </c>
      <c r="G285" s="165"/>
      <c r="H285" s="165"/>
      <c r="I285" s="168"/>
      <c r="J285" s="179">
        <f>BK285</f>
        <v>0</v>
      </c>
      <c r="K285" s="165"/>
      <c r="L285" s="170"/>
      <c r="M285" s="171"/>
      <c r="N285" s="172"/>
      <c r="O285" s="172"/>
      <c r="P285" s="173">
        <f>SUM(P286:P291)</f>
        <v>0</v>
      </c>
      <c r="Q285" s="172"/>
      <c r="R285" s="173">
        <f>SUM(R286:R291)</f>
        <v>0</v>
      </c>
      <c r="S285" s="172"/>
      <c r="T285" s="174">
        <f>SUM(T286:T291)</f>
        <v>0</v>
      </c>
      <c r="AR285" s="175" t="s">
        <v>80</v>
      </c>
      <c r="AT285" s="176" t="s">
        <v>72</v>
      </c>
      <c r="AU285" s="176" t="s">
        <v>80</v>
      </c>
      <c r="AY285" s="175" t="s">
        <v>151</v>
      </c>
      <c r="BK285" s="177">
        <f>SUM(BK286:BK291)</f>
        <v>0</v>
      </c>
    </row>
    <row r="286" spans="1:65" s="2" customFormat="1" ht="24.2" customHeight="1">
      <c r="A286" s="36"/>
      <c r="B286" s="37"/>
      <c r="C286" s="180" t="s">
        <v>719</v>
      </c>
      <c r="D286" s="180" t="s">
        <v>153</v>
      </c>
      <c r="E286" s="181" t="s">
        <v>828</v>
      </c>
      <c r="F286" s="182" t="s">
        <v>829</v>
      </c>
      <c r="G286" s="183" t="s">
        <v>279</v>
      </c>
      <c r="H286" s="184">
        <v>3.7989999999999999</v>
      </c>
      <c r="I286" s="185"/>
      <c r="J286" s="186">
        <f>ROUND(I286*H286,2)</f>
        <v>0</v>
      </c>
      <c r="K286" s="182" t="s">
        <v>157</v>
      </c>
      <c r="L286" s="41"/>
      <c r="M286" s="187" t="s">
        <v>19</v>
      </c>
      <c r="N286" s="188" t="s">
        <v>44</v>
      </c>
      <c r="O286" s="66"/>
      <c r="P286" s="189">
        <f>O286*H286</f>
        <v>0</v>
      </c>
      <c r="Q286" s="189">
        <v>0</v>
      </c>
      <c r="R286" s="189">
        <f>Q286*H286</f>
        <v>0</v>
      </c>
      <c r="S286" s="189">
        <v>0</v>
      </c>
      <c r="T286" s="190">
        <f>S286*H286</f>
        <v>0</v>
      </c>
      <c r="U286" s="36"/>
      <c r="V286" s="36"/>
      <c r="W286" s="36"/>
      <c r="X286" s="36"/>
      <c r="Y286" s="36"/>
      <c r="Z286" s="36"/>
      <c r="AA286" s="36"/>
      <c r="AB286" s="36"/>
      <c r="AC286" s="36"/>
      <c r="AD286" s="36"/>
      <c r="AE286" s="36"/>
      <c r="AR286" s="191" t="s">
        <v>158</v>
      </c>
      <c r="AT286" s="191" t="s">
        <v>153</v>
      </c>
      <c r="AU286" s="191" t="s">
        <v>82</v>
      </c>
      <c r="AY286" s="19" t="s">
        <v>151</v>
      </c>
      <c r="BE286" s="192">
        <f>IF(N286="základní",J286,0)</f>
        <v>0</v>
      </c>
      <c r="BF286" s="192">
        <f>IF(N286="snížená",J286,0)</f>
        <v>0</v>
      </c>
      <c r="BG286" s="192">
        <f>IF(N286="zákl. přenesená",J286,0)</f>
        <v>0</v>
      </c>
      <c r="BH286" s="192">
        <f>IF(N286="sníž. přenesená",J286,0)</f>
        <v>0</v>
      </c>
      <c r="BI286" s="192">
        <f>IF(N286="nulová",J286,0)</f>
        <v>0</v>
      </c>
      <c r="BJ286" s="19" t="s">
        <v>80</v>
      </c>
      <c r="BK286" s="192">
        <f>ROUND(I286*H286,2)</f>
        <v>0</v>
      </c>
      <c r="BL286" s="19" t="s">
        <v>158</v>
      </c>
      <c r="BM286" s="191" t="s">
        <v>1772</v>
      </c>
    </row>
    <row r="287" spans="1:65" s="2" customFormat="1" ht="29.25">
      <c r="A287" s="36"/>
      <c r="B287" s="37"/>
      <c r="C287" s="38"/>
      <c r="D287" s="193" t="s">
        <v>160</v>
      </c>
      <c r="E287" s="38"/>
      <c r="F287" s="194" t="s">
        <v>831</v>
      </c>
      <c r="G287" s="38"/>
      <c r="H287" s="38"/>
      <c r="I287" s="195"/>
      <c r="J287" s="38"/>
      <c r="K287" s="38"/>
      <c r="L287" s="41"/>
      <c r="M287" s="196"/>
      <c r="N287" s="197"/>
      <c r="O287" s="66"/>
      <c r="P287" s="66"/>
      <c r="Q287" s="66"/>
      <c r="R287" s="66"/>
      <c r="S287" s="66"/>
      <c r="T287" s="67"/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T287" s="19" t="s">
        <v>160</v>
      </c>
      <c r="AU287" s="19" t="s">
        <v>82</v>
      </c>
    </row>
    <row r="288" spans="1:65" s="2" customFormat="1" ht="11.25">
      <c r="A288" s="36"/>
      <c r="B288" s="37"/>
      <c r="C288" s="38"/>
      <c r="D288" s="198" t="s">
        <v>162</v>
      </c>
      <c r="E288" s="38"/>
      <c r="F288" s="199" t="s">
        <v>832</v>
      </c>
      <c r="G288" s="38"/>
      <c r="H288" s="38"/>
      <c r="I288" s="195"/>
      <c r="J288" s="38"/>
      <c r="K288" s="38"/>
      <c r="L288" s="41"/>
      <c r="M288" s="196"/>
      <c r="N288" s="197"/>
      <c r="O288" s="66"/>
      <c r="P288" s="66"/>
      <c r="Q288" s="66"/>
      <c r="R288" s="66"/>
      <c r="S288" s="66"/>
      <c r="T288" s="67"/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T288" s="19" t="s">
        <v>162</v>
      </c>
      <c r="AU288" s="19" t="s">
        <v>82</v>
      </c>
    </row>
    <row r="289" spans="1:65" s="2" customFormat="1" ht="33" customHeight="1">
      <c r="A289" s="36"/>
      <c r="B289" s="37"/>
      <c r="C289" s="180" t="s">
        <v>721</v>
      </c>
      <c r="D289" s="180" t="s">
        <v>153</v>
      </c>
      <c r="E289" s="181" t="s">
        <v>834</v>
      </c>
      <c r="F289" s="182" t="s">
        <v>835</v>
      </c>
      <c r="G289" s="183" t="s">
        <v>279</v>
      </c>
      <c r="H289" s="184">
        <v>0.84799999999999998</v>
      </c>
      <c r="I289" s="185"/>
      <c r="J289" s="186">
        <f>ROUND(I289*H289,2)</f>
        <v>0</v>
      </c>
      <c r="K289" s="182" t="s">
        <v>157</v>
      </c>
      <c r="L289" s="41"/>
      <c r="M289" s="187" t="s">
        <v>19</v>
      </c>
      <c r="N289" s="188" t="s">
        <v>44</v>
      </c>
      <c r="O289" s="66"/>
      <c r="P289" s="189">
        <f>O289*H289</f>
        <v>0</v>
      </c>
      <c r="Q289" s="189">
        <v>0</v>
      </c>
      <c r="R289" s="189">
        <f>Q289*H289</f>
        <v>0</v>
      </c>
      <c r="S289" s="189">
        <v>0</v>
      </c>
      <c r="T289" s="190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191" t="s">
        <v>158</v>
      </c>
      <c r="AT289" s="191" t="s">
        <v>153</v>
      </c>
      <c r="AU289" s="191" t="s">
        <v>82</v>
      </c>
      <c r="AY289" s="19" t="s">
        <v>151</v>
      </c>
      <c r="BE289" s="192">
        <f>IF(N289="základní",J289,0)</f>
        <v>0</v>
      </c>
      <c r="BF289" s="192">
        <f>IF(N289="snížená",J289,0)</f>
        <v>0</v>
      </c>
      <c r="BG289" s="192">
        <f>IF(N289="zákl. přenesená",J289,0)</f>
        <v>0</v>
      </c>
      <c r="BH289" s="192">
        <f>IF(N289="sníž. přenesená",J289,0)</f>
        <v>0</v>
      </c>
      <c r="BI289" s="192">
        <f>IF(N289="nulová",J289,0)</f>
        <v>0</v>
      </c>
      <c r="BJ289" s="19" t="s">
        <v>80</v>
      </c>
      <c r="BK289" s="192">
        <f>ROUND(I289*H289,2)</f>
        <v>0</v>
      </c>
      <c r="BL289" s="19" t="s">
        <v>158</v>
      </c>
      <c r="BM289" s="191" t="s">
        <v>1773</v>
      </c>
    </row>
    <row r="290" spans="1:65" s="2" customFormat="1" ht="29.25">
      <c r="A290" s="36"/>
      <c r="B290" s="37"/>
      <c r="C290" s="38"/>
      <c r="D290" s="193" t="s">
        <v>160</v>
      </c>
      <c r="E290" s="38"/>
      <c r="F290" s="194" t="s">
        <v>837</v>
      </c>
      <c r="G290" s="38"/>
      <c r="H290" s="38"/>
      <c r="I290" s="195"/>
      <c r="J290" s="38"/>
      <c r="K290" s="38"/>
      <c r="L290" s="41"/>
      <c r="M290" s="196"/>
      <c r="N290" s="197"/>
      <c r="O290" s="66"/>
      <c r="P290" s="66"/>
      <c r="Q290" s="66"/>
      <c r="R290" s="66"/>
      <c r="S290" s="66"/>
      <c r="T290" s="67"/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T290" s="19" t="s">
        <v>160</v>
      </c>
      <c r="AU290" s="19" t="s">
        <v>82</v>
      </c>
    </row>
    <row r="291" spans="1:65" s="2" customFormat="1" ht="11.25">
      <c r="A291" s="36"/>
      <c r="B291" s="37"/>
      <c r="C291" s="38"/>
      <c r="D291" s="198" t="s">
        <v>162</v>
      </c>
      <c r="E291" s="38"/>
      <c r="F291" s="199" t="s">
        <v>838</v>
      </c>
      <c r="G291" s="38"/>
      <c r="H291" s="38"/>
      <c r="I291" s="195"/>
      <c r="J291" s="38"/>
      <c r="K291" s="38"/>
      <c r="L291" s="41"/>
      <c r="M291" s="196"/>
      <c r="N291" s="197"/>
      <c r="O291" s="66"/>
      <c r="P291" s="66"/>
      <c r="Q291" s="66"/>
      <c r="R291" s="66"/>
      <c r="S291" s="66"/>
      <c r="T291" s="67"/>
      <c r="U291" s="36"/>
      <c r="V291" s="36"/>
      <c r="W291" s="36"/>
      <c r="X291" s="36"/>
      <c r="Y291" s="36"/>
      <c r="Z291" s="36"/>
      <c r="AA291" s="36"/>
      <c r="AB291" s="36"/>
      <c r="AC291" s="36"/>
      <c r="AD291" s="36"/>
      <c r="AE291" s="36"/>
      <c r="AT291" s="19" t="s">
        <v>162</v>
      </c>
      <c r="AU291" s="19" t="s">
        <v>82</v>
      </c>
    </row>
    <row r="292" spans="1:65" s="12" customFormat="1" ht="25.9" customHeight="1">
      <c r="B292" s="164"/>
      <c r="C292" s="165"/>
      <c r="D292" s="166" t="s">
        <v>72</v>
      </c>
      <c r="E292" s="167" t="s">
        <v>305</v>
      </c>
      <c r="F292" s="167" t="s">
        <v>306</v>
      </c>
      <c r="G292" s="165"/>
      <c r="H292" s="165"/>
      <c r="I292" s="168"/>
      <c r="J292" s="169">
        <f>BK292</f>
        <v>0</v>
      </c>
      <c r="K292" s="165"/>
      <c r="L292" s="170"/>
      <c r="M292" s="171"/>
      <c r="N292" s="172"/>
      <c r="O292" s="172"/>
      <c r="P292" s="173">
        <f>P293+P316+P322+P413+P435+P509</f>
        <v>0</v>
      </c>
      <c r="Q292" s="172"/>
      <c r="R292" s="173">
        <f>R293+R316+R322+R413+R435+R509</f>
        <v>2.95124487</v>
      </c>
      <c r="S292" s="172"/>
      <c r="T292" s="174">
        <f>T293+T316+T322+T413+T435+T509</f>
        <v>3.1361660000000002</v>
      </c>
      <c r="AR292" s="175" t="s">
        <v>82</v>
      </c>
      <c r="AT292" s="176" t="s">
        <v>72</v>
      </c>
      <c r="AU292" s="176" t="s">
        <v>73</v>
      </c>
      <c r="AY292" s="175" t="s">
        <v>151</v>
      </c>
      <c r="BK292" s="177">
        <f>BK293+BK316+BK322+BK413+BK435+BK509</f>
        <v>0</v>
      </c>
    </row>
    <row r="293" spans="1:65" s="12" customFormat="1" ht="22.9" customHeight="1">
      <c r="B293" s="164"/>
      <c r="C293" s="165"/>
      <c r="D293" s="166" t="s">
        <v>72</v>
      </c>
      <c r="E293" s="178" t="s">
        <v>839</v>
      </c>
      <c r="F293" s="178" t="s">
        <v>840</v>
      </c>
      <c r="G293" s="165"/>
      <c r="H293" s="165"/>
      <c r="I293" s="168"/>
      <c r="J293" s="179">
        <f>BK293</f>
        <v>0</v>
      </c>
      <c r="K293" s="165"/>
      <c r="L293" s="170"/>
      <c r="M293" s="171"/>
      <c r="N293" s="172"/>
      <c r="O293" s="172"/>
      <c r="P293" s="173">
        <f>SUM(P294:P315)</f>
        <v>0</v>
      </c>
      <c r="Q293" s="172"/>
      <c r="R293" s="173">
        <f>SUM(R294:R315)</f>
        <v>8.3260000000000001E-2</v>
      </c>
      <c r="S293" s="172"/>
      <c r="T293" s="174">
        <f>SUM(T294:T315)</f>
        <v>8.072600000000002E-2</v>
      </c>
      <c r="AR293" s="175" t="s">
        <v>82</v>
      </c>
      <c r="AT293" s="176" t="s">
        <v>72</v>
      </c>
      <c r="AU293" s="176" t="s">
        <v>80</v>
      </c>
      <c r="AY293" s="175" t="s">
        <v>151</v>
      </c>
      <c r="BK293" s="177">
        <f>SUM(BK294:BK315)</f>
        <v>0</v>
      </c>
    </row>
    <row r="294" spans="1:65" s="2" customFormat="1" ht="21.75" customHeight="1">
      <c r="A294" s="36"/>
      <c r="B294" s="37"/>
      <c r="C294" s="180" t="s">
        <v>734</v>
      </c>
      <c r="D294" s="180" t="s">
        <v>153</v>
      </c>
      <c r="E294" s="181" t="s">
        <v>842</v>
      </c>
      <c r="F294" s="182" t="s">
        <v>843</v>
      </c>
      <c r="G294" s="183" t="s">
        <v>156</v>
      </c>
      <c r="H294" s="184">
        <v>36.200000000000003</v>
      </c>
      <c r="I294" s="185"/>
      <c r="J294" s="186">
        <f>ROUND(I294*H294,2)</f>
        <v>0</v>
      </c>
      <c r="K294" s="182" t="s">
        <v>157</v>
      </c>
      <c r="L294" s="41"/>
      <c r="M294" s="187" t="s">
        <v>19</v>
      </c>
      <c r="N294" s="188" t="s">
        <v>44</v>
      </c>
      <c r="O294" s="66"/>
      <c r="P294" s="189">
        <f>O294*H294</f>
        <v>0</v>
      </c>
      <c r="Q294" s="189">
        <v>0</v>
      </c>
      <c r="R294" s="189">
        <f>Q294*H294</f>
        <v>0</v>
      </c>
      <c r="S294" s="189">
        <v>2.2300000000000002E-3</v>
      </c>
      <c r="T294" s="190">
        <f>S294*H294</f>
        <v>8.072600000000002E-2</v>
      </c>
      <c r="U294" s="36"/>
      <c r="V294" s="36"/>
      <c r="W294" s="36"/>
      <c r="X294" s="36"/>
      <c r="Y294" s="36"/>
      <c r="Z294" s="36"/>
      <c r="AA294" s="36"/>
      <c r="AB294" s="36"/>
      <c r="AC294" s="36"/>
      <c r="AD294" s="36"/>
      <c r="AE294" s="36"/>
      <c r="AR294" s="191" t="s">
        <v>276</v>
      </c>
      <c r="AT294" s="191" t="s">
        <v>153</v>
      </c>
      <c r="AU294" s="191" t="s">
        <v>82</v>
      </c>
      <c r="AY294" s="19" t="s">
        <v>151</v>
      </c>
      <c r="BE294" s="192">
        <f>IF(N294="základní",J294,0)</f>
        <v>0</v>
      </c>
      <c r="BF294" s="192">
        <f>IF(N294="snížená",J294,0)</f>
        <v>0</v>
      </c>
      <c r="BG294" s="192">
        <f>IF(N294="zákl. přenesená",J294,0)</f>
        <v>0</v>
      </c>
      <c r="BH294" s="192">
        <f>IF(N294="sníž. přenesená",J294,0)</f>
        <v>0</v>
      </c>
      <c r="BI294" s="192">
        <f>IF(N294="nulová",J294,0)</f>
        <v>0</v>
      </c>
      <c r="BJ294" s="19" t="s">
        <v>80</v>
      </c>
      <c r="BK294" s="192">
        <f>ROUND(I294*H294,2)</f>
        <v>0</v>
      </c>
      <c r="BL294" s="19" t="s">
        <v>276</v>
      </c>
      <c r="BM294" s="191" t="s">
        <v>1774</v>
      </c>
    </row>
    <row r="295" spans="1:65" s="2" customFormat="1" ht="11.25">
      <c r="A295" s="36"/>
      <c r="B295" s="37"/>
      <c r="C295" s="38"/>
      <c r="D295" s="193" t="s">
        <v>160</v>
      </c>
      <c r="E295" s="38"/>
      <c r="F295" s="194" t="s">
        <v>845</v>
      </c>
      <c r="G295" s="38"/>
      <c r="H295" s="38"/>
      <c r="I295" s="195"/>
      <c r="J295" s="38"/>
      <c r="K295" s="38"/>
      <c r="L295" s="41"/>
      <c r="M295" s="196"/>
      <c r="N295" s="197"/>
      <c r="O295" s="66"/>
      <c r="P295" s="66"/>
      <c r="Q295" s="66"/>
      <c r="R295" s="66"/>
      <c r="S295" s="66"/>
      <c r="T295" s="67"/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T295" s="19" t="s">
        <v>160</v>
      </c>
      <c r="AU295" s="19" t="s">
        <v>82</v>
      </c>
    </row>
    <row r="296" spans="1:65" s="2" customFormat="1" ht="11.25">
      <c r="A296" s="36"/>
      <c r="B296" s="37"/>
      <c r="C296" s="38"/>
      <c r="D296" s="198" t="s">
        <v>162</v>
      </c>
      <c r="E296" s="38"/>
      <c r="F296" s="199" t="s">
        <v>846</v>
      </c>
      <c r="G296" s="38"/>
      <c r="H296" s="38"/>
      <c r="I296" s="195"/>
      <c r="J296" s="38"/>
      <c r="K296" s="38"/>
      <c r="L296" s="41"/>
      <c r="M296" s="196"/>
      <c r="N296" s="197"/>
      <c r="O296" s="66"/>
      <c r="P296" s="66"/>
      <c r="Q296" s="66"/>
      <c r="R296" s="66"/>
      <c r="S296" s="66"/>
      <c r="T296" s="67"/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T296" s="19" t="s">
        <v>162</v>
      </c>
      <c r="AU296" s="19" t="s">
        <v>82</v>
      </c>
    </row>
    <row r="297" spans="1:65" s="13" customFormat="1" ht="22.5">
      <c r="B297" s="200"/>
      <c r="C297" s="201"/>
      <c r="D297" s="193" t="s">
        <v>164</v>
      </c>
      <c r="E297" s="202" t="s">
        <v>19</v>
      </c>
      <c r="F297" s="203" t="s">
        <v>847</v>
      </c>
      <c r="G297" s="201"/>
      <c r="H297" s="202" t="s">
        <v>19</v>
      </c>
      <c r="I297" s="204"/>
      <c r="J297" s="201"/>
      <c r="K297" s="201"/>
      <c r="L297" s="205"/>
      <c r="M297" s="206"/>
      <c r="N297" s="207"/>
      <c r="O297" s="207"/>
      <c r="P297" s="207"/>
      <c r="Q297" s="207"/>
      <c r="R297" s="207"/>
      <c r="S297" s="207"/>
      <c r="T297" s="208"/>
      <c r="AT297" s="209" t="s">
        <v>164</v>
      </c>
      <c r="AU297" s="209" t="s">
        <v>82</v>
      </c>
      <c r="AV297" s="13" t="s">
        <v>80</v>
      </c>
      <c r="AW297" s="13" t="s">
        <v>35</v>
      </c>
      <c r="AX297" s="13" t="s">
        <v>73</v>
      </c>
      <c r="AY297" s="209" t="s">
        <v>151</v>
      </c>
    </row>
    <row r="298" spans="1:65" s="14" customFormat="1" ht="11.25">
      <c r="B298" s="210"/>
      <c r="C298" s="211"/>
      <c r="D298" s="193" t="s">
        <v>164</v>
      </c>
      <c r="E298" s="212" t="s">
        <v>19</v>
      </c>
      <c r="F298" s="213" t="s">
        <v>848</v>
      </c>
      <c r="G298" s="211"/>
      <c r="H298" s="214">
        <v>36.200000000000003</v>
      </c>
      <c r="I298" s="215"/>
      <c r="J298" s="211"/>
      <c r="K298" s="211"/>
      <c r="L298" s="216"/>
      <c r="M298" s="217"/>
      <c r="N298" s="218"/>
      <c r="O298" s="218"/>
      <c r="P298" s="218"/>
      <c r="Q298" s="218"/>
      <c r="R298" s="218"/>
      <c r="S298" s="218"/>
      <c r="T298" s="219"/>
      <c r="AT298" s="220" t="s">
        <v>164</v>
      </c>
      <c r="AU298" s="220" t="s">
        <v>82</v>
      </c>
      <c r="AV298" s="14" t="s">
        <v>82</v>
      </c>
      <c r="AW298" s="14" t="s">
        <v>35</v>
      </c>
      <c r="AX298" s="14" t="s">
        <v>73</v>
      </c>
      <c r="AY298" s="220" t="s">
        <v>151</v>
      </c>
    </row>
    <row r="299" spans="1:65" s="15" customFormat="1" ht="11.25">
      <c r="B299" s="221"/>
      <c r="C299" s="222"/>
      <c r="D299" s="193" t="s">
        <v>164</v>
      </c>
      <c r="E299" s="223" t="s">
        <v>19</v>
      </c>
      <c r="F299" s="224" t="s">
        <v>167</v>
      </c>
      <c r="G299" s="222"/>
      <c r="H299" s="225">
        <v>36.200000000000003</v>
      </c>
      <c r="I299" s="226"/>
      <c r="J299" s="222"/>
      <c r="K299" s="222"/>
      <c r="L299" s="227"/>
      <c r="M299" s="228"/>
      <c r="N299" s="229"/>
      <c r="O299" s="229"/>
      <c r="P299" s="229"/>
      <c r="Q299" s="229"/>
      <c r="R299" s="229"/>
      <c r="S299" s="229"/>
      <c r="T299" s="230"/>
      <c r="AT299" s="231" t="s">
        <v>164</v>
      </c>
      <c r="AU299" s="231" t="s">
        <v>82</v>
      </c>
      <c r="AV299" s="15" t="s">
        <v>158</v>
      </c>
      <c r="AW299" s="15" t="s">
        <v>35</v>
      </c>
      <c r="AX299" s="15" t="s">
        <v>80</v>
      </c>
      <c r="AY299" s="231" t="s">
        <v>151</v>
      </c>
    </row>
    <row r="300" spans="1:65" s="2" customFormat="1" ht="24.2" customHeight="1">
      <c r="A300" s="36"/>
      <c r="B300" s="37"/>
      <c r="C300" s="180" t="s">
        <v>327</v>
      </c>
      <c r="D300" s="180" t="s">
        <v>153</v>
      </c>
      <c r="E300" s="181" t="s">
        <v>870</v>
      </c>
      <c r="F300" s="182" t="s">
        <v>871</v>
      </c>
      <c r="G300" s="183" t="s">
        <v>156</v>
      </c>
      <c r="H300" s="184">
        <v>36.200000000000003</v>
      </c>
      <c r="I300" s="185"/>
      <c r="J300" s="186">
        <f>ROUND(I300*H300,2)</f>
        <v>0</v>
      </c>
      <c r="K300" s="182" t="s">
        <v>157</v>
      </c>
      <c r="L300" s="41"/>
      <c r="M300" s="187" t="s">
        <v>19</v>
      </c>
      <c r="N300" s="188" t="s">
        <v>44</v>
      </c>
      <c r="O300" s="66"/>
      <c r="P300" s="189">
        <f>O300*H300</f>
        <v>0</v>
      </c>
      <c r="Q300" s="189">
        <v>2.3E-3</v>
      </c>
      <c r="R300" s="189">
        <f>Q300*H300</f>
        <v>8.3260000000000001E-2</v>
      </c>
      <c r="S300" s="189">
        <v>0</v>
      </c>
      <c r="T300" s="190">
        <f>S300*H300</f>
        <v>0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191" t="s">
        <v>276</v>
      </c>
      <c r="AT300" s="191" t="s">
        <v>153</v>
      </c>
      <c r="AU300" s="191" t="s">
        <v>82</v>
      </c>
      <c r="AY300" s="19" t="s">
        <v>151</v>
      </c>
      <c r="BE300" s="192">
        <f>IF(N300="základní",J300,0)</f>
        <v>0</v>
      </c>
      <c r="BF300" s="192">
        <f>IF(N300="snížená",J300,0)</f>
        <v>0</v>
      </c>
      <c r="BG300" s="192">
        <f>IF(N300="zákl. přenesená",J300,0)</f>
        <v>0</v>
      </c>
      <c r="BH300" s="192">
        <f>IF(N300="sníž. přenesená",J300,0)</f>
        <v>0</v>
      </c>
      <c r="BI300" s="192">
        <f>IF(N300="nulová",J300,0)</f>
        <v>0</v>
      </c>
      <c r="BJ300" s="19" t="s">
        <v>80</v>
      </c>
      <c r="BK300" s="192">
        <f>ROUND(I300*H300,2)</f>
        <v>0</v>
      </c>
      <c r="BL300" s="19" t="s">
        <v>276</v>
      </c>
      <c r="BM300" s="191" t="s">
        <v>1775</v>
      </c>
    </row>
    <row r="301" spans="1:65" s="2" customFormat="1" ht="19.5">
      <c r="A301" s="36"/>
      <c r="B301" s="37"/>
      <c r="C301" s="38"/>
      <c r="D301" s="193" t="s">
        <v>160</v>
      </c>
      <c r="E301" s="38"/>
      <c r="F301" s="194" t="s">
        <v>873</v>
      </c>
      <c r="G301" s="38"/>
      <c r="H301" s="38"/>
      <c r="I301" s="195"/>
      <c r="J301" s="38"/>
      <c r="K301" s="38"/>
      <c r="L301" s="41"/>
      <c r="M301" s="196"/>
      <c r="N301" s="197"/>
      <c r="O301" s="66"/>
      <c r="P301" s="66"/>
      <c r="Q301" s="66"/>
      <c r="R301" s="66"/>
      <c r="S301" s="66"/>
      <c r="T301" s="67"/>
      <c r="U301" s="36"/>
      <c r="V301" s="36"/>
      <c r="W301" s="36"/>
      <c r="X301" s="36"/>
      <c r="Y301" s="36"/>
      <c r="Z301" s="36"/>
      <c r="AA301" s="36"/>
      <c r="AB301" s="36"/>
      <c r="AC301" s="36"/>
      <c r="AD301" s="36"/>
      <c r="AE301" s="36"/>
      <c r="AT301" s="19" t="s">
        <v>160</v>
      </c>
      <c r="AU301" s="19" t="s">
        <v>82</v>
      </c>
    </row>
    <row r="302" spans="1:65" s="2" customFormat="1" ht="11.25">
      <c r="A302" s="36"/>
      <c r="B302" s="37"/>
      <c r="C302" s="38"/>
      <c r="D302" s="198" t="s">
        <v>162</v>
      </c>
      <c r="E302" s="38"/>
      <c r="F302" s="199" t="s">
        <v>874</v>
      </c>
      <c r="G302" s="38"/>
      <c r="H302" s="38"/>
      <c r="I302" s="195"/>
      <c r="J302" s="38"/>
      <c r="K302" s="38"/>
      <c r="L302" s="41"/>
      <c r="M302" s="196"/>
      <c r="N302" s="197"/>
      <c r="O302" s="66"/>
      <c r="P302" s="66"/>
      <c r="Q302" s="66"/>
      <c r="R302" s="66"/>
      <c r="S302" s="66"/>
      <c r="T302" s="67"/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T302" s="19" t="s">
        <v>162</v>
      </c>
      <c r="AU302" s="19" t="s">
        <v>82</v>
      </c>
    </row>
    <row r="303" spans="1:65" s="13" customFormat="1" ht="11.25">
      <c r="B303" s="200"/>
      <c r="C303" s="201"/>
      <c r="D303" s="193" t="s">
        <v>164</v>
      </c>
      <c r="E303" s="202" t="s">
        <v>19</v>
      </c>
      <c r="F303" s="203" t="s">
        <v>875</v>
      </c>
      <c r="G303" s="201"/>
      <c r="H303" s="202" t="s">
        <v>19</v>
      </c>
      <c r="I303" s="204"/>
      <c r="J303" s="201"/>
      <c r="K303" s="201"/>
      <c r="L303" s="205"/>
      <c r="M303" s="206"/>
      <c r="N303" s="207"/>
      <c r="O303" s="207"/>
      <c r="P303" s="207"/>
      <c r="Q303" s="207"/>
      <c r="R303" s="207"/>
      <c r="S303" s="207"/>
      <c r="T303" s="208"/>
      <c r="AT303" s="209" t="s">
        <v>164</v>
      </c>
      <c r="AU303" s="209" t="s">
        <v>82</v>
      </c>
      <c r="AV303" s="13" t="s">
        <v>80</v>
      </c>
      <c r="AW303" s="13" t="s">
        <v>35</v>
      </c>
      <c r="AX303" s="13" t="s">
        <v>73</v>
      </c>
      <c r="AY303" s="209" t="s">
        <v>151</v>
      </c>
    </row>
    <row r="304" spans="1:65" s="14" customFormat="1" ht="11.25">
      <c r="B304" s="210"/>
      <c r="C304" s="211"/>
      <c r="D304" s="193" t="s">
        <v>164</v>
      </c>
      <c r="E304" s="212" t="s">
        <v>19</v>
      </c>
      <c r="F304" s="213" t="s">
        <v>876</v>
      </c>
      <c r="G304" s="211"/>
      <c r="H304" s="214">
        <v>36.200000000000003</v>
      </c>
      <c r="I304" s="215"/>
      <c r="J304" s="211"/>
      <c r="K304" s="211"/>
      <c r="L304" s="216"/>
      <c r="M304" s="217"/>
      <c r="N304" s="218"/>
      <c r="O304" s="218"/>
      <c r="P304" s="218"/>
      <c r="Q304" s="218"/>
      <c r="R304" s="218"/>
      <c r="S304" s="218"/>
      <c r="T304" s="219"/>
      <c r="AT304" s="220" t="s">
        <v>164</v>
      </c>
      <c r="AU304" s="220" t="s">
        <v>82</v>
      </c>
      <c r="AV304" s="14" t="s">
        <v>82</v>
      </c>
      <c r="AW304" s="14" t="s">
        <v>35</v>
      </c>
      <c r="AX304" s="14" t="s">
        <v>73</v>
      </c>
      <c r="AY304" s="220" t="s">
        <v>151</v>
      </c>
    </row>
    <row r="305" spans="1:65" s="15" customFormat="1" ht="11.25">
      <c r="B305" s="221"/>
      <c r="C305" s="222"/>
      <c r="D305" s="193" t="s">
        <v>164</v>
      </c>
      <c r="E305" s="223" t="s">
        <v>19</v>
      </c>
      <c r="F305" s="224" t="s">
        <v>167</v>
      </c>
      <c r="G305" s="222"/>
      <c r="H305" s="225">
        <v>36.200000000000003</v>
      </c>
      <c r="I305" s="226"/>
      <c r="J305" s="222"/>
      <c r="K305" s="222"/>
      <c r="L305" s="227"/>
      <c r="M305" s="228"/>
      <c r="N305" s="229"/>
      <c r="O305" s="229"/>
      <c r="P305" s="229"/>
      <c r="Q305" s="229"/>
      <c r="R305" s="229"/>
      <c r="S305" s="229"/>
      <c r="T305" s="230"/>
      <c r="AT305" s="231" t="s">
        <v>164</v>
      </c>
      <c r="AU305" s="231" t="s">
        <v>82</v>
      </c>
      <c r="AV305" s="15" t="s">
        <v>158</v>
      </c>
      <c r="AW305" s="15" t="s">
        <v>35</v>
      </c>
      <c r="AX305" s="15" t="s">
        <v>80</v>
      </c>
      <c r="AY305" s="231" t="s">
        <v>151</v>
      </c>
    </row>
    <row r="306" spans="1:65" s="2" customFormat="1" ht="24.2" customHeight="1">
      <c r="A306" s="36"/>
      <c r="B306" s="37"/>
      <c r="C306" s="180" t="s">
        <v>755</v>
      </c>
      <c r="D306" s="180" t="s">
        <v>153</v>
      </c>
      <c r="E306" s="181" t="s">
        <v>878</v>
      </c>
      <c r="F306" s="182" t="s">
        <v>879</v>
      </c>
      <c r="G306" s="183" t="s">
        <v>279</v>
      </c>
      <c r="H306" s="184">
        <v>8.3000000000000004E-2</v>
      </c>
      <c r="I306" s="185"/>
      <c r="J306" s="186">
        <f>ROUND(I306*H306,2)</f>
        <v>0</v>
      </c>
      <c r="K306" s="182" t="s">
        <v>157</v>
      </c>
      <c r="L306" s="41"/>
      <c r="M306" s="187" t="s">
        <v>19</v>
      </c>
      <c r="N306" s="188" t="s">
        <v>44</v>
      </c>
      <c r="O306" s="66"/>
      <c r="P306" s="189">
        <f>O306*H306</f>
        <v>0</v>
      </c>
      <c r="Q306" s="189">
        <v>0</v>
      </c>
      <c r="R306" s="189">
        <f>Q306*H306</f>
        <v>0</v>
      </c>
      <c r="S306" s="189">
        <v>0</v>
      </c>
      <c r="T306" s="190">
        <f>S306*H306</f>
        <v>0</v>
      </c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R306" s="191" t="s">
        <v>276</v>
      </c>
      <c r="AT306" s="191" t="s">
        <v>153</v>
      </c>
      <c r="AU306" s="191" t="s">
        <v>82</v>
      </c>
      <c r="AY306" s="19" t="s">
        <v>151</v>
      </c>
      <c r="BE306" s="192">
        <f>IF(N306="základní",J306,0)</f>
        <v>0</v>
      </c>
      <c r="BF306" s="192">
        <f>IF(N306="snížená",J306,0)</f>
        <v>0</v>
      </c>
      <c r="BG306" s="192">
        <f>IF(N306="zákl. přenesená",J306,0)</f>
        <v>0</v>
      </c>
      <c r="BH306" s="192">
        <f>IF(N306="sníž. přenesená",J306,0)</f>
        <v>0</v>
      </c>
      <c r="BI306" s="192">
        <f>IF(N306="nulová",J306,0)</f>
        <v>0</v>
      </c>
      <c r="BJ306" s="19" t="s">
        <v>80</v>
      </c>
      <c r="BK306" s="192">
        <f>ROUND(I306*H306,2)</f>
        <v>0</v>
      </c>
      <c r="BL306" s="19" t="s">
        <v>276</v>
      </c>
      <c r="BM306" s="191" t="s">
        <v>1776</v>
      </c>
    </row>
    <row r="307" spans="1:65" s="2" customFormat="1" ht="29.25">
      <c r="A307" s="36"/>
      <c r="B307" s="37"/>
      <c r="C307" s="38"/>
      <c r="D307" s="193" t="s">
        <v>160</v>
      </c>
      <c r="E307" s="38"/>
      <c r="F307" s="194" t="s">
        <v>881</v>
      </c>
      <c r="G307" s="38"/>
      <c r="H307" s="38"/>
      <c r="I307" s="195"/>
      <c r="J307" s="38"/>
      <c r="K307" s="38"/>
      <c r="L307" s="41"/>
      <c r="M307" s="196"/>
      <c r="N307" s="197"/>
      <c r="O307" s="66"/>
      <c r="P307" s="66"/>
      <c r="Q307" s="66"/>
      <c r="R307" s="66"/>
      <c r="S307" s="66"/>
      <c r="T307" s="67"/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T307" s="19" t="s">
        <v>160</v>
      </c>
      <c r="AU307" s="19" t="s">
        <v>82</v>
      </c>
    </row>
    <row r="308" spans="1:65" s="2" customFormat="1" ht="11.25">
      <c r="A308" s="36"/>
      <c r="B308" s="37"/>
      <c r="C308" s="38"/>
      <c r="D308" s="198" t="s">
        <v>162</v>
      </c>
      <c r="E308" s="38"/>
      <c r="F308" s="199" t="s">
        <v>1387</v>
      </c>
      <c r="G308" s="38"/>
      <c r="H308" s="38"/>
      <c r="I308" s="195"/>
      <c r="J308" s="38"/>
      <c r="K308" s="38"/>
      <c r="L308" s="41"/>
      <c r="M308" s="196"/>
      <c r="N308" s="197"/>
      <c r="O308" s="66"/>
      <c r="P308" s="66"/>
      <c r="Q308" s="66"/>
      <c r="R308" s="66"/>
      <c r="S308" s="66"/>
      <c r="T308" s="67"/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T308" s="19" t="s">
        <v>162</v>
      </c>
      <c r="AU308" s="19" t="s">
        <v>82</v>
      </c>
    </row>
    <row r="309" spans="1:65" s="2" customFormat="1" ht="19.5">
      <c r="A309" s="36"/>
      <c r="B309" s="37"/>
      <c r="C309" s="38"/>
      <c r="D309" s="193" t="s">
        <v>451</v>
      </c>
      <c r="E309" s="38"/>
      <c r="F309" s="257" t="s">
        <v>1388</v>
      </c>
      <c r="G309" s="38"/>
      <c r="H309" s="38"/>
      <c r="I309" s="195"/>
      <c r="J309" s="38"/>
      <c r="K309" s="38"/>
      <c r="L309" s="41"/>
      <c r="M309" s="196"/>
      <c r="N309" s="197"/>
      <c r="O309" s="66"/>
      <c r="P309" s="66"/>
      <c r="Q309" s="66"/>
      <c r="R309" s="66"/>
      <c r="S309" s="66"/>
      <c r="T309" s="67"/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T309" s="19" t="s">
        <v>451</v>
      </c>
      <c r="AU309" s="19" t="s">
        <v>82</v>
      </c>
    </row>
    <row r="310" spans="1:65" s="2" customFormat="1" ht="24.2" customHeight="1">
      <c r="A310" s="36"/>
      <c r="B310" s="37"/>
      <c r="C310" s="180" t="s">
        <v>761</v>
      </c>
      <c r="D310" s="180" t="s">
        <v>153</v>
      </c>
      <c r="E310" s="181" t="s">
        <v>883</v>
      </c>
      <c r="F310" s="182" t="s">
        <v>884</v>
      </c>
      <c r="G310" s="183" t="s">
        <v>279</v>
      </c>
      <c r="H310" s="184">
        <v>8.3000000000000004E-2</v>
      </c>
      <c r="I310" s="185"/>
      <c r="J310" s="186">
        <f>ROUND(I310*H310,2)</f>
        <v>0</v>
      </c>
      <c r="K310" s="182" t="s">
        <v>157</v>
      </c>
      <c r="L310" s="41"/>
      <c r="M310" s="187" t="s">
        <v>19</v>
      </c>
      <c r="N310" s="188" t="s">
        <v>44</v>
      </c>
      <c r="O310" s="66"/>
      <c r="P310" s="189">
        <f>O310*H310</f>
        <v>0</v>
      </c>
      <c r="Q310" s="189">
        <v>0</v>
      </c>
      <c r="R310" s="189">
        <f>Q310*H310</f>
        <v>0</v>
      </c>
      <c r="S310" s="189">
        <v>0</v>
      </c>
      <c r="T310" s="190">
        <f>S310*H310</f>
        <v>0</v>
      </c>
      <c r="U310" s="36"/>
      <c r="V310" s="36"/>
      <c r="W310" s="36"/>
      <c r="X310" s="36"/>
      <c r="Y310" s="36"/>
      <c r="Z310" s="36"/>
      <c r="AA310" s="36"/>
      <c r="AB310" s="36"/>
      <c r="AC310" s="36"/>
      <c r="AD310" s="36"/>
      <c r="AE310" s="36"/>
      <c r="AR310" s="191" t="s">
        <v>276</v>
      </c>
      <c r="AT310" s="191" t="s">
        <v>153</v>
      </c>
      <c r="AU310" s="191" t="s">
        <v>82</v>
      </c>
      <c r="AY310" s="19" t="s">
        <v>151</v>
      </c>
      <c r="BE310" s="192">
        <f>IF(N310="základní",J310,0)</f>
        <v>0</v>
      </c>
      <c r="BF310" s="192">
        <f>IF(N310="snížená",J310,0)</f>
        <v>0</v>
      </c>
      <c r="BG310" s="192">
        <f>IF(N310="zákl. přenesená",J310,0)</f>
        <v>0</v>
      </c>
      <c r="BH310" s="192">
        <f>IF(N310="sníž. přenesená",J310,0)</f>
        <v>0</v>
      </c>
      <c r="BI310" s="192">
        <f>IF(N310="nulová",J310,0)</f>
        <v>0</v>
      </c>
      <c r="BJ310" s="19" t="s">
        <v>80</v>
      </c>
      <c r="BK310" s="192">
        <f>ROUND(I310*H310,2)</f>
        <v>0</v>
      </c>
      <c r="BL310" s="19" t="s">
        <v>276</v>
      </c>
      <c r="BM310" s="191" t="s">
        <v>1777</v>
      </c>
    </row>
    <row r="311" spans="1:65" s="2" customFormat="1" ht="29.25">
      <c r="A311" s="36"/>
      <c r="B311" s="37"/>
      <c r="C311" s="38"/>
      <c r="D311" s="193" t="s">
        <v>160</v>
      </c>
      <c r="E311" s="38"/>
      <c r="F311" s="194" t="s">
        <v>886</v>
      </c>
      <c r="G311" s="38"/>
      <c r="H311" s="38"/>
      <c r="I311" s="195"/>
      <c r="J311" s="38"/>
      <c r="K311" s="38"/>
      <c r="L311" s="41"/>
      <c r="M311" s="196"/>
      <c r="N311" s="197"/>
      <c r="O311" s="66"/>
      <c r="P311" s="66"/>
      <c r="Q311" s="66"/>
      <c r="R311" s="66"/>
      <c r="S311" s="66"/>
      <c r="T311" s="67"/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T311" s="19" t="s">
        <v>160</v>
      </c>
      <c r="AU311" s="19" t="s">
        <v>82</v>
      </c>
    </row>
    <row r="312" spans="1:65" s="2" customFormat="1" ht="11.25">
      <c r="A312" s="36"/>
      <c r="B312" s="37"/>
      <c r="C312" s="38"/>
      <c r="D312" s="198" t="s">
        <v>162</v>
      </c>
      <c r="E312" s="38"/>
      <c r="F312" s="199" t="s">
        <v>887</v>
      </c>
      <c r="G312" s="38"/>
      <c r="H312" s="38"/>
      <c r="I312" s="195"/>
      <c r="J312" s="38"/>
      <c r="K312" s="38"/>
      <c r="L312" s="41"/>
      <c r="M312" s="196"/>
      <c r="N312" s="197"/>
      <c r="O312" s="66"/>
      <c r="P312" s="66"/>
      <c r="Q312" s="66"/>
      <c r="R312" s="66"/>
      <c r="S312" s="66"/>
      <c r="T312" s="67"/>
      <c r="U312" s="36"/>
      <c r="V312" s="36"/>
      <c r="W312" s="36"/>
      <c r="X312" s="36"/>
      <c r="Y312" s="36"/>
      <c r="Z312" s="36"/>
      <c r="AA312" s="36"/>
      <c r="AB312" s="36"/>
      <c r="AC312" s="36"/>
      <c r="AD312" s="36"/>
      <c r="AE312" s="36"/>
      <c r="AT312" s="19" t="s">
        <v>162</v>
      </c>
      <c r="AU312" s="19" t="s">
        <v>82</v>
      </c>
    </row>
    <row r="313" spans="1:65" s="2" customFormat="1" ht="24.2" customHeight="1">
      <c r="A313" s="36"/>
      <c r="B313" s="37"/>
      <c r="C313" s="180" t="s">
        <v>768</v>
      </c>
      <c r="D313" s="180" t="s">
        <v>153</v>
      </c>
      <c r="E313" s="181" t="s">
        <v>889</v>
      </c>
      <c r="F313" s="182" t="s">
        <v>890</v>
      </c>
      <c r="G313" s="183" t="s">
        <v>279</v>
      </c>
      <c r="H313" s="184">
        <v>8.3000000000000004E-2</v>
      </c>
      <c r="I313" s="185"/>
      <c r="J313" s="186">
        <f>ROUND(I313*H313,2)</f>
        <v>0</v>
      </c>
      <c r="K313" s="182" t="s">
        <v>157</v>
      </c>
      <c r="L313" s="41"/>
      <c r="M313" s="187" t="s">
        <v>19</v>
      </c>
      <c r="N313" s="188" t="s">
        <v>44</v>
      </c>
      <c r="O313" s="66"/>
      <c r="P313" s="189">
        <f>O313*H313</f>
        <v>0</v>
      </c>
      <c r="Q313" s="189">
        <v>0</v>
      </c>
      <c r="R313" s="189">
        <f>Q313*H313</f>
        <v>0</v>
      </c>
      <c r="S313" s="189">
        <v>0</v>
      </c>
      <c r="T313" s="190">
        <f>S313*H313</f>
        <v>0</v>
      </c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R313" s="191" t="s">
        <v>276</v>
      </c>
      <c r="AT313" s="191" t="s">
        <v>153</v>
      </c>
      <c r="AU313" s="191" t="s">
        <v>82</v>
      </c>
      <c r="AY313" s="19" t="s">
        <v>151</v>
      </c>
      <c r="BE313" s="192">
        <f>IF(N313="základní",J313,0)</f>
        <v>0</v>
      </c>
      <c r="BF313" s="192">
        <f>IF(N313="snížená",J313,0)</f>
        <v>0</v>
      </c>
      <c r="BG313" s="192">
        <f>IF(N313="zákl. přenesená",J313,0)</f>
        <v>0</v>
      </c>
      <c r="BH313" s="192">
        <f>IF(N313="sníž. přenesená",J313,0)</f>
        <v>0</v>
      </c>
      <c r="BI313" s="192">
        <f>IF(N313="nulová",J313,0)</f>
        <v>0</v>
      </c>
      <c r="BJ313" s="19" t="s">
        <v>80</v>
      </c>
      <c r="BK313" s="192">
        <f>ROUND(I313*H313,2)</f>
        <v>0</v>
      </c>
      <c r="BL313" s="19" t="s">
        <v>276</v>
      </c>
      <c r="BM313" s="191" t="s">
        <v>1778</v>
      </c>
    </row>
    <row r="314" spans="1:65" s="2" customFormat="1" ht="29.25">
      <c r="A314" s="36"/>
      <c r="B314" s="37"/>
      <c r="C314" s="38"/>
      <c r="D314" s="193" t="s">
        <v>160</v>
      </c>
      <c r="E314" s="38"/>
      <c r="F314" s="194" t="s">
        <v>892</v>
      </c>
      <c r="G314" s="38"/>
      <c r="H314" s="38"/>
      <c r="I314" s="195"/>
      <c r="J314" s="38"/>
      <c r="K314" s="38"/>
      <c r="L314" s="41"/>
      <c r="M314" s="196"/>
      <c r="N314" s="197"/>
      <c r="O314" s="66"/>
      <c r="P314" s="66"/>
      <c r="Q314" s="66"/>
      <c r="R314" s="66"/>
      <c r="S314" s="66"/>
      <c r="T314" s="67"/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T314" s="19" t="s">
        <v>160</v>
      </c>
      <c r="AU314" s="19" t="s">
        <v>82</v>
      </c>
    </row>
    <row r="315" spans="1:65" s="2" customFormat="1" ht="11.25">
      <c r="A315" s="36"/>
      <c r="B315" s="37"/>
      <c r="C315" s="38"/>
      <c r="D315" s="198" t="s">
        <v>162</v>
      </c>
      <c r="E315" s="38"/>
      <c r="F315" s="199" t="s">
        <v>893</v>
      </c>
      <c r="G315" s="38"/>
      <c r="H315" s="38"/>
      <c r="I315" s="195"/>
      <c r="J315" s="38"/>
      <c r="K315" s="38"/>
      <c r="L315" s="41"/>
      <c r="M315" s="196"/>
      <c r="N315" s="197"/>
      <c r="O315" s="66"/>
      <c r="P315" s="66"/>
      <c r="Q315" s="66"/>
      <c r="R315" s="66"/>
      <c r="S315" s="66"/>
      <c r="T315" s="67"/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T315" s="19" t="s">
        <v>162</v>
      </c>
      <c r="AU315" s="19" t="s">
        <v>82</v>
      </c>
    </row>
    <row r="316" spans="1:65" s="12" customFormat="1" ht="22.9" customHeight="1">
      <c r="B316" s="164"/>
      <c r="C316" s="165"/>
      <c r="D316" s="166" t="s">
        <v>72</v>
      </c>
      <c r="E316" s="178" t="s">
        <v>894</v>
      </c>
      <c r="F316" s="178" t="s">
        <v>895</v>
      </c>
      <c r="G316" s="165"/>
      <c r="H316" s="165"/>
      <c r="I316" s="168"/>
      <c r="J316" s="179">
        <f>BK316</f>
        <v>0</v>
      </c>
      <c r="K316" s="165"/>
      <c r="L316" s="170"/>
      <c r="M316" s="171"/>
      <c r="N316" s="172"/>
      <c r="O316" s="172"/>
      <c r="P316" s="173">
        <f>SUM(P317:P321)</f>
        <v>0</v>
      </c>
      <c r="Q316" s="172"/>
      <c r="R316" s="173">
        <f>SUM(R317:R321)</f>
        <v>0</v>
      </c>
      <c r="S316" s="172"/>
      <c r="T316" s="174">
        <f>SUM(T317:T321)</f>
        <v>0</v>
      </c>
      <c r="AR316" s="175" t="s">
        <v>82</v>
      </c>
      <c r="AT316" s="176" t="s">
        <v>72</v>
      </c>
      <c r="AU316" s="176" t="s">
        <v>80</v>
      </c>
      <c r="AY316" s="175" t="s">
        <v>151</v>
      </c>
      <c r="BK316" s="177">
        <f>SUM(BK317:BK321)</f>
        <v>0</v>
      </c>
    </row>
    <row r="317" spans="1:65" s="2" customFormat="1" ht="33" customHeight="1">
      <c r="A317" s="36"/>
      <c r="B317" s="37"/>
      <c r="C317" s="180" t="s">
        <v>774</v>
      </c>
      <c r="D317" s="180" t="s">
        <v>153</v>
      </c>
      <c r="E317" s="181" t="s">
        <v>897</v>
      </c>
      <c r="F317" s="182" t="s">
        <v>898</v>
      </c>
      <c r="G317" s="183" t="s">
        <v>178</v>
      </c>
      <c r="H317" s="184">
        <v>92.52</v>
      </c>
      <c r="I317" s="185"/>
      <c r="J317" s="186">
        <f>ROUND(I317*H317,2)</f>
        <v>0</v>
      </c>
      <c r="K317" s="182" t="s">
        <v>19</v>
      </c>
      <c r="L317" s="41"/>
      <c r="M317" s="187" t="s">
        <v>19</v>
      </c>
      <c r="N317" s="188" t="s">
        <v>44</v>
      </c>
      <c r="O317" s="66"/>
      <c r="P317" s="189">
        <f>O317*H317</f>
        <v>0</v>
      </c>
      <c r="Q317" s="189">
        <v>0</v>
      </c>
      <c r="R317" s="189">
        <f>Q317*H317</f>
        <v>0</v>
      </c>
      <c r="S317" s="189">
        <v>0</v>
      </c>
      <c r="T317" s="190">
        <f>S317*H317</f>
        <v>0</v>
      </c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R317" s="191" t="s">
        <v>276</v>
      </c>
      <c r="AT317" s="191" t="s">
        <v>153</v>
      </c>
      <c r="AU317" s="191" t="s">
        <v>82</v>
      </c>
      <c r="AY317" s="19" t="s">
        <v>151</v>
      </c>
      <c r="BE317" s="192">
        <f>IF(N317="základní",J317,0)</f>
        <v>0</v>
      </c>
      <c r="BF317" s="192">
        <f>IF(N317="snížená",J317,0)</f>
        <v>0</v>
      </c>
      <c r="BG317" s="192">
        <f>IF(N317="zákl. přenesená",J317,0)</f>
        <v>0</v>
      </c>
      <c r="BH317" s="192">
        <f>IF(N317="sníž. přenesená",J317,0)</f>
        <v>0</v>
      </c>
      <c r="BI317" s="192">
        <f>IF(N317="nulová",J317,0)</f>
        <v>0</v>
      </c>
      <c r="BJ317" s="19" t="s">
        <v>80</v>
      </c>
      <c r="BK317" s="192">
        <f>ROUND(I317*H317,2)</f>
        <v>0</v>
      </c>
      <c r="BL317" s="19" t="s">
        <v>276</v>
      </c>
      <c r="BM317" s="191" t="s">
        <v>1779</v>
      </c>
    </row>
    <row r="318" spans="1:65" s="2" customFormat="1" ht="19.5">
      <c r="A318" s="36"/>
      <c r="B318" s="37"/>
      <c r="C318" s="38"/>
      <c r="D318" s="193" t="s">
        <v>160</v>
      </c>
      <c r="E318" s="38"/>
      <c r="F318" s="194" t="s">
        <v>900</v>
      </c>
      <c r="G318" s="38"/>
      <c r="H318" s="38"/>
      <c r="I318" s="195"/>
      <c r="J318" s="38"/>
      <c r="K318" s="38"/>
      <c r="L318" s="41"/>
      <c r="M318" s="196"/>
      <c r="N318" s="197"/>
      <c r="O318" s="66"/>
      <c r="P318" s="66"/>
      <c r="Q318" s="66"/>
      <c r="R318" s="66"/>
      <c r="S318" s="66"/>
      <c r="T318" s="67"/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T318" s="19" t="s">
        <v>160</v>
      </c>
      <c r="AU318" s="19" t="s">
        <v>82</v>
      </c>
    </row>
    <row r="319" spans="1:65" s="13" customFormat="1" ht="11.25">
      <c r="B319" s="200"/>
      <c r="C319" s="201"/>
      <c r="D319" s="193" t="s">
        <v>164</v>
      </c>
      <c r="E319" s="202" t="s">
        <v>19</v>
      </c>
      <c r="F319" s="203" t="s">
        <v>901</v>
      </c>
      <c r="G319" s="201"/>
      <c r="H319" s="202" t="s">
        <v>19</v>
      </c>
      <c r="I319" s="204"/>
      <c r="J319" s="201"/>
      <c r="K319" s="201"/>
      <c r="L319" s="205"/>
      <c r="M319" s="206"/>
      <c r="N319" s="207"/>
      <c r="O319" s="207"/>
      <c r="P319" s="207"/>
      <c r="Q319" s="207"/>
      <c r="R319" s="207"/>
      <c r="S319" s="207"/>
      <c r="T319" s="208"/>
      <c r="AT319" s="209" t="s">
        <v>164</v>
      </c>
      <c r="AU319" s="209" t="s">
        <v>82</v>
      </c>
      <c r="AV319" s="13" t="s">
        <v>80</v>
      </c>
      <c r="AW319" s="13" t="s">
        <v>35</v>
      </c>
      <c r="AX319" s="13" t="s">
        <v>73</v>
      </c>
      <c r="AY319" s="209" t="s">
        <v>151</v>
      </c>
    </row>
    <row r="320" spans="1:65" s="14" customFormat="1" ht="11.25">
      <c r="B320" s="210"/>
      <c r="C320" s="211"/>
      <c r="D320" s="193" t="s">
        <v>164</v>
      </c>
      <c r="E320" s="212" t="s">
        <v>19</v>
      </c>
      <c r="F320" s="213" t="s">
        <v>1392</v>
      </c>
      <c r="G320" s="211"/>
      <c r="H320" s="214">
        <v>92.52</v>
      </c>
      <c r="I320" s="215"/>
      <c r="J320" s="211"/>
      <c r="K320" s="211"/>
      <c r="L320" s="216"/>
      <c r="M320" s="217"/>
      <c r="N320" s="218"/>
      <c r="O320" s="218"/>
      <c r="P320" s="218"/>
      <c r="Q320" s="218"/>
      <c r="R320" s="218"/>
      <c r="S320" s="218"/>
      <c r="T320" s="219"/>
      <c r="AT320" s="220" t="s">
        <v>164</v>
      </c>
      <c r="AU320" s="220" t="s">
        <v>82</v>
      </c>
      <c r="AV320" s="14" t="s">
        <v>82</v>
      </c>
      <c r="AW320" s="14" t="s">
        <v>35</v>
      </c>
      <c r="AX320" s="14" t="s">
        <v>73</v>
      </c>
      <c r="AY320" s="220" t="s">
        <v>151</v>
      </c>
    </row>
    <row r="321" spans="1:65" s="15" customFormat="1" ht="11.25">
      <c r="B321" s="221"/>
      <c r="C321" s="222"/>
      <c r="D321" s="193" t="s">
        <v>164</v>
      </c>
      <c r="E321" s="223" t="s">
        <v>19</v>
      </c>
      <c r="F321" s="224" t="s">
        <v>167</v>
      </c>
      <c r="G321" s="222"/>
      <c r="H321" s="225">
        <v>92.52</v>
      </c>
      <c r="I321" s="226"/>
      <c r="J321" s="222"/>
      <c r="K321" s="222"/>
      <c r="L321" s="227"/>
      <c r="M321" s="228"/>
      <c r="N321" s="229"/>
      <c r="O321" s="229"/>
      <c r="P321" s="229"/>
      <c r="Q321" s="229"/>
      <c r="R321" s="229"/>
      <c r="S321" s="229"/>
      <c r="T321" s="230"/>
      <c r="AT321" s="231" t="s">
        <v>164</v>
      </c>
      <c r="AU321" s="231" t="s">
        <v>82</v>
      </c>
      <c r="AV321" s="15" t="s">
        <v>158</v>
      </c>
      <c r="AW321" s="15" t="s">
        <v>35</v>
      </c>
      <c r="AX321" s="15" t="s">
        <v>80</v>
      </c>
      <c r="AY321" s="231" t="s">
        <v>151</v>
      </c>
    </row>
    <row r="322" spans="1:65" s="12" customFormat="1" ht="22.9" customHeight="1">
      <c r="B322" s="164"/>
      <c r="C322" s="165"/>
      <c r="D322" s="166" t="s">
        <v>72</v>
      </c>
      <c r="E322" s="178" t="s">
        <v>443</v>
      </c>
      <c r="F322" s="178" t="s">
        <v>444</v>
      </c>
      <c r="G322" s="165"/>
      <c r="H322" s="165"/>
      <c r="I322" s="168"/>
      <c r="J322" s="179">
        <f>BK322</f>
        <v>0</v>
      </c>
      <c r="K322" s="165"/>
      <c r="L322" s="170"/>
      <c r="M322" s="171"/>
      <c r="N322" s="172"/>
      <c r="O322" s="172"/>
      <c r="P322" s="173">
        <f>SUM(P323:P412)</f>
        <v>0</v>
      </c>
      <c r="Q322" s="172"/>
      <c r="R322" s="173">
        <f>SUM(R323:R412)</f>
        <v>1.8327624</v>
      </c>
      <c r="S322" s="172"/>
      <c r="T322" s="174">
        <f>SUM(T323:T412)</f>
        <v>1.1945999999999999</v>
      </c>
      <c r="AR322" s="175" t="s">
        <v>82</v>
      </c>
      <c r="AT322" s="176" t="s">
        <v>72</v>
      </c>
      <c r="AU322" s="176" t="s">
        <v>80</v>
      </c>
      <c r="AY322" s="175" t="s">
        <v>151</v>
      </c>
      <c r="BK322" s="177">
        <f>SUM(BK323:BK412)</f>
        <v>0</v>
      </c>
    </row>
    <row r="323" spans="1:65" s="2" customFormat="1" ht="16.5" customHeight="1">
      <c r="A323" s="36"/>
      <c r="B323" s="37"/>
      <c r="C323" s="180" t="s">
        <v>784</v>
      </c>
      <c r="D323" s="180" t="s">
        <v>153</v>
      </c>
      <c r="E323" s="181" t="s">
        <v>918</v>
      </c>
      <c r="F323" s="182" t="s">
        <v>919</v>
      </c>
      <c r="G323" s="183" t="s">
        <v>178</v>
      </c>
      <c r="H323" s="184">
        <v>21.72</v>
      </c>
      <c r="I323" s="185"/>
      <c r="J323" s="186">
        <f>ROUND(I323*H323,2)</f>
        <v>0</v>
      </c>
      <c r="K323" s="182" t="s">
        <v>157</v>
      </c>
      <c r="L323" s="41"/>
      <c r="M323" s="187" t="s">
        <v>19</v>
      </c>
      <c r="N323" s="188" t="s">
        <v>44</v>
      </c>
      <c r="O323" s="66"/>
      <c r="P323" s="189">
        <f>O323*H323</f>
        <v>0</v>
      </c>
      <c r="Q323" s="189">
        <v>0</v>
      </c>
      <c r="R323" s="189">
        <f>Q323*H323</f>
        <v>0</v>
      </c>
      <c r="S323" s="189">
        <v>5.5E-2</v>
      </c>
      <c r="T323" s="190">
        <f>S323*H323</f>
        <v>1.1945999999999999</v>
      </c>
      <c r="U323" s="36"/>
      <c r="V323" s="36"/>
      <c r="W323" s="36"/>
      <c r="X323" s="36"/>
      <c r="Y323" s="36"/>
      <c r="Z323" s="36"/>
      <c r="AA323" s="36"/>
      <c r="AB323" s="36"/>
      <c r="AC323" s="36"/>
      <c r="AD323" s="36"/>
      <c r="AE323" s="36"/>
      <c r="AR323" s="191" t="s">
        <v>276</v>
      </c>
      <c r="AT323" s="191" t="s">
        <v>153</v>
      </c>
      <c r="AU323" s="191" t="s">
        <v>82</v>
      </c>
      <c r="AY323" s="19" t="s">
        <v>151</v>
      </c>
      <c r="BE323" s="192">
        <f>IF(N323="základní",J323,0)</f>
        <v>0</v>
      </c>
      <c r="BF323" s="192">
        <f>IF(N323="snížená",J323,0)</f>
        <v>0</v>
      </c>
      <c r="BG323" s="192">
        <f>IF(N323="zákl. přenesená",J323,0)</f>
        <v>0</v>
      </c>
      <c r="BH323" s="192">
        <f>IF(N323="sníž. přenesená",J323,0)</f>
        <v>0</v>
      </c>
      <c r="BI323" s="192">
        <f>IF(N323="nulová",J323,0)</f>
        <v>0</v>
      </c>
      <c r="BJ323" s="19" t="s">
        <v>80</v>
      </c>
      <c r="BK323" s="192">
        <f>ROUND(I323*H323,2)</f>
        <v>0</v>
      </c>
      <c r="BL323" s="19" t="s">
        <v>276</v>
      </c>
      <c r="BM323" s="191" t="s">
        <v>1780</v>
      </c>
    </row>
    <row r="324" spans="1:65" s="2" customFormat="1" ht="11.25">
      <c r="A324" s="36"/>
      <c r="B324" s="37"/>
      <c r="C324" s="38"/>
      <c r="D324" s="193" t="s">
        <v>160</v>
      </c>
      <c r="E324" s="38"/>
      <c r="F324" s="194" t="s">
        <v>921</v>
      </c>
      <c r="G324" s="38"/>
      <c r="H324" s="38"/>
      <c r="I324" s="195"/>
      <c r="J324" s="38"/>
      <c r="K324" s="38"/>
      <c r="L324" s="41"/>
      <c r="M324" s="196"/>
      <c r="N324" s="197"/>
      <c r="O324" s="66"/>
      <c r="P324" s="66"/>
      <c r="Q324" s="66"/>
      <c r="R324" s="66"/>
      <c r="S324" s="66"/>
      <c r="T324" s="67"/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T324" s="19" t="s">
        <v>160</v>
      </c>
      <c r="AU324" s="19" t="s">
        <v>82</v>
      </c>
    </row>
    <row r="325" spans="1:65" s="2" customFormat="1" ht="11.25">
      <c r="A325" s="36"/>
      <c r="B325" s="37"/>
      <c r="C325" s="38"/>
      <c r="D325" s="198" t="s">
        <v>162</v>
      </c>
      <c r="E325" s="38"/>
      <c r="F325" s="199" t="s">
        <v>922</v>
      </c>
      <c r="G325" s="38"/>
      <c r="H325" s="38"/>
      <c r="I325" s="195"/>
      <c r="J325" s="38"/>
      <c r="K325" s="38"/>
      <c r="L325" s="41"/>
      <c r="M325" s="196"/>
      <c r="N325" s="197"/>
      <c r="O325" s="66"/>
      <c r="P325" s="66"/>
      <c r="Q325" s="66"/>
      <c r="R325" s="66"/>
      <c r="S325" s="66"/>
      <c r="T325" s="67"/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T325" s="19" t="s">
        <v>162</v>
      </c>
      <c r="AU325" s="19" t="s">
        <v>82</v>
      </c>
    </row>
    <row r="326" spans="1:65" s="13" customFormat="1" ht="11.25">
      <c r="B326" s="200"/>
      <c r="C326" s="201"/>
      <c r="D326" s="193" t="s">
        <v>164</v>
      </c>
      <c r="E326" s="202" t="s">
        <v>19</v>
      </c>
      <c r="F326" s="203" t="s">
        <v>923</v>
      </c>
      <c r="G326" s="201"/>
      <c r="H326" s="202" t="s">
        <v>19</v>
      </c>
      <c r="I326" s="204"/>
      <c r="J326" s="201"/>
      <c r="K326" s="201"/>
      <c r="L326" s="205"/>
      <c r="M326" s="206"/>
      <c r="N326" s="207"/>
      <c r="O326" s="207"/>
      <c r="P326" s="207"/>
      <c r="Q326" s="207"/>
      <c r="R326" s="207"/>
      <c r="S326" s="207"/>
      <c r="T326" s="208"/>
      <c r="AT326" s="209" t="s">
        <v>164</v>
      </c>
      <c r="AU326" s="209" t="s">
        <v>82</v>
      </c>
      <c r="AV326" s="13" t="s">
        <v>80</v>
      </c>
      <c r="AW326" s="13" t="s">
        <v>35</v>
      </c>
      <c r="AX326" s="13" t="s">
        <v>73</v>
      </c>
      <c r="AY326" s="209" t="s">
        <v>151</v>
      </c>
    </row>
    <row r="327" spans="1:65" s="14" customFormat="1" ht="11.25">
      <c r="B327" s="210"/>
      <c r="C327" s="211"/>
      <c r="D327" s="193" t="s">
        <v>164</v>
      </c>
      <c r="E327" s="212" t="s">
        <v>19</v>
      </c>
      <c r="F327" s="213" t="s">
        <v>1394</v>
      </c>
      <c r="G327" s="211"/>
      <c r="H327" s="214">
        <v>21.72</v>
      </c>
      <c r="I327" s="215"/>
      <c r="J327" s="211"/>
      <c r="K327" s="211"/>
      <c r="L327" s="216"/>
      <c r="M327" s="217"/>
      <c r="N327" s="218"/>
      <c r="O327" s="218"/>
      <c r="P327" s="218"/>
      <c r="Q327" s="218"/>
      <c r="R327" s="218"/>
      <c r="S327" s="218"/>
      <c r="T327" s="219"/>
      <c r="AT327" s="220" t="s">
        <v>164</v>
      </c>
      <c r="AU327" s="220" t="s">
        <v>82</v>
      </c>
      <c r="AV327" s="14" t="s">
        <v>82</v>
      </c>
      <c r="AW327" s="14" t="s">
        <v>35</v>
      </c>
      <c r="AX327" s="14" t="s">
        <v>73</v>
      </c>
      <c r="AY327" s="220" t="s">
        <v>151</v>
      </c>
    </row>
    <row r="328" spans="1:65" s="15" customFormat="1" ht="11.25">
      <c r="B328" s="221"/>
      <c r="C328" s="222"/>
      <c r="D328" s="193" t="s">
        <v>164</v>
      </c>
      <c r="E328" s="223" t="s">
        <v>19</v>
      </c>
      <c r="F328" s="224" t="s">
        <v>167</v>
      </c>
      <c r="G328" s="222"/>
      <c r="H328" s="225">
        <v>21.72</v>
      </c>
      <c r="I328" s="226"/>
      <c r="J328" s="222"/>
      <c r="K328" s="222"/>
      <c r="L328" s="227"/>
      <c r="M328" s="228"/>
      <c r="N328" s="229"/>
      <c r="O328" s="229"/>
      <c r="P328" s="229"/>
      <c r="Q328" s="229"/>
      <c r="R328" s="229"/>
      <c r="S328" s="229"/>
      <c r="T328" s="230"/>
      <c r="AT328" s="231" t="s">
        <v>164</v>
      </c>
      <c r="AU328" s="231" t="s">
        <v>82</v>
      </c>
      <c r="AV328" s="15" t="s">
        <v>158</v>
      </c>
      <c r="AW328" s="15" t="s">
        <v>35</v>
      </c>
      <c r="AX328" s="15" t="s">
        <v>80</v>
      </c>
      <c r="AY328" s="231" t="s">
        <v>151</v>
      </c>
    </row>
    <row r="329" spans="1:65" s="2" customFormat="1" ht="24.2" customHeight="1">
      <c r="A329" s="36"/>
      <c r="B329" s="37"/>
      <c r="C329" s="180" t="s">
        <v>792</v>
      </c>
      <c r="D329" s="180" t="s">
        <v>153</v>
      </c>
      <c r="E329" s="181" t="s">
        <v>926</v>
      </c>
      <c r="F329" s="182" t="s">
        <v>927</v>
      </c>
      <c r="G329" s="183" t="s">
        <v>178</v>
      </c>
      <c r="H329" s="184">
        <v>21.72</v>
      </c>
      <c r="I329" s="185"/>
      <c r="J329" s="186">
        <f>ROUND(I329*H329,2)</f>
        <v>0</v>
      </c>
      <c r="K329" s="182" t="s">
        <v>157</v>
      </c>
      <c r="L329" s="41"/>
      <c r="M329" s="187" t="s">
        <v>19</v>
      </c>
      <c r="N329" s="188" t="s">
        <v>44</v>
      </c>
      <c r="O329" s="66"/>
      <c r="P329" s="189">
        <f>O329*H329</f>
        <v>0</v>
      </c>
      <c r="Q329" s="189">
        <v>2.5000000000000001E-4</v>
      </c>
      <c r="R329" s="189">
        <f>Q329*H329</f>
        <v>5.4299999999999999E-3</v>
      </c>
      <c r="S329" s="189">
        <v>0</v>
      </c>
      <c r="T329" s="190">
        <f>S329*H329</f>
        <v>0</v>
      </c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R329" s="191" t="s">
        <v>276</v>
      </c>
      <c r="AT329" s="191" t="s">
        <v>153</v>
      </c>
      <c r="AU329" s="191" t="s">
        <v>82</v>
      </c>
      <c r="AY329" s="19" t="s">
        <v>151</v>
      </c>
      <c r="BE329" s="192">
        <f>IF(N329="základní",J329,0)</f>
        <v>0</v>
      </c>
      <c r="BF329" s="192">
        <f>IF(N329="snížená",J329,0)</f>
        <v>0</v>
      </c>
      <c r="BG329" s="192">
        <f>IF(N329="zákl. přenesená",J329,0)</f>
        <v>0</v>
      </c>
      <c r="BH329" s="192">
        <f>IF(N329="sníž. přenesená",J329,0)</f>
        <v>0</v>
      </c>
      <c r="BI329" s="192">
        <f>IF(N329="nulová",J329,0)</f>
        <v>0</v>
      </c>
      <c r="BJ329" s="19" t="s">
        <v>80</v>
      </c>
      <c r="BK329" s="192">
        <f>ROUND(I329*H329,2)</f>
        <v>0</v>
      </c>
      <c r="BL329" s="19" t="s">
        <v>276</v>
      </c>
      <c r="BM329" s="191" t="s">
        <v>1781</v>
      </c>
    </row>
    <row r="330" spans="1:65" s="2" customFormat="1" ht="19.5">
      <c r="A330" s="36"/>
      <c r="B330" s="37"/>
      <c r="C330" s="38"/>
      <c r="D330" s="193" t="s">
        <v>160</v>
      </c>
      <c r="E330" s="38"/>
      <c r="F330" s="194" t="s">
        <v>929</v>
      </c>
      <c r="G330" s="38"/>
      <c r="H330" s="38"/>
      <c r="I330" s="195"/>
      <c r="J330" s="38"/>
      <c r="K330" s="38"/>
      <c r="L330" s="41"/>
      <c r="M330" s="196"/>
      <c r="N330" s="197"/>
      <c r="O330" s="66"/>
      <c r="P330" s="66"/>
      <c r="Q330" s="66"/>
      <c r="R330" s="66"/>
      <c r="S330" s="66"/>
      <c r="T330" s="67"/>
      <c r="U330" s="36"/>
      <c r="V330" s="36"/>
      <c r="W330" s="36"/>
      <c r="X330" s="36"/>
      <c r="Y330" s="36"/>
      <c r="Z330" s="36"/>
      <c r="AA330" s="36"/>
      <c r="AB330" s="36"/>
      <c r="AC330" s="36"/>
      <c r="AD330" s="36"/>
      <c r="AE330" s="36"/>
      <c r="AT330" s="19" t="s">
        <v>160</v>
      </c>
      <c r="AU330" s="19" t="s">
        <v>82</v>
      </c>
    </row>
    <row r="331" spans="1:65" s="2" customFormat="1" ht="11.25">
      <c r="A331" s="36"/>
      <c r="B331" s="37"/>
      <c r="C331" s="38"/>
      <c r="D331" s="198" t="s">
        <v>162</v>
      </c>
      <c r="E331" s="38"/>
      <c r="F331" s="199" t="s">
        <v>930</v>
      </c>
      <c r="G331" s="38"/>
      <c r="H331" s="38"/>
      <c r="I331" s="195"/>
      <c r="J331" s="38"/>
      <c r="K331" s="38"/>
      <c r="L331" s="41"/>
      <c r="M331" s="196"/>
      <c r="N331" s="197"/>
      <c r="O331" s="66"/>
      <c r="P331" s="66"/>
      <c r="Q331" s="66"/>
      <c r="R331" s="66"/>
      <c r="S331" s="66"/>
      <c r="T331" s="67"/>
      <c r="U331" s="36"/>
      <c r="V331" s="36"/>
      <c r="W331" s="36"/>
      <c r="X331" s="36"/>
      <c r="Y331" s="36"/>
      <c r="Z331" s="36"/>
      <c r="AA331" s="36"/>
      <c r="AB331" s="36"/>
      <c r="AC331" s="36"/>
      <c r="AD331" s="36"/>
      <c r="AE331" s="36"/>
      <c r="AT331" s="19" t="s">
        <v>162</v>
      </c>
      <c r="AU331" s="19" t="s">
        <v>82</v>
      </c>
    </row>
    <row r="332" spans="1:65" s="2" customFormat="1" ht="33" customHeight="1">
      <c r="A332" s="36"/>
      <c r="B332" s="37"/>
      <c r="C332" s="180" t="s">
        <v>798</v>
      </c>
      <c r="D332" s="180" t="s">
        <v>153</v>
      </c>
      <c r="E332" s="181" t="s">
        <v>932</v>
      </c>
      <c r="F332" s="182" t="s">
        <v>933</v>
      </c>
      <c r="G332" s="183" t="s">
        <v>178</v>
      </c>
      <c r="H332" s="184">
        <v>90.12</v>
      </c>
      <c r="I332" s="185"/>
      <c r="J332" s="186">
        <f>ROUND(I332*H332,2)</f>
        <v>0</v>
      </c>
      <c r="K332" s="182" t="s">
        <v>157</v>
      </c>
      <c r="L332" s="41"/>
      <c r="M332" s="187" t="s">
        <v>19</v>
      </c>
      <c r="N332" s="188" t="s">
        <v>44</v>
      </c>
      <c r="O332" s="66"/>
      <c r="P332" s="189">
        <f>O332*H332</f>
        <v>0</v>
      </c>
      <c r="Q332" s="189">
        <v>2.7E-4</v>
      </c>
      <c r="R332" s="189">
        <f>Q332*H332</f>
        <v>2.4332400000000001E-2</v>
      </c>
      <c r="S332" s="189">
        <v>0</v>
      </c>
      <c r="T332" s="190">
        <f>S332*H332</f>
        <v>0</v>
      </c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R332" s="191" t="s">
        <v>276</v>
      </c>
      <c r="AT332" s="191" t="s">
        <v>153</v>
      </c>
      <c r="AU332" s="191" t="s">
        <v>82</v>
      </c>
      <c r="AY332" s="19" t="s">
        <v>151</v>
      </c>
      <c r="BE332" s="192">
        <f>IF(N332="základní",J332,0)</f>
        <v>0</v>
      </c>
      <c r="BF332" s="192">
        <f>IF(N332="snížená",J332,0)</f>
        <v>0</v>
      </c>
      <c r="BG332" s="192">
        <f>IF(N332="zákl. přenesená",J332,0)</f>
        <v>0</v>
      </c>
      <c r="BH332" s="192">
        <f>IF(N332="sníž. přenesená",J332,0)</f>
        <v>0</v>
      </c>
      <c r="BI332" s="192">
        <f>IF(N332="nulová",J332,0)</f>
        <v>0</v>
      </c>
      <c r="BJ332" s="19" t="s">
        <v>80</v>
      </c>
      <c r="BK332" s="192">
        <f>ROUND(I332*H332,2)</f>
        <v>0</v>
      </c>
      <c r="BL332" s="19" t="s">
        <v>276</v>
      </c>
      <c r="BM332" s="191" t="s">
        <v>1782</v>
      </c>
    </row>
    <row r="333" spans="1:65" s="2" customFormat="1" ht="29.25">
      <c r="A333" s="36"/>
      <c r="B333" s="37"/>
      <c r="C333" s="38"/>
      <c r="D333" s="193" t="s">
        <v>160</v>
      </c>
      <c r="E333" s="38"/>
      <c r="F333" s="194" t="s">
        <v>935</v>
      </c>
      <c r="G333" s="38"/>
      <c r="H333" s="38"/>
      <c r="I333" s="195"/>
      <c r="J333" s="38"/>
      <c r="K333" s="38"/>
      <c r="L333" s="41"/>
      <c r="M333" s="196"/>
      <c r="N333" s="197"/>
      <c r="O333" s="66"/>
      <c r="P333" s="66"/>
      <c r="Q333" s="66"/>
      <c r="R333" s="66"/>
      <c r="S333" s="66"/>
      <c r="T333" s="67"/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T333" s="19" t="s">
        <v>160</v>
      </c>
      <c r="AU333" s="19" t="s">
        <v>82</v>
      </c>
    </row>
    <row r="334" spans="1:65" s="2" customFormat="1" ht="11.25">
      <c r="A334" s="36"/>
      <c r="B334" s="37"/>
      <c r="C334" s="38"/>
      <c r="D334" s="198" t="s">
        <v>162</v>
      </c>
      <c r="E334" s="38"/>
      <c r="F334" s="199" t="s">
        <v>936</v>
      </c>
      <c r="G334" s="38"/>
      <c r="H334" s="38"/>
      <c r="I334" s="195"/>
      <c r="J334" s="38"/>
      <c r="K334" s="38"/>
      <c r="L334" s="41"/>
      <c r="M334" s="196"/>
      <c r="N334" s="197"/>
      <c r="O334" s="66"/>
      <c r="P334" s="66"/>
      <c r="Q334" s="66"/>
      <c r="R334" s="66"/>
      <c r="S334" s="66"/>
      <c r="T334" s="67"/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T334" s="19" t="s">
        <v>162</v>
      </c>
      <c r="AU334" s="19" t="s">
        <v>82</v>
      </c>
    </row>
    <row r="335" spans="1:65" s="13" customFormat="1" ht="22.5">
      <c r="B335" s="200"/>
      <c r="C335" s="201"/>
      <c r="D335" s="193" t="s">
        <v>164</v>
      </c>
      <c r="E335" s="202" t="s">
        <v>19</v>
      </c>
      <c r="F335" s="203" t="s">
        <v>1783</v>
      </c>
      <c r="G335" s="201"/>
      <c r="H335" s="202" t="s">
        <v>19</v>
      </c>
      <c r="I335" s="204"/>
      <c r="J335" s="201"/>
      <c r="K335" s="201"/>
      <c r="L335" s="205"/>
      <c r="M335" s="206"/>
      <c r="N335" s="207"/>
      <c r="O335" s="207"/>
      <c r="P335" s="207"/>
      <c r="Q335" s="207"/>
      <c r="R335" s="207"/>
      <c r="S335" s="207"/>
      <c r="T335" s="208"/>
      <c r="AT335" s="209" t="s">
        <v>164</v>
      </c>
      <c r="AU335" s="209" t="s">
        <v>82</v>
      </c>
      <c r="AV335" s="13" t="s">
        <v>80</v>
      </c>
      <c r="AW335" s="13" t="s">
        <v>35</v>
      </c>
      <c r="AX335" s="13" t="s">
        <v>73</v>
      </c>
      <c r="AY335" s="209" t="s">
        <v>151</v>
      </c>
    </row>
    <row r="336" spans="1:65" s="14" customFormat="1" ht="11.25">
      <c r="B336" s="210"/>
      <c r="C336" s="211"/>
      <c r="D336" s="193" t="s">
        <v>164</v>
      </c>
      <c r="E336" s="212" t="s">
        <v>19</v>
      </c>
      <c r="F336" s="213" t="s">
        <v>1397</v>
      </c>
      <c r="G336" s="211"/>
      <c r="H336" s="214">
        <v>90.12</v>
      </c>
      <c r="I336" s="215"/>
      <c r="J336" s="211"/>
      <c r="K336" s="211"/>
      <c r="L336" s="216"/>
      <c r="M336" s="217"/>
      <c r="N336" s="218"/>
      <c r="O336" s="218"/>
      <c r="P336" s="218"/>
      <c r="Q336" s="218"/>
      <c r="R336" s="218"/>
      <c r="S336" s="218"/>
      <c r="T336" s="219"/>
      <c r="AT336" s="220" t="s">
        <v>164</v>
      </c>
      <c r="AU336" s="220" t="s">
        <v>82</v>
      </c>
      <c r="AV336" s="14" t="s">
        <v>82</v>
      </c>
      <c r="AW336" s="14" t="s">
        <v>35</v>
      </c>
      <c r="AX336" s="14" t="s">
        <v>73</v>
      </c>
      <c r="AY336" s="220" t="s">
        <v>151</v>
      </c>
    </row>
    <row r="337" spans="1:65" s="15" customFormat="1" ht="11.25">
      <c r="B337" s="221"/>
      <c r="C337" s="222"/>
      <c r="D337" s="193" t="s">
        <v>164</v>
      </c>
      <c r="E337" s="223" t="s">
        <v>19</v>
      </c>
      <c r="F337" s="224" t="s">
        <v>167</v>
      </c>
      <c r="G337" s="222"/>
      <c r="H337" s="225">
        <v>90.12</v>
      </c>
      <c r="I337" s="226"/>
      <c r="J337" s="222"/>
      <c r="K337" s="222"/>
      <c r="L337" s="227"/>
      <c r="M337" s="228"/>
      <c r="N337" s="229"/>
      <c r="O337" s="229"/>
      <c r="P337" s="229"/>
      <c r="Q337" s="229"/>
      <c r="R337" s="229"/>
      <c r="S337" s="229"/>
      <c r="T337" s="230"/>
      <c r="AT337" s="231" t="s">
        <v>164</v>
      </c>
      <c r="AU337" s="231" t="s">
        <v>82</v>
      </c>
      <c r="AV337" s="15" t="s">
        <v>158</v>
      </c>
      <c r="AW337" s="15" t="s">
        <v>35</v>
      </c>
      <c r="AX337" s="15" t="s">
        <v>80</v>
      </c>
      <c r="AY337" s="231" t="s">
        <v>151</v>
      </c>
    </row>
    <row r="338" spans="1:65" s="2" customFormat="1" ht="24.2" customHeight="1">
      <c r="A338" s="36"/>
      <c r="B338" s="37"/>
      <c r="C338" s="232" t="s">
        <v>804</v>
      </c>
      <c r="D338" s="232" t="s">
        <v>324</v>
      </c>
      <c r="E338" s="233" t="s">
        <v>639</v>
      </c>
      <c r="F338" s="234" t="s">
        <v>1784</v>
      </c>
      <c r="G338" s="235" t="s">
        <v>447</v>
      </c>
      <c r="H338" s="236">
        <v>1</v>
      </c>
      <c r="I338" s="237"/>
      <c r="J338" s="238">
        <f>ROUND(I338*H338,2)</f>
        <v>0</v>
      </c>
      <c r="K338" s="234" t="s">
        <v>19</v>
      </c>
      <c r="L338" s="239"/>
      <c r="M338" s="240" t="s">
        <v>19</v>
      </c>
      <c r="N338" s="241" t="s">
        <v>44</v>
      </c>
      <c r="O338" s="66"/>
      <c r="P338" s="189">
        <f>O338*H338</f>
        <v>0</v>
      </c>
      <c r="Q338" s="189">
        <v>9.9000000000000005E-2</v>
      </c>
      <c r="R338" s="189">
        <f>Q338*H338</f>
        <v>9.9000000000000005E-2</v>
      </c>
      <c r="S338" s="189">
        <v>0</v>
      </c>
      <c r="T338" s="190">
        <f>S338*H338</f>
        <v>0</v>
      </c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R338" s="191" t="s">
        <v>327</v>
      </c>
      <c r="AT338" s="191" t="s">
        <v>324</v>
      </c>
      <c r="AU338" s="191" t="s">
        <v>82</v>
      </c>
      <c r="AY338" s="19" t="s">
        <v>151</v>
      </c>
      <c r="BE338" s="192">
        <f>IF(N338="základní",J338,0)</f>
        <v>0</v>
      </c>
      <c r="BF338" s="192">
        <f>IF(N338="snížená",J338,0)</f>
        <v>0</v>
      </c>
      <c r="BG338" s="192">
        <f>IF(N338="zákl. přenesená",J338,0)</f>
        <v>0</v>
      </c>
      <c r="BH338" s="192">
        <f>IF(N338="sníž. přenesená",J338,0)</f>
        <v>0</v>
      </c>
      <c r="BI338" s="192">
        <f>IF(N338="nulová",J338,0)</f>
        <v>0</v>
      </c>
      <c r="BJ338" s="19" t="s">
        <v>80</v>
      </c>
      <c r="BK338" s="192">
        <f>ROUND(I338*H338,2)</f>
        <v>0</v>
      </c>
      <c r="BL338" s="19" t="s">
        <v>276</v>
      </c>
      <c r="BM338" s="191" t="s">
        <v>1785</v>
      </c>
    </row>
    <row r="339" spans="1:65" s="2" customFormat="1" ht="11.25">
      <c r="A339" s="36"/>
      <c r="B339" s="37"/>
      <c r="C339" s="38"/>
      <c r="D339" s="193" t="s">
        <v>160</v>
      </c>
      <c r="E339" s="38"/>
      <c r="F339" s="194" t="s">
        <v>1784</v>
      </c>
      <c r="G339" s="38"/>
      <c r="H339" s="38"/>
      <c r="I339" s="195"/>
      <c r="J339" s="38"/>
      <c r="K339" s="38"/>
      <c r="L339" s="41"/>
      <c r="M339" s="196"/>
      <c r="N339" s="197"/>
      <c r="O339" s="66"/>
      <c r="P339" s="66"/>
      <c r="Q339" s="66"/>
      <c r="R339" s="66"/>
      <c r="S339" s="66"/>
      <c r="T339" s="67"/>
      <c r="U339" s="36"/>
      <c r="V339" s="36"/>
      <c r="W339" s="36"/>
      <c r="X339" s="36"/>
      <c r="Y339" s="36"/>
      <c r="Z339" s="36"/>
      <c r="AA339" s="36"/>
      <c r="AB339" s="36"/>
      <c r="AC339" s="36"/>
      <c r="AD339" s="36"/>
      <c r="AE339" s="36"/>
      <c r="AT339" s="19" t="s">
        <v>160</v>
      </c>
      <c r="AU339" s="19" t="s">
        <v>82</v>
      </c>
    </row>
    <row r="340" spans="1:65" s="13" customFormat="1" ht="11.25">
      <c r="B340" s="200"/>
      <c r="C340" s="201"/>
      <c r="D340" s="193" t="s">
        <v>164</v>
      </c>
      <c r="E340" s="202" t="s">
        <v>19</v>
      </c>
      <c r="F340" s="203" t="s">
        <v>1635</v>
      </c>
      <c r="G340" s="201"/>
      <c r="H340" s="202" t="s">
        <v>19</v>
      </c>
      <c r="I340" s="204"/>
      <c r="J340" s="201"/>
      <c r="K340" s="201"/>
      <c r="L340" s="205"/>
      <c r="M340" s="206"/>
      <c r="N340" s="207"/>
      <c r="O340" s="207"/>
      <c r="P340" s="207"/>
      <c r="Q340" s="207"/>
      <c r="R340" s="207"/>
      <c r="S340" s="207"/>
      <c r="T340" s="208"/>
      <c r="AT340" s="209" t="s">
        <v>164</v>
      </c>
      <c r="AU340" s="209" t="s">
        <v>82</v>
      </c>
      <c r="AV340" s="13" t="s">
        <v>80</v>
      </c>
      <c r="AW340" s="13" t="s">
        <v>35</v>
      </c>
      <c r="AX340" s="13" t="s">
        <v>73</v>
      </c>
      <c r="AY340" s="209" t="s">
        <v>151</v>
      </c>
    </row>
    <row r="341" spans="1:65" s="14" customFormat="1" ht="11.25">
      <c r="B341" s="210"/>
      <c r="C341" s="211"/>
      <c r="D341" s="193" t="s">
        <v>164</v>
      </c>
      <c r="E341" s="212" t="s">
        <v>19</v>
      </c>
      <c r="F341" s="213" t="s">
        <v>1786</v>
      </c>
      <c r="G341" s="211"/>
      <c r="H341" s="214">
        <v>1</v>
      </c>
      <c r="I341" s="215"/>
      <c r="J341" s="211"/>
      <c r="K341" s="211"/>
      <c r="L341" s="216"/>
      <c r="M341" s="217"/>
      <c r="N341" s="218"/>
      <c r="O341" s="218"/>
      <c r="P341" s="218"/>
      <c r="Q341" s="218"/>
      <c r="R341" s="218"/>
      <c r="S341" s="218"/>
      <c r="T341" s="219"/>
      <c r="AT341" s="220" t="s">
        <v>164</v>
      </c>
      <c r="AU341" s="220" t="s">
        <v>82</v>
      </c>
      <c r="AV341" s="14" t="s">
        <v>82</v>
      </c>
      <c r="AW341" s="14" t="s">
        <v>35</v>
      </c>
      <c r="AX341" s="14" t="s">
        <v>73</v>
      </c>
      <c r="AY341" s="220" t="s">
        <v>151</v>
      </c>
    </row>
    <row r="342" spans="1:65" s="15" customFormat="1" ht="11.25">
      <c r="B342" s="221"/>
      <c r="C342" s="222"/>
      <c r="D342" s="193" t="s">
        <v>164</v>
      </c>
      <c r="E342" s="223" t="s">
        <v>19</v>
      </c>
      <c r="F342" s="224" t="s">
        <v>167</v>
      </c>
      <c r="G342" s="222"/>
      <c r="H342" s="225">
        <v>1</v>
      </c>
      <c r="I342" s="226"/>
      <c r="J342" s="222"/>
      <c r="K342" s="222"/>
      <c r="L342" s="227"/>
      <c r="M342" s="228"/>
      <c r="N342" s="229"/>
      <c r="O342" s="229"/>
      <c r="P342" s="229"/>
      <c r="Q342" s="229"/>
      <c r="R342" s="229"/>
      <c r="S342" s="229"/>
      <c r="T342" s="230"/>
      <c r="AT342" s="231" t="s">
        <v>164</v>
      </c>
      <c r="AU342" s="231" t="s">
        <v>82</v>
      </c>
      <c r="AV342" s="15" t="s">
        <v>158</v>
      </c>
      <c r="AW342" s="15" t="s">
        <v>35</v>
      </c>
      <c r="AX342" s="15" t="s">
        <v>80</v>
      </c>
      <c r="AY342" s="231" t="s">
        <v>151</v>
      </c>
    </row>
    <row r="343" spans="1:65" s="2" customFormat="1" ht="24.2" customHeight="1">
      <c r="A343" s="36"/>
      <c r="B343" s="37"/>
      <c r="C343" s="232" t="s">
        <v>812</v>
      </c>
      <c r="D343" s="232" t="s">
        <v>324</v>
      </c>
      <c r="E343" s="233" t="s">
        <v>1003</v>
      </c>
      <c r="F343" s="234" t="s">
        <v>1787</v>
      </c>
      <c r="G343" s="235" t="s">
        <v>447</v>
      </c>
      <c r="H343" s="236">
        <v>1</v>
      </c>
      <c r="I343" s="237"/>
      <c r="J343" s="238">
        <f>ROUND(I343*H343,2)</f>
        <v>0</v>
      </c>
      <c r="K343" s="234" t="s">
        <v>19</v>
      </c>
      <c r="L343" s="239"/>
      <c r="M343" s="240" t="s">
        <v>19</v>
      </c>
      <c r="N343" s="241" t="s">
        <v>44</v>
      </c>
      <c r="O343" s="66"/>
      <c r="P343" s="189">
        <f>O343*H343</f>
        <v>0</v>
      </c>
      <c r="Q343" s="189">
        <v>9.9000000000000005E-2</v>
      </c>
      <c r="R343" s="189">
        <f>Q343*H343</f>
        <v>9.9000000000000005E-2</v>
      </c>
      <c r="S343" s="189">
        <v>0</v>
      </c>
      <c r="T343" s="190">
        <f>S343*H343</f>
        <v>0</v>
      </c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R343" s="191" t="s">
        <v>327</v>
      </c>
      <c r="AT343" s="191" t="s">
        <v>324</v>
      </c>
      <c r="AU343" s="191" t="s">
        <v>82</v>
      </c>
      <c r="AY343" s="19" t="s">
        <v>151</v>
      </c>
      <c r="BE343" s="192">
        <f>IF(N343="základní",J343,0)</f>
        <v>0</v>
      </c>
      <c r="BF343" s="192">
        <f>IF(N343="snížená",J343,0)</f>
        <v>0</v>
      </c>
      <c r="BG343" s="192">
        <f>IF(N343="zákl. přenesená",J343,0)</f>
        <v>0</v>
      </c>
      <c r="BH343" s="192">
        <f>IF(N343="sníž. přenesená",J343,0)</f>
        <v>0</v>
      </c>
      <c r="BI343" s="192">
        <f>IF(N343="nulová",J343,0)</f>
        <v>0</v>
      </c>
      <c r="BJ343" s="19" t="s">
        <v>80</v>
      </c>
      <c r="BK343" s="192">
        <f>ROUND(I343*H343,2)</f>
        <v>0</v>
      </c>
      <c r="BL343" s="19" t="s">
        <v>276</v>
      </c>
      <c r="BM343" s="191" t="s">
        <v>1788</v>
      </c>
    </row>
    <row r="344" spans="1:65" s="2" customFormat="1" ht="11.25">
      <c r="A344" s="36"/>
      <c r="B344" s="37"/>
      <c r="C344" s="38"/>
      <c r="D344" s="193" t="s">
        <v>160</v>
      </c>
      <c r="E344" s="38"/>
      <c r="F344" s="194" t="s">
        <v>1789</v>
      </c>
      <c r="G344" s="38"/>
      <c r="H344" s="38"/>
      <c r="I344" s="195"/>
      <c r="J344" s="38"/>
      <c r="K344" s="38"/>
      <c r="L344" s="41"/>
      <c r="M344" s="196"/>
      <c r="N344" s="197"/>
      <c r="O344" s="66"/>
      <c r="P344" s="66"/>
      <c r="Q344" s="66"/>
      <c r="R344" s="66"/>
      <c r="S344" s="66"/>
      <c r="T344" s="67"/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T344" s="19" t="s">
        <v>160</v>
      </c>
      <c r="AU344" s="19" t="s">
        <v>82</v>
      </c>
    </row>
    <row r="345" spans="1:65" s="13" customFormat="1" ht="11.25">
      <c r="B345" s="200"/>
      <c r="C345" s="201"/>
      <c r="D345" s="193" t="s">
        <v>164</v>
      </c>
      <c r="E345" s="202" t="s">
        <v>19</v>
      </c>
      <c r="F345" s="203" t="s">
        <v>1640</v>
      </c>
      <c r="G345" s="201"/>
      <c r="H345" s="202" t="s">
        <v>19</v>
      </c>
      <c r="I345" s="204"/>
      <c r="J345" s="201"/>
      <c r="K345" s="201"/>
      <c r="L345" s="205"/>
      <c r="M345" s="206"/>
      <c r="N345" s="207"/>
      <c r="O345" s="207"/>
      <c r="P345" s="207"/>
      <c r="Q345" s="207"/>
      <c r="R345" s="207"/>
      <c r="S345" s="207"/>
      <c r="T345" s="208"/>
      <c r="AT345" s="209" t="s">
        <v>164</v>
      </c>
      <c r="AU345" s="209" t="s">
        <v>82</v>
      </c>
      <c r="AV345" s="13" t="s">
        <v>80</v>
      </c>
      <c r="AW345" s="13" t="s">
        <v>35</v>
      </c>
      <c r="AX345" s="13" t="s">
        <v>73</v>
      </c>
      <c r="AY345" s="209" t="s">
        <v>151</v>
      </c>
    </row>
    <row r="346" spans="1:65" s="14" customFormat="1" ht="11.25">
      <c r="B346" s="210"/>
      <c r="C346" s="211"/>
      <c r="D346" s="193" t="s">
        <v>164</v>
      </c>
      <c r="E346" s="212" t="s">
        <v>19</v>
      </c>
      <c r="F346" s="213" t="s">
        <v>1790</v>
      </c>
      <c r="G346" s="211"/>
      <c r="H346" s="214">
        <v>1</v>
      </c>
      <c r="I346" s="215"/>
      <c r="J346" s="211"/>
      <c r="K346" s="211"/>
      <c r="L346" s="216"/>
      <c r="M346" s="217"/>
      <c r="N346" s="218"/>
      <c r="O346" s="218"/>
      <c r="P346" s="218"/>
      <c r="Q346" s="218"/>
      <c r="R346" s="218"/>
      <c r="S346" s="218"/>
      <c r="T346" s="219"/>
      <c r="AT346" s="220" t="s">
        <v>164</v>
      </c>
      <c r="AU346" s="220" t="s">
        <v>82</v>
      </c>
      <c r="AV346" s="14" t="s">
        <v>82</v>
      </c>
      <c r="AW346" s="14" t="s">
        <v>35</v>
      </c>
      <c r="AX346" s="14" t="s">
        <v>73</v>
      </c>
      <c r="AY346" s="220" t="s">
        <v>151</v>
      </c>
    </row>
    <row r="347" spans="1:65" s="15" customFormat="1" ht="11.25">
      <c r="B347" s="221"/>
      <c r="C347" s="222"/>
      <c r="D347" s="193" t="s">
        <v>164</v>
      </c>
      <c r="E347" s="223" t="s">
        <v>19</v>
      </c>
      <c r="F347" s="224" t="s">
        <v>167</v>
      </c>
      <c r="G347" s="222"/>
      <c r="H347" s="225">
        <v>1</v>
      </c>
      <c r="I347" s="226"/>
      <c r="J347" s="222"/>
      <c r="K347" s="222"/>
      <c r="L347" s="227"/>
      <c r="M347" s="228"/>
      <c r="N347" s="229"/>
      <c r="O347" s="229"/>
      <c r="P347" s="229"/>
      <c r="Q347" s="229"/>
      <c r="R347" s="229"/>
      <c r="S347" s="229"/>
      <c r="T347" s="230"/>
      <c r="AT347" s="231" t="s">
        <v>164</v>
      </c>
      <c r="AU347" s="231" t="s">
        <v>82</v>
      </c>
      <c r="AV347" s="15" t="s">
        <v>158</v>
      </c>
      <c r="AW347" s="15" t="s">
        <v>35</v>
      </c>
      <c r="AX347" s="15" t="s">
        <v>80</v>
      </c>
      <c r="AY347" s="231" t="s">
        <v>151</v>
      </c>
    </row>
    <row r="348" spans="1:65" s="2" customFormat="1" ht="24.2" customHeight="1">
      <c r="A348" s="36"/>
      <c r="B348" s="37"/>
      <c r="C348" s="232" t="s">
        <v>820</v>
      </c>
      <c r="D348" s="232" t="s">
        <v>324</v>
      </c>
      <c r="E348" s="233" t="s">
        <v>940</v>
      </c>
      <c r="F348" s="234" t="s">
        <v>1791</v>
      </c>
      <c r="G348" s="235" t="s">
        <v>447</v>
      </c>
      <c r="H348" s="236">
        <v>1</v>
      </c>
      <c r="I348" s="237"/>
      <c r="J348" s="238">
        <f>ROUND(I348*H348,2)</f>
        <v>0</v>
      </c>
      <c r="K348" s="234" t="s">
        <v>19</v>
      </c>
      <c r="L348" s="239"/>
      <c r="M348" s="240" t="s">
        <v>19</v>
      </c>
      <c r="N348" s="241" t="s">
        <v>44</v>
      </c>
      <c r="O348" s="66"/>
      <c r="P348" s="189">
        <f>O348*H348</f>
        <v>0</v>
      </c>
      <c r="Q348" s="189">
        <v>0.106</v>
      </c>
      <c r="R348" s="189">
        <f>Q348*H348</f>
        <v>0.106</v>
      </c>
      <c r="S348" s="189">
        <v>0</v>
      </c>
      <c r="T348" s="190">
        <f>S348*H348</f>
        <v>0</v>
      </c>
      <c r="U348" s="36"/>
      <c r="V348" s="36"/>
      <c r="W348" s="36"/>
      <c r="X348" s="36"/>
      <c r="Y348" s="36"/>
      <c r="Z348" s="36"/>
      <c r="AA348" s="36"/>
      <c r="AB348" s="36"/>
      <c r="AC348" s="36"/>
      <c r="AD348" s="36"/>
      <c r="AE348" s="36"/>
      <c r="AR348" s="191" t="s">
        <v>327</v>
      </c>
      <c r="AT348" s="191" t="s">
        <v>324</v>
      </c>
      <c r="AU348" s="191" t="s">
        <v>82</v>
      </c>
      <c r="AY348" s="19" t="s">
        <v>151</v>
      </c>
      <c r="BE348" s="192">
        <f>IF(N348="základní",J348,0)</f>
        <v>0</v>
      </c>
      <c r="BF348" s="192">
        <f>IF(N348="snížená",J348,0)</f>
        <v>0</v>
      </c>
      <c r="BG348" s="192">
        <f>IF(N348="zákl. přenesená",J348,0)</f>
        <v>0</v>
      </c>
      <c r="BH348" s="192">
        <f>IF(N348="sníž. přenesená",J348,0)</f>
        <v>0</v>
      </c>
      <c r="BI348" s="192">
        <f>IF(N348="nulová",J348,0)</f>
        <v>0</v>
      </c>
      <c r="BJ348" s="19" t="s">
        <v>80</v>
      </c>
      <c r="BK348" s="192">
        <f>ROUND(I348*H348,2)</f>
        <v>0</v>
      </c>
      <c r="BL348" s="19" t="s">
        <v>276</v>
      </c>
      <c r="BM348" s="191" t="s">
        <v>1792</v>
      </c>
    </row>
    <row r="349" spans="1:65" s="2" customFormat="1" ht="11.25">
      <c r="A349" s="36"/>
      <c r="B349" s="37"/>
      <c r="C349" s="38"/>
      <c r="D349" s="193" t="s">
        <v>160</v>
      </c>
      <c r="E349" s="38"/>
      <c r="F349" s="194" t="s">
        <v>1791</v>
      </c>
      <c r="G349" s="38"/>
      <c r="H349" s="38"/>
      <c r="I349" s="195"/>
      <c r="J349" s="38"/>
      <c r="K349" s="38"/>
      <c r="L349" s="41"/>
      <c r="M349" s="196"/>
      <c r="N349" s="197"/>
      <c r="O349" s="66"/>
      <c r="P349" s="66"/>
      <c r="Q349" s="66"/>
      <c r="R349" s="66"/>
      <c r="S349" s="66"/>
      <c r="T349" s="67"/>
      <c r="U349" s="36"/>
      <c r="V349" s="36"/>
      <c r="W349" s="36"/>
      <c r="X349" s="36"/>
      <c r="Y349" s="36"/>
      <c r="Z349" s="36"/>
      <c r="AA349" s="36"/>
      <c r="AB349" s="36"/>
      <c r="AC349" s="36"/>
      <c r="AD349" s="36"/>
      <c r="AE349" s="36"/>
      <c r="AT349" s="19" t="s">
        <v>160</v>
      </c>
      <c r="AU349" s="19" t="s">
        <v>82</v>
      </c>
    </row>
    <row r="350" spans="1:65" s="13" customFormat="1" ht="11.25">
      <c r="B350" s="200"/>
      <c r="C350" s="201"/>
      <c r="D350" s="193" t="s">
        <v>164</v>
      </c>
      <c r="E350" s="202" t="s">
        <v>19</v>
      </c>
      <c r="F350" s="203" t="s">
        <v>1635</v>
      </c>
      <c r="G350" s="201"/>
      <c r="H350" s="202" t="s">
        <v>19</v>
      </c>
      <c r="I350" s="204"/>
      <c r="J350" s="201"/>
      <c r="K350" s="201"/>
      <c r="L350" s="205"/>
      <c r="M350" s="206"/>
      <c r="N350" s="207"/>
      <c r="O350" s="207"/>
      <c r="P350" s="207"/>
      <c r="Q350" s="207"/>
      <c r="R350" s="207"/>
      <c r="S350" s="207"/>
      <c r="T350" s="208"/>
      <c r="AT350" s="209" t="s">
        <v>164</v>
      </c>
      <c r="AU350" s="209" t="s">
        <v>82</v>
      </c>
      <c r="AV350" s="13" t="s">
        <v>80</v>
      </c>
      <c r="AW350" s="13" t="s">
        <v>35</v>
      </c>
      <c r="AX350" s="13" t="s">
        <v>73</v>
      </c>
      <c r="AY350" s="209" t="s">
        <v>151</v>
      </c>
    </row>
    <row r="351" spans="1:65" s="14" customFormat="1" ht="11.25">
      <c r="B351" s="210"/>
      <c r="C351" s="211"/>
      <c r="D351" s="193" t="s">
        <v>164</v>
      </c>
      <c r="E351" s="212" t="s">
        <v>19</v>
      </c>
      <c r="F351" s="213" t="s">
        <v>1793</v>
      </c>
      <c r="G351" s="211"/>
      <c r="H351" s="214">
        <v>1</v>
      </c>
      <c r="I351" s="215"/>
      <c r="J351" s="211"/>
      <c r="K351" s="211"/>
      <c r="L351" s="216"/>
      <c r="M351" s="217"/>
      <c r="N351" s="218"/>
      <c r="O351" s="218"/>
      <c r="P351" s="218"/>
      <c r="Q351" s="218"/>
      <c r="R351" s="218"/>
      <c r="S351" s="218"/>
      <c r="T351" s="219"/>
      <c r="AT351" s="220" t="s">
        <v>164</v>
      </c>
      <c r="AU351" s="220" t="s">
        <v>82</v>
      </c>
      <c r="AV351" s="14" t="s">
        <v>82</v>
      </c>
      <c r="AW351" s="14" t="s">
        <v>35</v>
      </c>
      <c r="AX351" s="14" t="s">
        <v>73</v>
      </c>
      <c r="AY351" s="220" t="s">
        <v>151</v>
      </c>
    </row>
    <row r="352" spans="1:65" s="15" customFormat="1" ht="11.25">
      <c r="B352" s="221"/>
      <c r="C352" s="222"/>
      <c r="D352" s="193" t="s">
        <v>164</v>
      </c>
      <c r="E352" s="223" t="s">
        <v>19</v>
      </c>
      <c r="F352" s="224" t="s">
        <v>167</v>
      </c>
      <c r="G352" s="222"/>
      <c r="H352" s="225">
        <v>1</v>
      </c>
      <c r="I352" s="226"/>
      <c r="J352" s="222"/>
      <c r="K352" s="222"/>
      <c r="L352" s="227"/>
      <c r="M352" s="228"/>
      <c r="N352" s="229"/>
      <c r="O352" s="229"/>
      <c r="P352" s="229"/>
      <c r="Q352" s="229"/>
      <c r="R352" s="229"/>
      <c r="S352" s="229"/>
      <c r="T352" s="230"/>
      <c r="AT352" s="231" t="s">
        <v>164</v>
      </c>
      <c r="AU352" s="231" t="s">
        <v>82</v>
      </c>
      <c r="AV352" s="15" t="s">
        <v>158</v>
      </c>
      <c r="AW352" s="15" t="s">
        <v>35</v>
      </c>
      <c r="AX352" s="15" t="s">
        <v>80</v>
      </c>
      <c r="AY352" s="231" t="s">
        <v>151</v>
      </c>
    </row>
    <row r="353" spans="1:65" s="2" customFormat="1" ht="24.2" customHeight="1">
      <c r="A353" s="36"/>
      <c r="B353" s="37"/>
      <c r="C353" s="232" t="s">
        <v>827</v>
      </c>
      <c r="D353" s="232" t="s">
        <v>324</v>
      </c>
      <c r="E353" s="233" t="s">
        <v>1407</v>
      </c>
      <c r="F353" s="234" t="s">
        <v>1794</v>
      </c>
      <c r="G353" s="235" t="s">
        <v>447</v>
      </c>
      <c r="H353" s="236">
        <v>1</v>
      </c>
      <c r="I353" s="237"/>
      <c r="J353" s="238">
        <f>ROUND(I353*H353,2)</f>
        <v>0</v>
      </c>
      <c r="K353" s="234" t="s">
        <v>19</v>
      </c>
      <c r="L353" s="239"/>
      <c r="M353" s="240" t="s">
        <v>19</v>
      </c>
      <c r="N353" s="241" t="s">
        <v>44</v>
      </c>
      <c r="O353" s="66"/>
      <c r="P353" s="189">
        <f>O353*H353</f>
        <v>0</v>
      </c>
      <c r="Q353" s="189">
        <v>0.106</v>
      </c>
      <c r="R353" s="189">
        <f>Q353*H353</f>
        <v>0.106</v>
      </c>
      <c r="S353" s="189">
        <v>0</v>
      </c>
      <c r="T353" s="190">
        <f>S353*H353</f>
        <v>0</v>
      </c>
      <c r="U353" s="36"/>
      <c r="V353" s="36"/>
      <c r="W353" s="36"/>
      <c r="X353" s="36"/>
      <c r="Y353" s="36"/>
      <c r="Z353" s="36"/>
      <c r="AA353" s="36"/>
      <c r="AB353" s="36"/>
      <c r="AC353" s="36"/>
      <c r="AD353" s="36"/>
      <c r="AE353" s="36"/>
      <c r="AR353" s="191" t="s">
        <v>327</v>
      </c>
      <c r="AT353" s="191" t="s">
        <v>324</v>
      </c>
      <c r="AU353" s="191" t="s">
        <v>82</v>
      </c>
      <c r="AY353" s="19" t="s">
        <v>151</v>
      </c>
      <c r="BE353" s="192">
        <f>IF(N353="základní",J353,0)</f>
        <v>0</v>
      </c>
      <c r="BF353" s="192">
        <f>IF(N353="snížená",J353,0)</f>
        <v>0</v>
      </c>
      <c r="BG353" s="192">
        <f>IF(N353="zákl. přenesená",J353,0)</f>
        <v>0</v>
      </c>
      <c r="BH353" s="192">
        <f>IF(N353="sníž. přenesená",J353,0)</f>
        <v>0</v>
      </c>
      <c r="BI353" s="192">
        <f>IF(N353="nulová",J353,0)</f>
        <v>0</v>
      </c>
      <c r="BJ353" s="19" t="s">
        <v>80</v>
      </c>
      <c r="BK353" s="192">
        <f>ROUND(I353*H353,2)</f>
        <v>0</v>
      </c>
      <c r="BL353" s="19" t="s">
        <v>276</v>
      </c>
      <c r="BM353" s="191" t="s">
        <v>1795</v>
      </c>
    </row>
    <row r="354" spans="1:65" s="2" customFormat="1" ht="11.25">
      <c r="A354" s="36"/>
      <c r="B354" s="37"/>
      <c r="C354" s="38"/>
      <c r="D354" s="193" t="s">
        <v>160</v>
      </c>
      <c r="E354" s="38"/>
      <c r="F354" s="194" t="s">
        <v>1794</v>
      </c>
      <c r="G354" s="38"/>
      <c r="H354" s="38"/>
      <c r="I354" s="195"/>
      <c r="J354" s="38"/>
      <c r="K354" s="38"/>
      <c r="L354" s="41"/>
      <c r="M354" s="196"/>
      <c r="N354" s="197"/>
      <c r="O354" s="66"/>
      <c r="P354" s="66"/>
      <c r="Q354" s="66"/>
      <c r="R354" s="66"/>
      <c r="S354" s="66"/>
      <c r="T354" s="67"/>
      <c r="U354" s="36"/>
      <c r="V354" s="36"/>
      <c r="W354" s="36"/>
      <c r="X354" s="36"/>
      <c r="Y354" s="36"/>
      <c r="Z354" s="36"/>
      <c r="AA354" s="36"/>
      <c r="AB354" s="36"/>
      <c r="AC354" s="36"/>
      <c r="AD354" s="36"/>
      <c r="AE354" s="36"/>
      <c r="AT354" s="19" t="s">
        <v>160</v>
      </c>
      <c r="AU354" s="19" t="s">
        <v>82</v>
      </c>
    </row>
    <row r="355" spans="1:65" s="13" customFormat="1" ht="11.25">
      <c r="B355" s="200"/>
      <c r="C355" s="201"/>
      <c r="D355" s="193" t="s">
        <v>164</v>
      </c>
      <c r="E355" s="202" t="s">
        <v>19</v>
      </c>
      <c r="F355" s="203" t="s">
        <v>1640</v>
      </c>
      <c r="G355" s="201"/>
      <c r="H355" s="202" t="s">
        <v>19</v>
      </c>
      <c r="I355" s="204"/>
      <c r="J355" s="201"/>
      <c r="K355" s="201"/>
      <c r="L355" s="205"/>
      <c r="M355" s="206"/>
      <c r="N355" s="207"/>
      <c r="O355" s="207"/>
      <c r="P355" s="207"/>
      <c r="Q355" s="207"/>
      <c r="R355" s="207"/>
      <c r="S355" s="207"/>
      <c r="T355" s="208"/>
      <c r="AT355" s="209" t="s">
        <v>164</v>
      </c>
      <c r="AU355" s="209" t="s">
        <v>82</v>
      </c>
      <c r="AV355" s="13" t="s">
        <v>80</v>
      </c>
      <c r="AW355" s="13" t="s">
        <v>35</v>
      </c>
      <c r="AX355" s="13" t="s">
        <v>73</v>
      </c>
      <c r="AY355" s="209" t="s">
        <v>151</v>
      </c>
    </row>
    <row r="356" spans="1:65" s="14" customFormat="1" ht="11.25">
      <c r="B356" s="210"/>
      <c r="C356" s="211"/>
      <c r="D356" s="193" t="s">
        <v>164</v>
      </c>
      <c r="E356" s="212" t="s">
        <v>19</v>
      </c>
      <c r="F356" s="213" t="s">
        <v>1796</v>
      </c>
      <c r="G356" s="211"/>
      <c r="H356" s="214">
        <v>1</v>
      </c>
      <c r="I356" s="215"/>
      <c r="J356" s="211"/>
      <c r="K356" s="211"/>
      <c r="L356" s="216"/>
      <c r="M356" s="217"/>
      <c r="N356" s="218"/>
      <c r="O356" s="218"/>
      <c r="P356" s="218"/>
      <c r="Q356" s="218"/>
      <c r="R356" s="218"/>
      <c r="S356" s="218"/>
      <c r="T356" s="219"/>
      <c r="AT356" s="220" t="s">
        <v>164</v>
      </c>
      <c r="AU356" s="220" t="s">
        <v>82</v>
      </c>
      <c r="AV356" s="14" t="s">
        <v>82</v>
      </c>
      <c r="AW356" s="14" t="s">
        <v>35</v>
      </c>
      <c r="AX356" s="14" t="s">
        <v>73</v>
      </c>
      <c r="AY356" s="220" t="s">
        <v>151</v>
      </c>
    </row>
    <row r="357" spans="1:65" s="15" customFormat="1" ht="11.25">
      <c r="B357" s="221"/>
      <c r="C357" s="222"/>
      <c r="D357" s="193" t="s">
        <v>164</v>
      </c>
      <c r="E357" s="223" t="s">
        <v>19</v>
      </c>
      <c r="F357" s="224" t="s">
        <v>167</v>
      </c>
      <c r="G357" s="222"/>
      <c r="H357" s="225">
        <v>1</v>
      </c>
      <c r="I357" s="226"/>
      <c r="J357" s="222"/>
      <c r="K357" s="222"/>
      <c r="L357" s="227"/>
      <c r="M357" s="228"/>
      <c r="N357" s="229"/>
      <c r="O357" s="229"/>
      <c r="P357" s="229"/>
      <c r="Q357" s="229"/>
      <c r="R357" s="229"/>
      <c r="S357" s="229"/>
      <c r="T357" s="230"/>
      <c r="AT357" s="231" t="s">
        <v>164</v>
      </c>
      <c r="AU357" s="231" t="s">
        <v>82</v>
      </c>
      <c r="AV357" s="15" t="s">
        <v>158</v>
      </c>
      <c r="AW357" s="15" t="s">
        <v>35</v>
      </c>
      <c r="AX357" s="15" t="s">
        <v>80</v>
      </c>
      <c r="AY357" s="231" t="s">
        <v>151</v>
      </c>
    </row>
    <row r="358" spans="1:65" s="2" customFormat="1" ht="24.2" customHeight="1">
      <c r="A358" s="36"/>
      <c r="B358" s="37"/>
      <c r="C358" s="232" t="s">
        <v>833</v>
      </c>
      <c r="D358" s="232" t="s">
        <v>324</v>
      </c>
      <c r="E358" s="233" t="s">
        <v>947</v>
      </c>
      <c r="F358" s="234" t="s">
        <v>1797</v>
      </c>
      <c r="G358" s="235" t="s">
        <v>447</v>
      </c>
      <c r="H358" s="236">
        <v>1</v>
      </c>
      <c r="I358" s="237"/>
      <c r="J358" s="238">
        <f>ROUND(I358*H358,2)</f>
        <v>0</v>
      </c>
      <c r="K358" s="234" t="s">
        <v>19</v>
      </c>
      <c r="L358" s="239"/>
      <c r="M358" s="240" t="s">
        <v>19</v>
      </c>
      <c r="N358" s="241" t="s">
        <v>44</v>
      </c>
      <c r="O358" s="66"/>
      <c r="P358" s="189">
        <f>O358*H358</f>
        <v>0</v>
      </c>
      <c r="Q358" s="189">
        <v>0.14399999999999999</v>
      </c>
      <c r="R358" s="189">
        <f>Q358*H358</f>
        <v>0.14399999999999999</v>
      </c>
      <c r="S358" s="189">
        <v>0</v>
      </c>
      <c r="T358" s="190">
        <f>S358*H358</f>
        <v>0</v>
      </c>
      <c r="U358" s="36"/>
      <c r="V358" s="36"/>
      <c r="W358" s="36"/>
      <c r="X358" s="36"/>
      <c r="Y358" s="36"/>
      <c r="Z358" s="36"/>
      <c r="AA358" s="36"/>
      <c r="AB358" s="36"/>
      <c r="AC358" s="36"/>
      <c r="AD358" s="36"/>
      <c r="AE358" s="36"/>
      <c r="AR358" s="191" t="s">
        <v>327</v>
      </c>
      <c r="AT358" s="191" t="s">
        <v>324</v>
      </c>
      <c r="AU358" s="191" t="s">
        <v>82</v>
      </c>
      <c r="AY358" s="19" t="s">
        <v>151</v>
      </c>
      <c r="BE358" s="192">
        <f>IF(N358="základní",J358,0)</f>
        <v>0</v>
      </c>
      <c r="BF358" s="192">
        <f>IF(N358="snížená",J358,0)</f>
        <v>0</v>
      </c>
      <c r="BG358" s="192">
        <f>IF(N358="zákl. přenesená",J358,0)</f>
        <v>0</v>
      </c>
      <c r="BH358" s="192">
        <f>IF(N358="sníž. přenesená",J358,0)</f>
        <v>0</v>
      </c>
      <c r="BI358" s="192">
        <f>IF(N358="nulová",J358,0)</f>
        <v>0</v>
      </c>
      <c r="BJ358" s="19" t="s">
        <v>80</v>
      </c>
      <c r="BK358" s="192">
        <f>ROUND(I358*H358,2)</f>
        <v>0</v>
      </c>
      <c r="BL358" s="19" t="s">
        <v>276</v>
      </c>
      <c r="BM358" s="191" t="s">
        <v>1798</v>
      </c>
    </row>
    <row r="359" spans="1:65" s="2" customFormat="1" ht="11.25">
      <c r="A359" s="36"/>
      <c r="B359" s="37"/>
      <c r="C359" s="38"/>
      <c r="D359" s="193" t="s">
        <v>160</v>
      </c>
      <c r="E359" s="38"/>
      <c r="F359" s="194" t="s">
        <v>1799</v>
      </c>
      <c r="G359" s="38"/>
      <c r="H359" s="38"/>
      <c r="I359" s="195"/>
      <c r="J359" s="38"/>
      <c r="K359" s="38"/>
      <c r="L359" s="41"/>
      <c r="M359" s="196"/>
      <c r="N359" s="197"/>
      <c r="O359" s="66"/>
      <c r="P359" s="66"/>
      <c r="Q359" s="66"/>
      <c r="R359" s="66"/>
      <c r="S359" s="66"/>
      <c r="T359" s="67"/>
      <c r="U359" s="36"/>
      <c r="V359" s="36"/>
      <c r="W359" s="36"/>
      <c r="X359" s="36"/>
      <c r="Y359" s="36"/>
      <c r="Z359" s="36"/>
      <c r="AA359" s="36"/>
      <c r="AB359" s="36"/>
      <c r="AC359" s="36"/>
      <c r="AD359" s="36"/>
      <c r="AE359" s="36"/>
      <c r="AT359" s="19" t="s">
        <v>160</v>
      </c>
      <c r="AU359" s="19" t="s">
        <v>82</v>
      </c>
    </row>
    <row r="360" spans="1:65" s="13" customFormat="1" ht="11.25">
      <c r="B360" s="200"/>
      <c r="C360" s="201"/>
      <c r="D360" s="193" t="s">
        <v>164</v>
      </c>
      <c r="E360" s="202" t="s">
        <v>19</v>
      </c>
      <c r="F360" s="203" t="s">
        <v>1635</v>
      </c>
      <c r="G360" s="201"/>
      <c r="H360" s="202" t="s">
        <v>19</v>
      </c>
      <c r="I360" s="204"/>
      <c r="J360" s="201"/>
      <c r="K360" s="201"/>
      <c r="L360" s="205"/>
      <c r="M360" s="206"/>
      <c r="N360" s="207"/>
      <c r="O360" s="207"/>
      <c r="P360" s="207"/>
      <c r="Q360" s="207"/>
      <c r="R360" s="207"/>
      <c r="S360" s="207"/>
      <c r="T360" s="208"/>
      <c r="AT360" s="209" t="s">
        <v>164</v>
      </c>
      <c r="AU360" s="209" t="s">
        <v>82</v>
      </c>
      <c r="AV360" s="13" t="s">
        <v>80</v>
      </c>
      <c r="AW360" s="13" t="s">
        <v>35</v>
      </c>
      <c r="AX360" s="13" t="s">
        <v>73</v>
      </c>
      <c r="AY360" s="209" t="s">
        <v>151</v>
      </c>
    </row>
    <row r="361" spans="1:65" s="14" customFormat="1" ht="11.25">
      <c r="B361" s="210"/>
      <c r="C361" s="211"/>
      <c r="D361" s="193" t="s">
        <v>164</v>
      </c>
      <c r="E361" s="212" t="s">
        <v>19</v>
      </c>
      <c r="F361" s="213" t="s">
        <v>1800</v>
      </c>
      <c r="G361" s="211"/>
      <c r="H361" s="214">
        <v>1</v>
      </c>
      <c r="I361" s="215"/>
      <c r="J361" s="211"/>
      <c r="K361" s="211"/>
      <c r="L361" s="216"/>
      <c r="M361" s="217"/>
      <c r="N361" s="218"/>
      <c r="O361" s="218"/>
      <c r="P361" s="218"/>
      <c r="Q361" s="218"/>
      <c r="R361" s="218"/>
      <c r="S361" s="218"/>
      <c r="T361" s="219"/>
      <c r="AT361" s="220" t="s">
        <v>164</v>
      </c>
      <c r="AU361" s="220" t="s">
        <v>82</v>
      </c>
      <c r="AV361" s="14" t="s">
        <v>82</v>
      </c>
      <c r="AW361" s="14" t="s">
        <v>35</v>
      </c>
      <c r="AX361" s="14" t="s">
        <v>73</v>
      </c>
      <c r="AY361" s="220" t="s">
        <v>151</v>
      </c>
    </row>
    <row r="362" spans="1:65" s="15" customFormat="1" ht="11.25">
      <c r="B362" s="221"/>
      <c r="C362" s="222"/>
      <c r="D362" s="193" t="s">
        <v>164</v>
      </c>
      <c r="E362" s="223" t="s">
        <v>19</v>
      </c>
      <c r="F362" s="224" t="s">
        <v>167</v>
      </c>
      <c r="G362" s="222"/>
      <c r="H362" s="225">
        <v>1</v>
      </c>
      <c r="I362" s="226"/>
      <c r="J362" s="222"/>
      <c r="K362" s="222"/>
      <c r="L362" s="227"/>
      <c r="M362" s="228"/>
      <c r="N362" s="229"/>
      <c r="O362" s="229"/>
      <c r="P362" s="229"/>
      <c r="Q362" s="229"/>
      <c r="R362" s="229"/>
      <c r="S362" s="229"/>
      <c r="T362" s="230"/>
      <c r="AT362" s="231" t="s">
        <v>164</v>
      </c>
      <c r="AU362" s="231" t="s">
        <v>82</v>
      </c>
      <c r="AV362" s="15" t="s">
        <v>158</v>
      </c>
      <c r="AW362" s="15" t="s">
        <v>35</v>
      </c>
      <c r="AX362" s="15" t="s">
        <v>80</v>
      </c>
      <c r="AY362" s="231" t="s">
        <v>151</v>
      </c>
    </row>
    <row r="363" spans="1:65" s="2" customFormat="1" ht="24.2" customHeight="1">
      <c r="A363" s="36"/>
      <c r="B363" s="37"/>
      <c r="C363" s="232" t="s">
        <v>841</v>
      </c>
      <c r="D363" s="232" t="s">
        <v>324</v>
      </c>
      <c r="E363" s="233" t="s">
        <v>1414</v>
      </c>
      <c r="F363" s="234" t="s">
        <v>1801</v>
      </c>
      <c r="G363" s="235" t="s">
        <v>447</v>
      </c>
      <c r="H363" s="236">
        <v>1</v>
      </c>
      <c r="I363" s="237"/>
      <c r="J363" s="238">
        <f>ROUND(I363*H363,2)</f>
        <v>0</v>
      </c>
      <c r="K363" s="234" t="s">
        <v>19</v>
      </c>
      <c r="L363" s="239"/>
      <c r="M363" s="240" t="s">
        <v>19</v>
      </c>
      <c r="N363" s="241" t="s">
        <v>44</v>
      </c>
      <c r="O363" s="66"/>
      <c r="P363" s="189">
        <f>O363*H363</f>
        <v>0</v>
      </c>
      <c r="Q363" s="189">
        <v>0.14399999999999999</v>
      </c>
      <c r="R363" s="189">
        <f>Q363*H363</f>
        <v>0.14399999999999999</v>
      </c>
      <c r="S363" s="189">
        <v>0</v>
      </c>
      <c r="T363" s="190">
        <f>S363*H363</f>
        <v>0</v>
      </c>
      <c r="U363" s="36"/>
      <c r="V363" s="36"/>
      <c r="W363" s="36"/>
      <c r="X363" s="36"/>
      <c r="Y363" s="36"/>
      <c r="Z363" s="36"/>
      <c r="AA363" s="36"/>
      <c r="AB363" s="36"/>
      <c r="AC363" s="36"/>
      <c r="AD363" s="36"/>
      <c r="AE363" s="36"/>
      <c r="AR363" s="191" t="s">
        <v>327</v>
      </c>
      <c r="AT363" s="191" t="s">
        <v>324</v>
      </c>
      <c r="AU363" s="191" t="s">
        <v>82</v>
      </c>
      <c r="AY363" s="19" t="s">
        <v>151</v>
      </c>
      <c r="BE363" s="192">
        <f>IF(N363="základní",J363,0)</f>
        <v>0</v>
      </c>
      <c r="BF363" s="192">
        <f>IF(N363="snížená",J363,0)</f>
        <v>0</v>
      </c>
      <c r="BG363" s="192">
        <f>IF(N363="zákl. přenesená",J363,0)</f>
        <v>0</v>
      </c>
      <c r="BH363" s="192">
        <f>IF(N363="sníž. přenesená",J363,0)</f>
        <v>0</v>
      </c>
      <c r="BI363" s="192">
        <f>IF(N363="nulová",J363,0)</f>
        <v>0</v>
      </c>
      <c r="BJ363" s="19" t="s">
        <v>80</v>
      </c>
      <c r="BK363" s="192">
        <f>ROUND(I363*H363,2)</f>
        <v>0</v>
      </c>
      <c r="BL363" s="19" t="s">
        <v>276</v>
      </c>
      <c r="BM363" s="191" t="s">
        <v>1802</v>
      </c>
    </row>
    <row r="364" spans="1:65" s="2" customFormat="1" ht="11.25">
      <c r="A364" s="36"/>
      <c r="B364" s="37"/>
      <c r="C364" s="38"/>
      <c r="D364" s="193" t="s">
        <v>160</v>
      </c>
      <c r="E364" s="38"/>
      <c r="F364" s="194" t="s">
        <v>1801</v>
      </c>
      <c r="G364" s="38"/>
      <c r="H364" s="38"/>
      <c r="I364" s="195"/>
      <c r="J364" s="38"/>
      <c r="K364" s="38"/>
      <c r="L364" s="41"/>
      <c r="M364" s="196"/>
      <c r="N364" s="197"/>
      <c r="O364" s="66"/>
      <c r="P364" s="66"/>
      <c r="Q364" s="66"/>
      <c r="R364" s="66"/>
      <c r="S364" s="66"/>
      <c r="T364" s="67"/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T364" s="19" t="s">
        <v>160</v>
      </c>
      <c r="AU364" s="19" t="s">
        <v>82</v>
      </c>
    </row>
    <row r="365" spans="1:65" s="13" customFormat="1" ht="11.25">
      <c r="B365" s="200"/>
      <c r="C365" s="201"/>
      <c r="D365" s="193" t="s">
        <v>164</v>
      </c>
      <c r="E365" s="202" t="s">
        <v>19</v>
      </c>
      <c r="F365" s="203" t="s">
        <v>1640</v>
      </c>
      <c r="G365" s="201"/>
      <c r="H365" s="202" t="s">
        <v>19</v>
      </c>
      <c r="I365" s="204"/>
      <c r="J365" s="201"/>
      <c r="K365" s="201"/>
      <c r="L365" s="205"/>
      <c r="M365" s="206"/>
      <c r="N365" s="207"/>
      <c r="O365" s="207"/>
      <c r="P365" s="207"/>
      <c r="Q365" s="207"/>
      <c r="R365" s="207"/>
      <c r="S365" s="207"/>
      <c r="T365" s="208"/>
      <c r="AT365" s="209" t="s">
        <v>164</v>
      </c>
      <c r="AU365" s="209" t="s">
        <v>82</v>
      </c>
      <c r="AV365" s="13" t="s">
        <v>80</v>
      </c>
      <c r="AW365" s="13" t="s">
        <v>35</v>
      </c>
      <c r="AX365" s="13" t="s">
        <v>73</v>
      </c>
      <c r="AY365" s="209" t="s">
        <v>151</v>
      </c>
    </row>
    <row r="366" spans="1:65" s="14" customFormat="1" ht="11.25">
      <c r="B366" s="210"/>
      <c r="C366" s="211"/>
      <c r="D366" s="193" t="s">
        <v>164</v>
      </c>
      <c r="E366" s="212" t="s">
        <v>19</v>
      </c>
      <c r="F366" s="213" t="s">
        <v>1803</v>
      </c>
      <c r="G366" s="211"/>
      <c r="H366" s="214">
        <v>1</v>
      </c>
      <c r="I366" s="215"/>
      <c r="J366" s="211"/>
      <c r="K366" s="211"/>
      <c r="L366" s="216"/>
      <c r="M366" s="217"/>
      <c r="N366" s="218"/>
      <c r="O366" s="218"/>
      <c r="P366" s="218"/>
      <c r="Q366" s="218"/>
      <c r="R366" s="218"/>
      <c r="S366" s="218"/>
      <c r="T366" s="219"/>
      <c r="AT366" s="220" t="s">
        <v>164</v>
      </c>
      <c r="AU366" s="220" t="s">
        <v>82</v>
      </c>
      <c r="AV366" s="14" t="s">
        <v>82</v>
      </c>
      <c r="AW366" s="14" t="s">
        <v>35</v>
      </c>
      <c r="AX366" s="14" t="s">
        <v>73</v>
      </c>
      <c r="AY366" s="220" t="s">
        <v>151</v>
      </c>
    </row>
    <row r="367" spans="1:65" s="15" customFormat="1" ht="11.25">
      <c r="B367" s="221"/>
      <c r="C367" s="222"/>
      <c r="D367" s="193" t="s">
        <v>164</v>
      </c>
      <c r="E367" s="223" t="s">
        <v>19</v>
      </c>
      <c r="F367" s="224" t="s">
        <v>167</v>
      </c>
      <c r="G367" s="222"/>
      <c r="H367" s="225">
        <v>1</v>
      </c>
      <c r="I367" s="226"/>
      <c r="J367" s="222"/>
      <c r="K367" s="222"/>
      <c r="L367" s="227"/>
      <c r="M367" s="228"/>
      <c r="N367" s="229"/>
      <c r="O367" s="229"/>
      <c r="P367" s="229"/>
      <c r="Q367" s="229"/>
      <c r="R367" s="229"/>
      <c r="S367" s="229"/>
      <c r="T367" s="230"/>
      <c r="AT367" s="231" t="s">
        <v>164</v>
      </c>
      <c r="AU367" s="231" t="s">
        <v>82</v>
      </c>
      <c r="AV367" s="15" t="s">
        <v>158</v>
      </c>
      <c r="AW367" s="15" t="s">
        <v>35</v>
      </c>
      <c r="AX367" s="15" t="s">
        <v>80</v>
      </c>
      <c r="AY367" s="231" t="s">
        <v>151</v>
      </c>
    </row>
    <row r="368" spans="1:65" s="2" customFormat="1" ht="24.2" customHeight="1">
      <c r="A368" s="36"/>
      <c r="B368" s="37"/>
      <c r="C368" s="232" t="s">
        <v>849</v>
      </c>
      <c r="D368" s="232" t="s">
        <v>324</v>
      </c>
      <c r="E368" s="233" t="s">
        <v>968</v>
      </c>
      <c r="F368" s="234" t="s">
        <v>1804</v>
      </c>
      <c r="G368" s="235" t="s">
        <v>447</v>
      </c>
      <c r="H368" s="236">
        <v>4</v>
      </c>
      <c r="I368" s="237"/>
      <c r="J368" s="238">
        <f>ROUND(I368*H368,2)</f>
        <v>0</v>
      </c>
      <c r="K368" s="234" t="s">
        <v>19</v>
      </c>
      <c r="L368" s="239"/>
      <c r="M368" s="240" t="s">
        <v>19</v>
      </c>
      <c r="N368" s="241" t="s">
        <v>44</v>
      </c>
      <c r="O368" s="66"/>
      <c r="P368" s="189">
        <f>O368*H368</f>
        <v>0</v>
      </c>
      <c r="Q368" s="189">
        <v>0.09</v>
      </c>
      <c r="R368" s="189">
        <f>Q368*H368</f>
        <v>0.36</v>
      </c>
      <c r="S368" s="189">
        <v>0</v>
      </c>
      <c r="T368" s="190">
        <f>S368*H368</f>
        <v>0</v>
      </c>
      <c r="U368" s="36"/>
      <c r="V368" s="36"/>
      <c r="W368" s="36"/>
      <c r="X368" s="36"/>
      <c r="Y368" s="36"/>
      <c r="Z368" s="36"/>
      <c r="AA368" s="36"/>
      <c r="AB368" s="36"/>
      <c r="AC368" s="36"/>
      <c r="AD368" s="36"/>
      <c r="AE368" s="36"/>
      <c r="AR368" s="191" t="s">
        <v>327</v>
      </c>
      <c r="AT368" s="191" t="s">
        <v>324</v>
      </c>
      <c r="AU368" s="191" t="s">
        <v>82</v>
      </c>
      <c r="AY368" s="19" t="s">
        <v>151</v>
      </c>
      <c r="BE368" s="192">
        <f>IF(N368="základní",J368,0)</f>
        <v>0</v>
      </c>
      <c r="BF368" s="192">
        <f>IF(N368="snížená",J368,0)</f>
        <v>0</v>
      </c>
      <c r="BG368" s="192">
        <f>IF(N368="zákl. přenesená",J368,0)</f>
        <v>0</v>
      </c>
      <c r="BH368" s="192">
        <f>IF(N368="sníž. přenesená",J368,0)</f>
        <v>0</v>
      </c>
      <c r="BI368" s="192">
        <f>IF(N368="nulová",J368,0)</f>
        <v>0</v>
      </c>
      <c r="BJ368" s="19" t="s">
        <v>80</v>
      </c>
      <c r="BK368" s="192">
        <f>ROUND(I368*H368,2)</f>
        <v>0</v>
      </c>
      <c r="BL368" s="19" t="s">
        <v>276</v>
      </c>
      <c r="BM368" s="191" t="s">
        <v>1805</v>
      </c>
    </row>
    <row r="369" spans="1:65" s="2" customFormat="1" ht="19.5">
      <c r="A369" s="36"/>
      <c r="B369" s="37"/>
      <c r="C369" s="38"/>
      <c r="D369" s="193" t="s">
        <v>160</v>
      </c>
      <c r="E369" s="38"/>
      <c r="F369" s="194" t="s">
        <v>1804</v>
      </c>
      <c r="G369" s="38"/>
      <c r="H369" s="38"/>
      <c r="I369" s="195"/>
      <c r="J369" s="38"/>
      <c r="K369" s="38"/>
      <c r="L369" s="41"/>
      <c r="M369" s="196"/>
      <c r="N369" s="197"/>
      <c r="O369" s="66"/>
      <c r="P369" s="66"/>
      <c r="Q369" s="66"/>
      <c r="R369" s="66"/>
      <c r="S369" s="66"/>
      <c r="T369" s="67"/>
      <c r="U369" s="36"/>
      <c r="V369" s="36"/>
      <c r="W369" s="36"/>
      <c r="X369" s="36"/>
      <c r="Y369" s="36"/>
      <c r="Z369" s="36"/>
      <c r="AA369" s="36"/>
      <c r="AB369" s="36"/>
      <c r="AC369" s="36"/>
      <c r="AD369" s="36"/>
      <c r="AE369" s="36"/>
      <c r="AT369" s="19" t="s">
        <v>160</v>
      </c>
      <c r="AU369" s="19" t="s">
        <v>82</v>
      </c>
    </row>
    <row r="370" spans="1:65" s="13" customFormat="1" ht="11.25">
      <c r="B370" s="200"/>
      <c r="C370" s="201"/>
      <c r="D370" s="193" t="s">
        <v>164</v>
      </c>
      <c r="E370" s="202" t="s">
        <v>19</v>
      </c>
      <c r="F370" s="203" t="s">
        <v>1645</v>
      </c>
      <c r="G370" s="201"/>
      <c r="H370" s="202" t="s">
        <v>19</v>
      </c>
      <c r="I370" s="204"/>
      <c r="J370" s="201"/>
      <c r="K370" s="201"/>
      <c r="L370" s="205"/>
      <c r="M370" s="206"/>
      <c r="N370" s="207"/>
      <c r="O370" s="207"/>
      <c r="P370" s="207"/>
      <c r="Q370" s="207"/>
      <c r="R370" s="207"/>
      <c r="S370" s="207"/>
      <c r="T370" s="208"/>
      <c r="AT370" s="209" t="s">
        <v>164</v>
      </c>
      <c r="AU370" s="209" t="s">
        <v>82</v>
      </c>
      <c r="AV370" s="13" t="s">
        <v>80</v>
      </c>
      <c r="AW370" s="13" t="s">
        <v>35</v>
      </c>
      <c r="AX370" s="13" t="s">
        <v>73</v>
      </c>
      <c r="AY370" s="209" t="s">
        <v>151</v>
      </c>
    </row>
    <row r="371" spans="1:65" s="14" customFormat="1" ht="11.25">
      <c r="B371" s="210"/>
      <c r="C371" s="211"/>
      <c r="D371" s="193" t="s">
        <v>164</v>
      </c>
      <c r="E371" s="212" t="s">
        <v>19</v>
      </c>
      <c r="F371" s="213" t="s">
        <v>1806</v>
      </c>
      <c r="G371" s="211"/>
      <c r="H371" s="214">
        <v>1</v>
      </c>
      <c r="I371" s="215"/>
      <c r="J371" s="211"/>
      <c r="K371" s="211"/>
      <c r="L371" s="216"/>
      <c r="M371" s="217"/>
      <c r="N371" s="218"/>
      <c r="O371" s="218"/>
      <c r="P371" s="218"/>
      <c r="Q371" s="218"/>
      <c r="R371" s="218"/>
      <c r="S371" s="218"/>
      <c r="T371" s="219"/>
      <c r="AT371" s="220" t="s">
        <v>164</v>
      </c>
      <c r="AU371" s="220" t="s">
        <v>82</v>
      </c>
      <c r="AV371" s="14" t="s">
        <v>82</v>
      </c>
      <c r="AW371" s="14" t="s">
        <v>35</v>
      </c>
      <c r="AX371" s="14" t="s">
        <v>73</v>
      </c>
      <c r="AY371" s="220" t="s">
        <v>151</v>
      </c>
    </row>
    <row r="372" spans="1:65" s="14" customFormat="1" ht="11.25">
      <c r="B372" s="210"/>
      <c r="C372" s="211"/>
      <c r="D372" s="193" t="s">
        <v>164</v>
      </c>
      <c r="E372" s="212" t="s">
        <v>19</v>
      </c>
      <c r="F372" s="213" t="s">
        <v>1807</v>
      </c>
      <c r="G372" s="211"/>
      <c r="H372" s="214">
        <v>1</v>
      </c>
      <c r="I372" s="215"/>
      <c r="J372" s="211"/>
      <c r="K372" s="211"/>
      <c r="L372" s="216"/>
      <c r="M372" s="217"/>
      <c r="N372" s="218"/>
      <c r="O372" s="218"/>
      <c r="P372" s="218"/>
      <c r="Q372" s="218"/>
      <c r="R372" s="218"/>
      <c r="S372" s="218"/>
      <c r="T372" s="219"/>
      <c r="AT372" s="220" t="s">
        <v>164</v>
      </c>
      <c r="AU372" s="220" t="s">
        <v>82</v>
      </c>
      <c r="AV372" s="14" t="s">
        <v>82</v>
      </c>
      <c r="AW372" s="14" t="s">
        <v>35</v>
      </c>
      <c r="AX372" s="14" t="s">
        <v>73</v>
      </c>
      <c r="AY372" s="220" t="s">
        <v>151</v>
      </c>
    </row>
    <row r="373" spans="1:65" s="14" customFormat="1" ht="11.25">
      <c r="B373" s="210"/>
      <c r="C373" s="211"/>
      <c r="D373" s="193" t="s">
        <v>164</v>
      </c>
      <c r="E373" s="212" t="s">
        <v>19</v>
      </c>
      <c r="F373" s="213" t="s">
        <v>1808</v>
      </c>
      <c r="G373" s="211"/>
      <c r="H373" s="214">
        <v>1</v>
      </c>
      <c r="I373" s="215"/>
      <c r="J373" s="211"/>
      <c r="K373" s="211"/>
      <c r="L373" s="216"/>
      <c r="M373" s="217"/>
      <c r="N373" s="218"/>
      <c r="O373" s="218"/>
      <c r="P373" s="218"/>
      <c r="Q373" s="218"/>
      <c r="R373" s="218"/>
      <c r="S373" s="218"/>
      <c r="T373" s="219"/>
      <c r="AT373" s="220" t="s">
        <v>164</v>
      </c>
      <c r="AU373" s="220" t="s">
        <v>82</v>
      </c>
      <c r="AV373" s="14" t="s">
        <v>82</v>
      </c>
      <c r="AW373" s="14" t="s">
        <v>35</v>
      </c>
      <c r="AX373" s="14" t="s">
        <v>73</v>
      </c>
      <c r="AY373" s="220" t="s">
        <v>151</v>
      </c>
    </row>
    <row r="374" spans="1:65" s="14" customFormat="1" ht="11.25">
      <c r="B374" s="210"/>
      <c r="C374" s="211"/>
      <c r="D374" s="193" t="s">
        <v>164</v>
      </c>
      <c r="E374" s="212" t="s">
        <v>19</v>
      </c>
      <c r="F374" s="213" t="s">
        <v>1809</v>
      </c>
      <c r="G374" s="211"/>
      <c r="H374" s="214">
        <v>1</v>
      </c>
      <c r="I374" s="215"/>
      <c r="J374" s="211"/>
      <c r="K374" s="211"/>
      <c r="L374" s="216"/>
      <c r="M374" s="217"/>
      <c r="N374" s="218"/>
      <c r="O374" s="218"/>
      <c r="P374" s="218"/>
      <c r="Q374" s="218"/>
      <c r="R374" s="218"/>
      <c r="S374" s="218"/>
      <c r="T374" s="219"/>
      <c r="AT374" s="220" t="s">
        <v>164</v>
      </c>
      <c r="AU374" s="220" t="s">
        <v>82</v>
      </c>
      <c r="AV374" s="14" t="s">
        <v>82</v>
      </c>
      <c r="AW374" s="14" t="s">
        <v>35</v>
      </c>
      <c r="AX374" s="14" t="s">
        <v>73</v>
      </c>
      <c r="AY374" s="220" t="s">
        <v>151</v>
      </c>
    </row>
    <row r="375" spans="1:65" s="15" customFormat="1" ht="11.25">
      <c r="B375" s="221"/>
      <c r="C375" s="222"/>
      <c r="D375" s="193" t="s">
        <v>164</v>
      </c>
      <c r="E375" s="223" t="s">
        <v>19</v>
      </c>
      <c r="F375" s="224" t="s">
        <v>167</v>
      </c>
      <c r="G375" s="222"/>
      <c r="H375" s="225">
        <v>4</v>
      </c>
      <c r="I375" s="226"/>
      <c r="J375" s="222"/>
      <c r="K375" s="222"/>
      <c r="L375" s="227"/>
      <c r="M375" s="228"/>
      <c r="N375" s="229"/>
      <c r="O375" s="229"/>
      <c r="P375" s="229"/>
      <c r="Q375" s="229"/>
      <c r="R375" s="229"/>
      <c r="S375" s="229"/>
      <c r="T375" s="230"/>
      <c r="AT375" s="231" t="s">
        <v>164</v>
      </c>
      <c r="AU375" s="231" t="s">
        <v>82</v>
      </c>
      <c r="AV375" s="15" t="s">
        <v>158</v>
      </c>
      <c r="AW375" s="15" t="s">
        <v>35</v>
      </c>
      <c r="AX375" s="15" t="s">
        <v>80</v>
      </c>
      <c r="AY375" s="231" t="s">
        <v>151</v>
      </c>
    </row>
    <row r="376" spans="1:65" s="2" customFormat="1" ht="24.2" customHeight="1">
      <c r="A376" s="36"/>
      <c r="B376" s="37"/>
      <c r="C376" s="232" t="s">
        <v>857</v>
      </c>
      <c r="D376" s="232" t="s">
        <v>324</v>
      </c>
      <c r="E376" s="233" t="s">
        <v>1282</v>
      </c>
      <c r="F376" s="234" t="s">
        <v>1810</v>
      </c>
      <c r="G376" s="235" t="s">
        <v>447</v>
      </c>
      <c r="H376" s="236">
        <v>4</v>
      </c>
      <c r="I376" s="237"/>
      <c r="J376" s="238">
        <f>ROUND(I376*H376,2)</f>
        <v>0</v>
      </c>
      <c r="K376" s="234" t="s">
        <v>19</v>
      </c>
      <c r="L376" s="239"/>
      <c r="M376" s="240" t="s">
        <v>19</v>
      </c>
      <c r="N376" s="241" t="s">
        <v>44</v>
      </c>
      <c r="O376" s="66"/>
      <c r="P376" s="189">
        <f>O376*H376</f>
        <v>0</v>
      </c>
      <c r="Q376" s="189">
        <v>0.09</v>
      </c>
      <c r="R376" s="189">
        <f>Q376*H376</f>
        <v>0.36</v>
      </c>
      <c r="S376" s="189">
        <v>0</v>
      </c>
      <c r="T376" s="190">
        <f>S376*H376</f>
        <v>0</v>
      </c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R376" s="191" t="s">
        <v>327</v>
      </c>
      <c r="AT376" s="191" t="s">
        <v>324</v>
      </c>
      <c r="AU376" s="191" t="s">
        <v>82</v>
      </c>
      <c r="AY376" s="19" t="s">
        <v>151</v>
      </c>
      <c r="BE376" s="192">
        <f>IF(N376="základní",J376,0)</f>
        <v>0</v>
      </c>
      <c r="BF376" s="192">
        <f>IF(N376="snížená",J376,0)</f>
        <v>0</v>
      </c>
      <c r="BG376" s="192">
        <f>IF(N376="zákl. přenesená",J376,0)</f>
        <v>0</v>
      </c>
      <c r="BH376" s="192">
        <f>IF(N376="sníž. přenesená",J376,0)</f>
        <v>0</v>
      </c>
      <c r="BI376" s="192">
        <f>IF(N376="nulová",J376,0)</f>
        <v>0</v>
      </c>
      <c r="BJ376" s="19" t="s">
        <v>80</v>
      </c>
      <c r="BK376" s="192">
        <f>ROUND(I376*H376,2)</f>
        <v>0</v>
      </c>
      <c r="BL376" s="19" t="s">
        <v>276</v>
      </c>
      <c r="BM376" s="191" t="s">
        <v>1811</v>
      </c>
    </row>
    <row r="377" spans="1:65" s="2" customFormat="1" ht="19.5">
      <c r="A377" s="36"/>
      <c r="B377" s="37"/>
      <c r="C377" s="38"/>
      <c r="D377" s="193" t="s">
        <v>160</v>
      </c>
      <c r="E377" s="38"/>
      <c r="F377" s="194" t="s">
        <v>1810</v>
      </c>
      <c r="G377" s="38"/>
      <c r="H377" s="38"/>
      <c r="I377" s="195"/>
      <c r="J377" s="38"/>
      <c r="K377" s="38"/>
      <c r="L377" s="41"/>
      <c r="M377" s="196"/>
      <c r="N377" s="197"/>
      <c r="O377" s="66"/>
      <c r="P377" s="66"/>
      <c r="Q377" s="66"/>
      <c r="R377" s="66"/>
      <c r="S377" s="66"/>
      <c r="T377" s="67"/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  <c r="AT377" s="19" t="s">
        <v>160</v>
      </c>
      <c r="AU377" s="19" t="s">
        <v>82</v>
      </c>
    </row>
    <row r="378" spans="1:65" s="13" customFormat="1" ht="11.25">
      <c r="B378" s="200"/>
      <c r="C378" s="201"/>
      <c r="D378" s="193" t="s">
        <v>164</v>
      </c>
      <c r="E378" s="202" t="s">
        <v>19</v>
      </c>
      <c r="F378" s="203" t="s">
        <v>1652</v>
      </c>
      <c r="G378" s="201"/>
      <c r="H378" s="202" t="s">
        <v>19</v>
      </c>
      <c r="I378" s="204"/>
      <c r="J378" s="201"/>
      <c r="K378" s="201"/>
      <c r="L378" s="205"/>
      <c r="M378" s="206"/>
      <c r="N378" s="207"/>
      <c r="O378" s="207"/>
      <c r="P378" s="207"/>
      <c r="Q378" s="207"/>
      <c r="R378" s="207"/>
      <c r="S378" s="207"/>
      <c r="T378" s="208"/>
      <c r="AT378" s="209" t="s">
        <v>164</v>
      </c>
      <c r="AU378" s="209" t="s">
        <v>82</v>
      </c>
      <c r="AV378" s="13" t="s">
        <v>80</v>
      </c>
      <c r="AW378" s="13" t="s">
        <v>35</v>
      </c>
      <c r="AX378" s="13" t="s">
        <v>73</v>
      </c>
      <c r="AY378" s="209" t="s">
        <v>151</v>
      </c>
    </row>
    <row r="379" spans="1:65" s="14" customFormat="1" ht="11.25">
      <c r="B379" s="210"/>
      <c r="C379" s="211"/>
      <c r="D379" s="193" t="s">
        <v>164</v>
      </c>
      <c r="E379" s="212" t="s">
        <v>19</v>
      </c>
      <c r="F379" s="213" t="s">
        <v>1812</v>
      </c>
      <c r="G379" s="211"/>
      <c r="H379" s="214">
        <v>1</v>
      </c>
      <c r="I379" s="215"/>
      <c r="J379" s="211"/>
      <c r="K379" s="211"/>
      <c r="L379" s="216"/>
      <c r="M379" s="217"/>
      <c r="N379" s="218"/>
      <c r="O379" s="218"/>
      <c r="P379" s="218"/>
      <c r="Q379" s="218"/>
      <c r="R379" s="218"/>
      <c r="S379" s="218"/>
      <c r="T379" s="219"/>
      <c r="AT379" s="220" t="s">
        <v>164</v>
      </c>
      <c r="AU379" s="220" t="s">
        <v>82</v>
      </c>
      <c r="AV379" s="14" t="s">
        <v>82</v>
      </c>
      <c r="AW379" s="14" t="s">
        <v>35</v>
      </c>
      <c r="AX379" s="14" t="s">
        <v>73</v>
      </c>
      <c r="AY379" s="220" t="s">
        <v>151</v>
      </c>
    </row>
    <row r="380" spans="1:65" s="14" customFormat="1" ht="11.25">
      <c r="B380" s="210"/>
      <c r="C380" s="211"/>
      <c r="D380" s="193" t="s">
        <v>164</v>
      </c>
      <c r="E380" s="212" t="s">
        <v>19</v>
      </c>
      <c r="F380" s="213" t="s">
        <v>1813</v>
      </c>
      <c r="G380" s="211"/>
      <c r="H380" s="214">
        <v>1</v>
      </c>
      <c r="I380" s="215"/>
      <c r="J380" s="211"/>
      <c r="K380" s="211"/>
      <c r="L380" s="216"/>
      <c r="M380" s="217"/>
      <c r="N380" s="218"/>
      <c r="O380" s="218"/>
      <c r="P380" s="218"/>
      <c r="Q380" s="218"/>
      <c r="R380" s="218"/>
      <c r="S380" s="218"/>
      <c r="T380" s="219"/>
      <c r="AT380" s="220" t="s">
        <v>164</v>
      </c>
      <c r="AU380" s="220" t="s">
        <v>82</v>
      </c>
      <c r="AV380" s="14" t="s">
        <v>82</v>
      </c>
      <c r="AW380" s="14" t="s">
        <v>35</v>
      </c>
      <c r="AX380" s="14" t="s">
        <v>73</v>
      </c>
      <c r="AY380" s="220" t="s">
        <v>151</v>
      </c>
    </row>
    <row r="381" spans="1:65" s="14" customFormat="1" ht="11.25">
      <c r="B381" s="210"/>
      <c r="C381" s="211"/>
      <c r="D381" s="193" t="s">
        <v>164</v>
      </c>
      <c r="E381" s="212" t="s">
        <v>19</v>
      </c>
      <c r="F381" s="213" t="s">
        <v>1814</v>
      </c>
      <c r="G381" s="211"/>
      <c r="H381" s="214">
        <v>1</v>
      </c>
      <c r="I381" s="215"/>
      <c r="J381" s="211"/>
      <c r="K381" s="211"/>
      <c r="L381" s="216"/>
      <c r="M381" s="217"/>
      <c r="N381" s="218"/>
      <c r="O381" s="218"/>
      <c r="P381" s="218"/>
      <c r="Q381" s="218"/>
      <c r="R381" s="218"/>
      <c r="S381" s="218"/>
      <c r="T381" s="219"/>
      <c r="AT381" s="220" t="s">
        <v>164</v>
      </c>
      <c r="AU381" s="220" t="s">
        <v>82</v>
      </c>
      <c r="AV381" s="14" t="s">
        <v>82</v>
      </c>
      <c r="AW381" s="14" t="s">
        <v>35</v>
      </c>
      <c r="AX381" s="14" t="s">
        <v>73</v>
      </c>
      <c r="AY381" s="220" t="s">
        <v>151</v>
      </c>
    </row>
    <row r="382" spans="1:65" s="14" customFormat="1" ht="11.25">
      <c r="B382" s="210"/>
      <c r="C382" s="211"/>
      <c r="D382" s="193" t="s">
        <v>164</v>
      </c>
      <c r="E382" s="212" t="s">
        <v>19</v>
      </c>
      <c r="F382" s="213" t="s">
        <v>1815</v>
      </c>
      <c r="G382" s="211"/>
      <c r="H382" s="214">
        <v>1</v>
      </c>
      <c r="I382" s="215"/>
      <c r="J382" s="211"/>
      <c r="K382" s="211"/>
      <c r="L382" s="216"/>
      <c r="M382" s="217"/>
      <c r="N382" s="218"/>
      <c r="O382" s="218"/>
      <c r="P382" s="218"/>
      <c r="Q382" s="218"/>
      <c r="R382" s="218"/>
      <c r="S382" s="218"/>
      <c r="T382" s="219"/>
      <c r="AT382" s="220" t="s">
        <v>164</v>
      </c>
      <c r="AU382" s="220" t="s">
        <v>82</v>
      </c>
      <c r="AV382" s="14" t="s">
        <v>82</v>
      </c>
      <c r="AW382" s="14" t="s">
        <v>35</v>
      </c>
      <c r="AX382" s="14" t="s">
        <v>73</v>
      </c>
      <c r="AY382" s="220" t="s">
        <v>151</v>
      </c>
    </row>
    <row r="383" spans="1:65" s="15" customFormat="1" ht="11.25">
      <c r="B383" s="221"/>
      <c r="C383" s="222"/>
      <c r="D383" s="193" t="s">
        <v>164</v>
      </c>
      <c r="E383" s="223" t="s">
        <v>19</v>
      </c>
      <c r="F383" s="224" t="s">
        <v>167</v>
      </c>
      <c r="G383" s="222"/>
      <c r="H383" s="225">
        <v>4</v>
      </c>
      <c r="I383" s="226"/>
      <c r="J383" s="222"/>
      <c r="K383" s="222"/>
      <c r="L383" s="227"/>
      <c r="M383" s="228"/>
      <c r="N383" s="229"/>
      <c r="O383" s="229"/>
      <c r="P383" s="229"/>
      <c r="Q383" s="229"/>
      <c r="R383" s="229"/>
      <c r="S383" s="229"/>
      <c r="T383" s="230"/>
      <c r="AT383" s="231" t="s">
        <v>164</v>
      </c>
      <c r="AU383" s="231" t="s">
        <v>82</v>
      </c>
      <c r="AV383" s="15" t="s">
        <v>158</v>
      </c>
      <c r="AW383" s="15" t="s">
        <v>35</v>
      </c>
      <c r="AX383" s="15" t="s">
        <v>80</v>
      </c>
      <c r="AY383" s="231" t="s">
        <v>151</v>
      </c>
    </row>
    <row r="384" spans="1:65" s="2" customFormat="1" ht="24.2" customHeight="1">
      <c r="A384" s="36"/>
      <c r="B384" s="37"/>
      <c r="C384" s="232" t="s">
        <v>863</v>
      </c>
      <c r="D384" s="232" t="s">
        <v>324</v>
      </c>
      <c r="E384" s="233" t="s">
        <v>1430</v>
      </c>
      <c r="F384" s="234" t="s">
        <v>1816</v>
      </c>
      <c r="G384" s="235" t="s">
        <v>447</v>
      </c>
      <c r="H384" s="236">
        <v>1</v>
      </c>
      <c r="I384" s="237"/>
      <c r="J384" s="238">
        <f>ROUND(I384*H384,2)</f>
        <v>0</v>
      </c>
      <c r="K384" s="234" t="s">
        <v>19</v>
      </c>
      <c r="L384" s="239"/>
      <c r="M384" s="240" t="s">
        <v>19</v>
      </c>
      <c r="N384" s="241" t="s">
        <v>44</v>
      </c>
      <c r="O384" s="66"/>
      <c r="P384" s="189">
        <f>O384*H384</f>
        <v>0</v>
      </c>
      <c r="Q384" s="189">
        <v>9.9000000000000005E-2</v>
      </c>
      <c r="R384" s="189">
        <f>Q384*H384</f>
        <v>9.9000000000000005E-2</v>
      </c>
      <c r="S384" s="189">
        <v>0</v>
      </c>
      <c r="T384" s="190">
        <f>S384*H384</f>
        <v>0</v>
      </c>
      <c r="U384" s="36"/>
      <c r="V384" s="36"/>
      <c r="W384" s="36"/>
      <c r="X384" s="36"/>
      <c r="Y384" s="36"/>
      <c r="Z384" s="36"/>
      <c r="AA384" s="36"/>
      <c r="AB384" s="36"/>
      <c r="AC384" s="36"/>
      <c r="AD384" s="36"/>
      <c r="AE384" s="36"/>
      <c r="AR384" s="191" t="s">
        <v>327</v>
      </c>
      <c r="AT384" s="191" t="s">
        <v>324</v>
      </c>
      <c r="AU384" s="191" t="s">
        <v>82</v>
      </c>
      <c r="AY384" s="19" t="s">
        <v>151</v>
      </c>
      <c r="BE384" s="192">
        <f>IF(N384="základní",J384,0)</f>
        <v>0</v>
      </c>
      <c r="BF384" s="192">
        <f>IF(N384="snížená",J384,0)</f>
        <v>0</v>
      </c>
      <c r="BG384" s="192">
        <f>IF(N384="zákl. přenesená",J384,0)</f>
        <v>0</v>
      </c>
      <c r="BH384" s="192">
        <f>IF(N384="sníž. přenesená",J384,0)</f>
        <v>0</v>
      </c>
      <c r="BI384" s="192">
        <f>IF(N384="nulová",J384,0)</f>
        <v>0</v>
      </c>
      <c r="BJ384" s="19" t="s">
        <v>80</v>
      </c>
      <c r="BK384" s="192">
        <f>ROUND(I384*H384,2)</f>
        <v>0</v>
      </c>
      <c r="BL384" s="19" t="s">
        <v>276</v>
      </c>
      <c r="BM384" s="191" t="s">
        <v>1817</v>
      </c>
    </row>
    <row r="385" spans="1:65" s="2" customFormat="1" ht="11.25">
      <c r="A385" s="36"/>
      <c r="B385" s="37"/>
      <c r="C385" s="38"/>
      <c r="D385" s="193" t="s">
        <v>160</v>
      </c>
      <c r="E385" s="38"/>
      <c r="F385" s="194" t="s">
        <v>1816</v>
      </c>
      <c r="G385" s="38"/>
      <c r="H385" s="38"/>
      <c r="I385" s="195"/>
      <c r="J385" s="38"/>
      <c r="K385" s="38"/>
      <c r="L385" s="41"/>
      <c r="M385" s="196"/>
      <c r="N385" s="197"/>
      <c r="O385" s="66"/>
      <c r="P385" s="66"/>
      <c r="Q385" s="66"/>
      <c r="R385" s="66"/>
      <c r="S385" s="66"/>
      <c r="T385" s="67"/>
      <c r="U385" s="36"/>
      <c r="V385" s="36"/>
      <c r="W385" s="36"/>
      <c r="X385" s="36"/>
      <c r="Y385" s="36"/>
      <c r="Z385" s="36"/>
      <c r="AA385" s="36"/>
      <c r="AB385" s="36"/>
      <c r="AC385" s="36"/>
      <c r="AD385" s="36"/>
      <c r="AE385" s="36"/>
      <c r="AT385" s="19" t="s">
        <v>160</v>
      </c>
      <c r="AU385" s="19" t="s">
        <v>82</v>
      </c>
    </row>
    <row r="386" spans="1:65" s="13" customFormat="1" ht="11.25">
      <c r="B386" s="200"/>
      <c r="C386" s="201"/>
      <c r="D386" s="193" t="s">
        <v>164</v>
      </c>
      <c r="E386" s="202" t="s">
        <v>19</v>
      </c>
      <c r="F386" s="203" t="s">
        <v>1635</v>
      </c>
      <c r="G386" s="201"/>
      <c r="H386" s="202" t="s">
        <v>19</v>
      </c>
      <c r="I386" s="204"/>
      <c r="J386" s="201"/>
      <c r="K386" s="201"/>
      <c r="L386" s="205"/>
      <c r="M386" s="206"/>
      <c r="N386" s="207"/>
      <c r="O386" s="207"/>
      <c r="P386" s="207"/>
      <c r="Q386" s="207"/>
      <c r="R386" s="207"/>
      <c r="S386" s="207"/>
      <c r="T386" s="208"/>
      <c r="AT386" s="209" t="s">
        <v>164</v>
      </c>
      <c r="AU386" s="209" t="s">
        <v>82</v>
      </c>
      <c r="AV386" s="13" t="s">
        <v>80</v>
      </c>
      <c r="AW386" s="13" t="s">
        <v>35</v>
      </c>
      <c r="AX386" s="13" t="s">
        <v>73</v>
      </c>
      <c r="AY386" s="209" t="s">
        <v>151</v>
      </c>
    </row>
    <row r="387" spans="1:65" s="14" customFormat="1" ht="11.25">
      <c r="B387" s="210"/>
      <c r="C387" s="211"/>
      <c r="D387" s="193" t="s">
        <v>164</v>
      </c>
      <c r="E387" s="212" t="s">
        <v>19</v>
      </c>
      <c r="F387" s="213" t="s">
        <v>1818</v>
      </c>
      <c r="G387" s="211"/>
      <c r="H387" s="214">
        <v>1</v>
      </c>
      <c r="I387" s="215"/>
      <c r="J387" s="211"/>
      <c r="K387" s="211"/>
      <c r="L387" s="216"/>
      <c r="M387" s="217"/>
      <c r="N387" s="218"/>
      <c r="O387" s="218"/>
      <c r="P387" s="218"/>
      <c r="Q387" s="218"/>
      <c r="R387" s="218"/>
      <c r="S387" s="218"/>
      <c r="T387" s="219"/>
      <c r="AT387" s="220" t="s">
        <v>164</v>
      </c>
      <c r="AU387" s="220" t="s">
        <v>82</v>
      </c>
      <c r="AV387" s="14" t="s">
        <v>82</v>
      </c>
      <c r="AW387" s="14" t="s">
        <v>35</v>
      </c>
      <c r="AX387" s="14" t="s">
        <v>73</v>
      </c>
      <c r="AY387" s="220" t="s">
        <v>151</v>
      </c>
    </row>
    <row r="388" spans="1:65" s="15" customFormat="1" ht="11.25">
      <c r="B388" s="221"/>
      <c r="C388" s="222"/>
      <c r="D388" s="193" t="s">
        <v>164</v>
      </c>
      <c r="E388" s="223" t="s">
        <v>19</v>
      </c>
      <c r="F388" s="224" t="s">
        <v>167</v>
      </c>
      <c r="G388" s="222"/>
      <c r="H388" s="225">
        <v>1</v>
      </c>
      <c r="I388" s="226"/>
      <c r="J388" s="222"/>
      <c r="K388" s="222"/>
      <c r="L388" s="227"/>
      <c r="M388" s="228"/>
      <c r="N388" s="229"/>
      <c r="O388" s="229"/>
      <c r="P388" s="229"/>
      <c r="Q388" s="229"/>
      <c r="R388" s="229"/>
      <c r="S388" s="229"/>
      <c r="T388" s="230"/>
      <c r="AT388" s="231" t="s">
        <v>164</v>
      </c>
      <c r="AU388" s="231" t="s">
        <v>82</v>
      </c>
      <c r="AV388" s="15" t="s">
        <v>158</v>
      </c>
      <c r="AW388" s="15" t="s">
        <v>35</v>
      </c>
      <c r="AX388" s="15" t="s">
        <v>80</v>
      </c>
      <c r="AY388" s="231" t="s">
        <v>151</v>
      </c>
    </row>
    <row r="389" spans="1:65" s="2" customFormat="1" ht="24.2" customHeight="1">
      <c r="A389" s="36"/>
      <c r="B389" s="37"/>
      <c r="C389" s="232" t="s">
        <v>869</v>
      </c>
      <c r="D389" s="232" t="s">
        <v>324</v>
      </c>
      <c r="E389" s="233" t="s">
        <v>1434</v>
      </c>
      <c r="F389" s="234" t="s">
        <v>1819</v>
      </c>
      <c r="G389" s="235" t="s">
        <v>447</v>
      </c>
      <c r="H389" s="236">
        <v>1</v>
      </c>
      <c r="I389" s="237"/>
      <c r="J389" s="238">
        <f>ROUND(I389*H389,2)</f>
        <v>0</v>
      </c>
      <c r="K389" s="234" t="s">
        <v>19</v>
      </c>
      <c r="L389" s="239"/>
      <c r="M389" s="240" t="s">
        <v>19</v>
      </c>
      <c r="N389" s="241" t="s">
        <v>44</v>
      </c>
      <c r="O389" s="66"/>
      <c r="P389" s="189">
        <f>O389*H389</f>
        <v>0</v>
      </c>
      <c r="Q389" s="189">
        <v>9.4E-2</v>
      </c>
      <c r="R389" s="189">
        <f>Q389*H389</f>
        <v>9.4E-2</v>
      </c>
      <c r="S389" s="189">
        <v>0</v>
      </c>
      <c r="T389" s="190">
        <f>S389*H389</f>
        <v>0</v>
      </c>
      <c r="U389" s="36"/>
      <c r="V389" s="36"/>
      <c r="W389" s="36"/>
      <c r="X389" s="36"/>
      <c r="Y389" s="36"/>
      <c r="Z389" s="36"/>
      <c r="AA389" s="36"/>
      <c r="AB389" s="36"/>
      <c r="AC389" s="36"/>
      <c r="AD389" s="36"/>
      <c r="AE389" s="36"/>
      <c r="AR389" s="191" t="s">
        <v>327</v>
      </c>
      <c r="AT389" s="191" t="s">
        <v>324</v>
      </c>
      <c r="AU389" s="191" t="s">
        <v>82</v>
      </c>
      <c r="AY389" s="19" t="s">
        <v>151</v>
      </c>
      <c r="BE389" s="192">
        <f>IF(N389="základní",J389,0)</f>
        <v>0</v>
      </c>
      <c r="BF389" s="192">
        <f>IF(N389="snížená",J389,0)</f>
        <v>0</v>
      </c>
      <c r="BG389" s="192">
        <f>IF(N389="zákl. přenesená",J389,0)</f>
        <v>0</v>
      </c>
      <c r="BH389" s="192">
        <f>IF(N389="sníž. přenesená",J389,0)</f>
        <v>0</v>
      </c>
      <c r="BI389" s="192">
        <f>IF(N389="nulová",J389,0)</f>
        <v>0</v>
      </c>
      <c r="BJ389" s="19" t="s">
        <v>80</v>
      </c>
      <c r="BK389" s="192">
        <f>ROUND(I389*H389,2)</f>
        <v>0</v>
      </c>
      <c r="BL389" s="19" t="s">
        <v>276</v>
      </c>
      <c r="BM389" s="191" t="s">
        <v>1820</v>
      </c>
    </row>
    <row r="390" spans="1:65" s="2" customFormat="1" ht="11.25">
      <c r="A390" s="36"/>
      <c r="B390" s="37"/>
      <c r="C390" s="38"/>
      <c r="D390" s="193" t="s">
        <v>160</v>
      </c>
      <c r="E390" s="38"/>
      <c r="F390" s="194" t="s">
        <v>1819</v>
      </c>
      <c r="G390" s="38"/>
      <c r="H390" s="38"/>
      <c r="I390" s="195"/>
      <c r="J390" s="38"/>
      <c r="K390" s="38"/>
      <c r="L390" s="41"/>
      <c r="M390" s="196"/>
      <c r="N390" s="197"/>
      <c r="O390" s="66"/>
      <c r="P390" s="66"/>
      <c r="Q390" s="66"/>
      <c r="R390" s="66"/>
      <c r="S390" s="66"/>
      <c r="T390" s="67"/>
      <c r="U390" s="36"/>
      <c r="V390" s="36"/>
      <c r="W390" s="36"/>
      <c r="X390" s="36"/>
      <c r="Y390" s="36"/>
      <c r="Z390" s="36"/>
      <c r="AA390" s="36"/>
      <c r="AB390" s="36"/>
      <c r="AC390" s="36"/>
      <c r="AD390" s="36"/>
      <c r="AE390" s="36"/>
      <c r="AT390" s="19" t="s">
        <v>160</v>
      </c>
      <c r="AU390" s="19" t="s">
        <v>82</v>
      </c>
    </row>
    <row r="391" spans="1:65" s="13" customFormat="1" ht="11.25">
      <c r="B391" s="200"/>
      <c r="C391" s="201"/>
      <c r="D391" s="193" t="s">
        <v>164</v>
      </c>
      <c r="E391" s="202" t="s">
        <v>19</v>
      </c>
      <c r="F391" s="203" t="s">
        <v>1640</v>
      </c>
      <c r="G391" s="201"/>
      <c r="H391" s="202" t="s">
        <v>19</v>
      </c>
      <c r="I391" s="204"/>
      <c r="J391" s="201"/>
      <c r="K391" s="201"/>
      <c r="L391" s="205"/>
      <c r="M391" s="206"/>
      <c r="N391" s="207"/>
      <c r="O391" s="207"/>
      <c r="P391" s="207"/>
      <c r="Q391" s="207"/>
      <c r="R391" s="207"/>
      <c r="S391" s="207"/>
      <c r="T391" s="208"/>
      <c r="AT391" s="209" t="s">
        <v>164</v>
      </c>
      <c r="AU391" s="209" t="s">
        <v>82</v>
      </c>
      <c r="AV391" s="13" t="s">
        <v>80</v>
      </c>
      <c r="AW391" s="13" t="s">
        <v>35</v>
      </c>
      <c r="AX391" s="13" t="s">
        <v>73</v>
      </c>
      <c r="AY391" s="209" t="s">
        <v>151</v>
      </c>
    </row>
    <row r="392" spans="1:65" s="14" customFormat="1" ht="11.25">
      <c r="B392" s="210"/>
      <c r="C392" s="211"/>
      <c r="D392" s="193" t="s">
        <v>164</v>
      </c>
      <c r="E392" s="212" t="s">
        <v>19</v>
      </c>
      <c r="F392" s="213" t="s">
        <v>1821</v>
      </c>
      <c r="G392" s="211"/>
      <c r="H392" s="214">
        <v>1</v>
      </c>
      <c r="I392" s="215"/>
      <c r="J392" s="211"/>
      <c r="K392" s="211"/>
      <c r="L392" s="216"/>
      <c r="M392" s="217"/>
      <c r="N392" s="218"/>
      <c r="O392" s="218"/>
      <c r="P392" s="218"/>
      <c r="Q392" s="218"/>
      <c r="R392" s="218"/>
      <c r="S392" s="218"/>
      <c r="T392" s="219"/>
      <c r="AT392" s="220" t="s">
        <v>164</v>
      </c>
      <c r="AU392" s="220" t="s">
        <v>82</v>
      </c>
      <c r="AV392" s="14" t="s">
        <v>82</v>
      </c>
      <c r="AW392" s="14" t="s">
        <v>35</v>
      </c>
      <c r="AX392" s="14" t="s">
        <v>73</v>
      </c>
      <c r="AY392" s="220" t="s">
        <v>151</v>
      </c>
    </row>
    <row r="393" spans="1:65" s="15" customFormat="1" ht="11.25">
      <c r="B393" s="221"/>
      <c r="C393" s="222"/>
      <c r="D393" s="193" t="s">
        <v>164</v>
      </c>
      <c r="E393" s="223" t="s">
        <v>19</v>
      </c>
      <c r="F393" s="224" t="s">
        <v>167</v>
      </c>
      <c r="G393" s="222"/>
      <c r="H393" s="225">
        <v>1</v>
      </c>
      <c r="I393" s="226"/>
      <c r="J393" s="222"/>
      <c r="K393" s="222"/>
      <c r="L393" s="227"/>
      <c r="M393" s="228"/>
      <c r="N393" s="229"/>
      <c r="O393" s="229"/>
      <c r="P393" s="229"/>
      <c r="Q393" s="229"/>
      <c r="R393" s="229"/>
      <c r="S393" s="229"/>
      <c r="T393" s="230"/>
      <c r="AT393" s="231" t="s">
        <v>164</v>
      </c>
      <c r="AU393" s="231" t="s">
        <v>82</v>
      </c>
      <c r="AV393" s="15" t="s">
        <v>158</v>
      </c>
      <c r="AW393" s="15" t="s">
        <v>35</v>
      </c>
      <c r="AX393" s="15" t="s">
        <v>80</v>
      </c>
      <c r="AY393" s="231" t="s">
        <v>151</v>
      </c>
    </row>
    <row r="394" spans="1:65" s="2" customFormat="1" ht="24.2" customHeight="1">
      <c r="A394" s="36"/>
      <c r="B394" s="37"/>
      <c r="C394" s="232" t="s">
        <v>877</v>
      </c>
      <c r="D394" s="232" t="s">
        <v>324</v>
      </c>
      <c r="E394" s="233" t="s">
        <v>1438</v>
      </c>
      <c r="F394" s="234" t="s">
        <v>1822</v>
      </c>
      <c r="G394" s="235" t="s">
        <v>447</v>
      </c>
      <c r="H394" s="236">
        <v>1</v>
      </c>
      <c r="I394" s="237"/>
      <c r="J394" s="238">
        <f>ROUND(I394*H394,2)</f>
        <v>0</v>
      </c>
      <c r="K394" s="234" t="s">
        <v>19</v>
      </c>
      <c r="L394" s="239"/>
      <c r="M394" s="240" t="s">
        <v>19</v>
      </c>
      <c r="N394" s="241" t="s">
        <v>44</v>
      </c>
      <c r="O394" s="66"/>
      <c r="P394" s="189">
        <f>O394*H394</f>
        <v>0</v>
      </c>
      <c r="Q394" s="189">
        <v>9.8000000000000004E-2</v>
      </c>
      <c r="R394" s="189">
        <f>Q394*H394</f>
        <v>9.8000000000000004E-2</v>
      </c>
      <c r="S394" s="189">
        <v>0</v>
      </c>
      <c r="T394" s="190">
        <f>S394*H394</f>
        <v>0</v>
      </c>
      <c r="U394" s="36"/>
      <c r="V394" s="36"/>
      <c r="W394" s="36"/>
      <c r="X394" s="36"/>
      <c r="Y394" s="36"/>
      <c r="Z394" s="36"/>
      <c r="AA394" s="36"/>
      <c r="AB394" s="36"/>
      <c r="AC394" s="36"/>
      <c r="AD394" s="36"/>
      <c r="AE394" s="36"/>
      <c r="AR394" s="191" t="s">
        <v>327</v>
      </c>
      <c r="AT394" s="191" t="s">
        <v>324</v>
      </c>
      <c r="AU394" s="191" t="s">
        <v>82</v>
      </c>
      <c r="AY394" s="19" t="s">
        <v>151</v>
      </c>
      <c r="BE394" s="192">
        <f>IF(N394="základní",J394,0)</f>
        <v>0</v>
      </c>
      <c r="BF394" s="192">
        <f>IF(N394="snížená",J394,0)</f>
        <v>0</v>
      </c>
      <c r="BG394" s="192">
        <f>IF(N394="zákl. přenesená",J394,0)</f>
        <v>0</v>
      </c>
      <c r="BH394" s="192">
        <f>IF(N394="sníž. přenesená",J394,0)</f>
        <v>0</v>
      </c>
      <c r="BI394" s="192">
        <f>IF(N394="nulová",J394,0)</f>
        <v>0</v>
      </c>
      <c r="BJ394" s="19" t="s">
        <v>80</v>
      </c>
      <c r="BK394" s="192">
        <f>ROUND(I394*H394,2)</f>
        <v>0</v>
      </c>
      <c r="BL394" s="19" t="s">
        <v>276</v>
      </c>
      <c r="BM394" s="191" t="s">
        <v>1823</v>
      </c>
    </row>
    <row r="395" spans="1:65" s="2" customFormat="1" ht="11.25">
      <c r="A395" s="36"/>
      <c r="B395" s="37"/>
      <c r="C395" s="38"/>
      <c r="D395" s="193" t="s">
        <v>160</v>
      </c>
      <c r="E395" s="38"/>
      <c r="F395" s="194" t="s">
        <v>1824</v>
      </c>
      <c r="G395" s="38"/>
      <c r="H395" s="38"/>
      <c r="I395" s="195"/>
      <c r="J395" s="38"/>
      <c r="K395" s="38"/>
      <c r="L395" s="41"/>
      <c r="M395" s="196"/>
      <c r="N395" s="197"/>
      <c r="O395" s="66"/>
      <c r="P395" s="66"/>
      <c r="Q395" s="66"/>
      <c r="R395" s="66"/>
      <c r="S395" s="66"/>
      <c r="T395" s="67"/>
      <c r="U395" s="36"/>
      <c r="V395" s="36"/>
      <c r="W395" s="36"/>
      <c r="X395" s="36"/>
      <c r="Y395" s="36"/>
      <c r="Z395" s="36"/>
      <c r="AA395" s="36"/>
      <c r="AB395" s="36"/>
      <c r="AC395" s="36"/>
      <c r="AD395" s="36"/>
      <c r="AE395" s="36"/>
      <c r="AT395" s="19" t="s">
        <v>160</v>
      </c>
      <c r="AU395" s="19" t="s">
        <v>82</v>
      </c>
    </row>
    <row r="396" spans="1:65" s="13" customFormat="1" ht="11.25">
      <c r="B396" s="200"/>
      <c r="C396" s="201"/>
      <c r="D396" s="193" t="s">
        <v>164</v>
      </c>
      <c r="E396" s="202" t="s">
        <v>19</v>
      </c>
      <c r="F396" s="203" t="s">
        <v>1626</v>
      </c>
      <c r="G396" s="201"/>
      <c r="H396" s="202" t="s">
        <v>19</v>
      </c>
      <c r="I396" s="204"/>
      <c r="J396" s="201"/>
      <c r="K396" s="201"/>
      <c r="L396" s="205"/>
      <c r="M396" s="206"/>
      <c r="N396" s="207"/>
      <c r="O396" s="207"/>
      <c r="P396" s="207"/>
      <c r="Q396" s="207"/>
      <c r="R396" s="207"/>
      <c r="S396" s="207"/>
      <c r="T396" s="208"/>
      <c r="AT396" s="209" t="s">
        <v>164</v>
      </c>
      <c r="AU396" s="209" t="s">
        <v>82</v>
      </c>
      <c r="AV396" s="13" t="s">
        <v>80</v>
      </c>
      <c r="AW396" s="13" t="s">
        <v>35</v>
      </c>
      <c r="AX396" s="13" t="s">
        <v>73</v>
      </c>
      <c r="AY396" s="209" t="s">
        <v>151</v>
      </c>
    </row>
    <row r="397" spans="1:65" s="14" customFormat="1" ht="11.25">
      <c r="B397" s="210"/>
      <c r="C397" s="211"/>
      <c r="D397" s="193" t="s">
        <v>164</v>
      </c>
      <c r="E397" s="212" t="s">
        <v>19</v>
      </c>
      <c r="F397" s="213" t="s">
        <v>1825</v>
      </c>
      <c r="G397" s="211"/>
      <c r="H397" s="214">
        <v>1</v>
      </c>
      <c r="I397" s="215"/>
      <c r="J397" s="211"/>
      <c r="K397" s="211"/>
      <c r="L397" s="216"/>
      <c r="M397" s="217"/>
      <c r="N397" s="218"/>
      <c r="O397" s="218"/>
      <c r="P397" s="218"/>
      <c r="Q397" s="218"/>
      <c r="R397" s="218"/>
      <c r="S397" s="218"/>
      <c r="T397" s="219"/>
      <c r="AT397" s="220" t="s">
        <v>164</v>
      </c>
      <c r="AU397" s="220" t="s">
        <v>82</v>
      </c>
      <c r="AV397" s="14" t="s">
        <v>82</v>
      </c>
      <c r="AW397" s="14" t="s">
        <v>35</v>
      </c>
      <c r="AX397" s="14" t="s">
        <v>73</v>
      </c>
      <c r="AY397" s="220" t="s">
        <v>151</v>
      </c>
    </row>
    <row r="398" spans="1:65" s="15" customFormat="1" ht="11.25">
      <c r="B398" s="221"/>
      <c r="C398" s="222"/>
      <c r="D398" s="193" t="s">
        <v>164</v>
      </c>
      <c r="E398" s="223" t="s">
        <v>19</v>
      </c>
      <c r="F398" s="224" t="s">
        <v>167</v>
      </c>
      <c r="G398" s="222"/>
      <c r="H398" s="225">
        <v>1</v>
      </c>
      <c r="I398" s="226"/>
      <c r="J398" s="222"/>
      <c r="K398" s="222"/>
      <c r="L398" s="227"/>
      <c r="M398" s="228"/>
      <c r="N398" s="229"/>
      <c r="O398" s="229"/>
      <c r="P398" s="229"/>
      <c r="Q398" s="229"/>
      <c r="R398" s="229"/>
      <c r="S398" s="229"/>
      <c r="T398" s="230"/>
      <c r="AT398" s="231" t="s">
        <v>164</v>
      </c>
      <c r="AU398" s="231" t="s">
        <v>82</v>
      </c>
      <c r="AV398" s="15" t="s">
        <v>158</v>
      </c>
      <c r="AW398" s="15" t="s">
        <v>35</v>
      </c>
      <c r="AX398" s="15" t="s">
        <v>80</v>
      </c>
      <c r="AY398" s="231" t="s">
        <v>151</v>
      </c>
    </row>
    <row r="399" spans="1:65" s="2" customFormat="1" ht="24.2" customHeight="1">
      <c r="A399" s="36"/>
      <c r="B399" s="37"/>
      <c r="C399" s="232" t="s">
        <v>882</v>
      </c>
      <c r="D399" s="232" t="s">
        <v>324</v>
      </c>
      <c r="E399" s="233" t="s">
        <v>1443</v>
      </c>
      <c r="F399" s="234" t="s">
        <v>1826</v>
      </c>
      <c r="G399" s="235" t="s">
        <v>447</v>
      </c>
      <c r="H399" s="236">
        <v>1</v>
      </c>
      <c r="I399" s="237"/>
      <c r="J399" s="238">
        <f>ROUND(I399*H399,2)</f>
        <v>0</v>
      </c>
      <c r="K399" s="234" t="s">
        <v>19</v>
      </c>
      <c r="L399" s="239"/>
      <c r="M399" s="240" t="s">
        <v>19</v>
      </c>
      <c r="N399" s="241" t="s">
        <v>44</v>
      </c>
      <c r="O399" s="66"/>
      <c r="P399" s="189">
        <f>O399*H399</f>
        <v>0</v>
      </c>
      <c r="Q399" s="189">
        <v>9.4E-2</v>
      </c>
      <c r="R399" s="189">
        <f>Q399*H399</f>
        <v>9.4E-2</v>
      </c>
      <c r="S399" s="189">
        <v>0</v>
      </c>
      <c r="T399" s="190">
        <f>S399*H399</f>
        <v>0</v>
      </c>
      <c r="U399" s="36"/>
      <c r="V399" s="36"/>
      <c r="W399" s="36"/>
      <c r="X399" s="36"/>
      <c r="Y399" s="36"/>
      <c r="Z399" s="36"/>
      <c r="AA399" s="36"/>
      <c r="AB399" s="36"/>
      <c r="AC399" s="36"/>
      <c r="AD399" s="36"/>
      <c r="AE399" s="36"/>
      <c r="AR399" s="191" t="s">
        <v>327</v>
      </c>
      <c r="AT399" s="191" t="s">
        <v>324</v>
      </c>
      <c r="AU399" s="191" t="s">
        <v>82</v>
      </c>
      <c r="AY399" s="19" t="s">
        <v>151</v>
      </c>
      <c r="BE399" s="192">
        <f>IF(N399="základní",J399,0)</f>
        <v>0</v>
      </c>
      <c r="BF399" s="192">
        <f>IF(N399="snížená",J399,0)</f>
        <v>0</v>
      </c>
      <c r="BG399" s="192">
        <f>IF(N399="zákl. přenesená",J399,0)</f>
        <v>0</v>
      </c>
      <c r="BH399" s="192">
        <f>IF(N399="sníž. přenesená",J399,0)</f>
        <v>0</v>
      </c>
      <c r="BI399" s="192">
        <f>IF(N399="nulová",J399,0)</f>
        <v>0</v>
      </c>
      <c r="BJ399" s="19" t="s">
        <v>80</v>
      </c>
      <c r="BK399" s="192">
        <f>ROUND(I399*H399,2)</f>
        <v>0</v>
      </c>
      <c r="BL399" s="19" t="s">
        <v>276</v>
      </c>
      <c r="BM399" s="191" t="s">
        <v>1827</v>
      </c>
    </row>
    <row r="400" spans="1:65" s="2" customFormat="1" ht="11.25">
      <c r="A400" s="36"/>
      <c r="B400" s="37"/>
      <c r="C400" s="38"/>
      <c r="D400" s="193" t="s">
        <v>160</v>
      </c>
      <c r="E400" s="38"/>
      <c r="F400" s="194" t="s">
        <v>1826</v>
      </c>
      <c r="G400" s="38"/>
      <c r="H400" s="38"/>
      <c r="I400" s="195"/>
      <c r="J400" s="38"/>
      <c r="K400" s="38"/>
      <c r="L400" s="41"/>
      <c r="M400" s="196"/>
      <c r="N400" s="197"/>
      <c r="O400" s="66"/>
      <c r="P400" s="66"/>
      <c r="Q400" s="66"/>
      <c r="R400" s="66"/>
      <c r="S400" s="66"/>
      <c r="T400" s="67"/>
      <c r="U400" s="36"/>
      <c r="V400" s="36"/>
      <c r="W400" s="36"/>
      <c r="X400" s="36"/>
      <c r="Y400" s="36"/>
      <c r="Z400" s="36"/>
      <c r="AA400" s="36"/>
      <c r="AB400" s="36"/>
      <c r="AC400" s="36"/>
      <c r="AD400" s="36"/>
      <c r="AE400" s="36"/>
      <c r="AT400" s="19" t="s">
        <v>160</v>
      </c>
      <c r="AU400" s="19" t="s">
        <v>82</v>
      </c>
    </row>
    <row r="401" spans="1:65" s="13" customFormat="1" ht="11.25">
      <c r="B401" s="200"/>
      <c r="C401" s="201"/>
      <c r="D401" s="193" t="s">
        <v>164</v>
      </c>
      <c r="E401" s="202" t="s">
        <v>19</v>
      </c>
      <c r="F401" s="203" t="s">
        <v>1640</v>
      </c>
      <c r="G401" s="201"/>
      <c r="H401" s="202" t="s">
        <v>19</v>
      </c>
      <c r="I401" s="204"/>
      <c r="J401" s="201"/>
      <c r="K401" s="201"/>
      <c r="L401" s="205"/>
      <c r="M401" s="206"/>
      <c r="N401" s="207"/>
      <c r="O401" s="207"/>
      <c r="P401" s="207"/>
      <c r="Q401" s="207"/>
      <c r="R401" s="207"/>
      <c r="S401" s="207"/>
      <c r="T401" s="208"/>
      <c r="AT401" s="209" t="s">
        <v>164</v>
      </c>
      <c r="AU401" s="209" t="s">
        <v>82</v>
      </c>
      <c r="AV401" s="13" t="s">
        <v>80</v>
      </c>
      <c r="AW401" s="13" t="s">
        <v>35</v>
      </c>
      <c r="AX401" s="13" t="s">
        <v>73</v>
      </c>
      <c r="AY401" s="209" t="s">
        <v>151</v>
      </c>
    </row>
    <row r="402" spans="1:65" s="14" customFormat="1" ht="11.25">
      <c r="B402" s="210"/>
      <c r="C402" s="211"/>
      <c r="D402" s="193" t="s">
        <v>164</v>
      </c>
      <c r="E402" s="212" t="s">
        <v>19</v>
      </c>
      <c r="F402" s="213" t="s">
        <v>1828</v>
      </c>
      <c r="G402" s="211"/>
      <c r="H402" s="214">
        <v>1</v>
      </c>
      <c r="I402" s="215"/>
      <c r="J402" s="211"/>
      <c r="K402" s="211"/>
      <c r="L402" s="216"/>
      <c r="M402" s="217"/>
      <c r="N402" s="218"/>
      <c r="O402" s="218"/>
      <c r="P402" s="218"/>
      <c r="Q402" s="218"/>
      <c r="R402" s="218"/>
      <c r="S402" s="218"/>
      <c r="T402" s="219"/>
      <c r="AT402" s="220" t="s">
        <v>164</v>
      </c>
      <c r="AU402" s="220" t="s">
        <v>82</v>
      </c>
      <c r="AV402" s="14" t="s">
        <v>82</v>
      </c>
      <c r="AW402" s="14" t="s">
        <v>35</v>
      </c>
      <c r="AX402" s="14" t="s">
        <v>73</v>
      </c>
      <c r="AY402" s="220" t="s">
        <v>151</v>
      </c>
    </row>
    <row r="403" spans="1:65" s="15" customFormat="1" ht="11.25">
      <c r="B403" s="221"/>
      <c r="C403" s="222"/>
      <c r="D403" s="193" t="s">
        <v>164</v>
      </c>
      <c r="E403" s="223" t="s">
        <v>19</v>
      </c>
      <c r="F403" s="224" t="s">
        <v>167</v>
      </c>
      <c r="G403" s="222"/>
      <c r="H403" s="225">
        <v>1</v>
      </c>
      <c r="I403" s="226"/>
      <c r="J403" s="222"/>
      <c r="K403" s="222"/>
      <c r="L403" s="227"/>
      <c r="M403" s="228"/>
      <c r="N403" s="229"/>
      <c r="O403" s="229"/>
      <c r="P403" s="229"/>
      <c r="Q403" s="229"/>
      <c r="R403" s="229"/>
      <c r="S403" s="229"/>
      <c r="T403" s="230"/>
      <c r="AT403" s="231" t="s">
        <v>164</v>
      </c>
      <c r="AU403" s="231" t="s">
        <v>82</v>
      </c>
      <c r="AV403" s="15" t="s">
        <v>158</v>
      </c>
      <c r="AW403" s="15" t="s">
        <v>35</v>
      </c>
      <c r="AX403" s="15" t="s">
        <v>80</v>
      </c>
      <c r="AY403" s="231" t="s">
        <v>151</v>
      </c>
    </row>
    <row r="404" spans="1:65" s="2" customFormat="1" ht="24.2" customHeight="1">
      <c r="A404" s="36"/>
      <c r="B404" s="37"/>
      <c r="C404" s="180" t="s">
        <v>888</v>
      </c>
      <c r="D404" s="180" t="s">
        <v>153</v>
      </c>
      <c r="E404" s="181" t="s">
        <v>1025</v>
      </c>
      <c r="F404" s="182" t="s">
        <v>1026</v>
      </c>
      <c r="G404" s="183" t="s">
        <v>279</v>
      </c>
      <c r="H404" s="184">
        <v>1.833</v>
      </c>
      <c r="I404" s="185"/>
      <c r="J404" s="186">
        <f>ROUND(I404*H404,2)</f>
        <v>0</v>
      </c>
      <c r="K404" s="182" t="s">
        <v>157</v>
      </c>
      <c r="L404" s="41"/>
      <c r="M404" s="187" t="s">
        <v>19</v>
      </c>
      <c r="N404" s="188" t="s">
        <v>44</v>
      </c>
      <c r="O404" s="66"/>
      <c r="P404" s="189">
        <f>O404*H404</f>
        <v>0</v>
      </c>
      <c r="Q404" s="189">
        <v>0</v>
      </c>
      <c r="R404" s="189">
        <f>Q404*H404</f>
        <v>0</v>
      </c>
      <c r="S404" s="189">
        <v>0</v>
      </c>
      <c r="T404" s="190">
        <f>S404*H404</f>
        <v>0</v>
      </c>
      <c r="U404" s="36"/>
      <c r="V404" s="36"/>
      <c r="W404" s="36"/>
      <c r="X404" s="36"/>
      <c r="Y404" s="36"/>
      <c r="Z404" s="36"/>
      <c r="AA404" s="36"/>
      <c r="AB404" s="36"/>
      <c r="AC404" s="36"/>
      <c r="AD404" s="36"/>
      <c r="AE404" s="36"/>
      <c r="AR404" s="191" t="s">
        <v>276</v>
      </c>
      <c r="AT404" s="191" t="s">
        <v>153</v>
      </c>
      <c r="AU404" s="191" t="s">
        <v>82</v>
      </c>
      <c r="AY404" s="19" t="s">
        <v>151</v>
      </c>
      <c r="BE404" s="192">
        <f>IF(N404="základní",J404,0)</f>
        <v>0</v>
      </c>
      <c r="BF404" s="192">
        <f>IF(N404="snížená",J404,0)</f>
        <v>0</v>
      </c>
      <c r="BG404" s="192">
        <f>IF(N404="zákl. přenesená",J404,0)</f>
        <v>0</v>
      </c>
      <c r="BH404" s="192">
        <f>IF(N404="sníž. přenesená",J404,0)</f>
        <v>0</v>
      </c>
      <c r="BI404" s="192">
        <f>IF(N404="nulová",J404,0)</f>
        <v>0</v>
      </c>
      <c r="BJ404" s="19" t="s">
        <v>80</v>
      </c>
      <c r="BK404" s="192">
        <f>ROUND(I404*H404,2)</f>
        <v>0</v>
      </c>
      <c r="BL404" s="19" t="s">
        <v>276</v>
      </c>
      <c r="BM404" s="191" t="s">
        <v>1829</v>
      </c>
    </row>
    <row r="405" spans="1:65" s="2" customFormat="1" ht="29.25">
      <c r="A405" s="36"/>
      <c r="B405" s="37"/>
      <c r="C405" s="38"/>
      <c r="D405" s="193" t="s">
        <v>160</v>
      </c>
      <c r="E405" s="38"/>
      <c r="F405" s="194" t="s">
        <v>1028</v>
      </c>
      <c r="G405" s="38"/>
      <c r="H405" s="38"/>
      <c r="I405" s="195"/>
      <c r="J405" s="38"/>
      <c r="K405" s="38"/>
      <c r="L405" s="41"/>
      <c r="M405" s="196"/>
      <c r="N405" s="197"/>
      <c r="O405" s="66"/>
      <c r="P405" s="66"/>
      <c r="Q405" s="66"/>
      <c r="R405" s="66"/>
      <c r="S405" s="66"/>
      <c r="T405" s="67"/>
      <c r="U405" s="36"/>
      <c r="V405" s="36"/>
      <c r="W405" s="36"/>
      <c r="X405" s="36"/>
      <c r="Y405" s="36"/>
      <c r="Z405" s="36"/>
      <c r="AA405" s="36"/>
      <c r="AB405" s="36"/>
      <c r="AC405" s="36"/>
      <c r="AD405" s="36"/>
      <c r="AE405" s="36"/>
      <c r="AT405" s="19" t="s">
        <v>160</v>
      </c>
      <c r="AU405" s="19" t="s">
        <v>82</v>
      </c>
    </row>
    <row r="406" spans="1:65" s="2" customFormat="1" ht="11.25">
      <c r="A406" s="36"/>
      <c r="B406" s="37"/>
      <c r="C406" s="38"/>
      <c r="D406" s="198" t="s">
        <v>162</v>
      </c>
      <c r="E406" s="38"/>
      <c r="F406" s="199" t="s">
        <v>1029</v>
      </c>
      <c r="G406" s="38"/>
      <c r="H406" s="38"/>
      <c r="I406" s="195"/>
      <c r="J406" s="38"/>
      <c r="K406" s="38"/>
      <c r="L406" s="41"/>
      <c r="M406" s="196"/>
      <c r="N406" s="197"/>
      <c r="O406" s="66"/>
      <c r="P406" s="66"/>
      <c r="Q406" s="66"/>
      <c r="R406" s="66"/>
      <c r="S406" s="66"/>
      <c r="T406" s="67"/>
      <c r="U406" s="36"/>
      <c r="V406" s="36"/>
      <c r="W406" s="36"/>
      <c r="X406" s="36"/>
      <c r="Y406" s="36"/>
      <c r="Z406" s="36"/>
      <c r="AA406" s="36"/>
      <c r="AB406" s="36"/>
      <c r="AC406" s="36"/>
      <c r="AD406" s="36"/>
      <c r="AE406" s="36"/>
      <c r="AT406" s="19" t="s">
        <v>162</v>
      </c>
      <c r="AU406" s="19" t="s">
        <v>82</v>
      </c>
    </row>
    <row r="407" spans="1:65" s="2" customFormat="1" ht="24.2" customHeight="1">
      <c r="A407" s="36"/>
      <c r="B407" s="37"/>
      <c r="C407" s="180" t="s">
        <v>896</v>
      </c>
      <c r="D407" s="180" t="s">
        <v>153</v>
      </c>
      <c r="E407" s="181" t="s">
        <v>1031</v>
      </c>
      <c r="F407" s="182" t="s">
        <v>1032</v>
      </c>
      <c r="G407" s="183" t="s">
        <v>279</v>
      </c>
      <c r="H407" s="184">
        <v>1.833</v>
      </c>
      <c r="I407" s="185"/>
      <c r="J407" s="186">
        <f>ROUND(I407*H407,2)</f>
        <v>0</v>
      </c>
      <c r="K407" s="182" t="s">
        <v>157</v>
      </c>
      <c r="L407" s="41"/>
      <c r="M407" s="187" t="s">
        <v>19</v>
      </c>
      <c r="N407" s="188" t="s">
        <v>44</v>
      </c>
      <c r="O407" s="66"/>
      <c r="P407" s="189">
        <f>O407*H407</f>
        <v>0</v>
      </c>
      <c r="Q407" s="189">
        <v>0</v>
      </c>
      <c r="R407" s="189">
        <f>Q407*H407</f>
        <v>0</v>
      </c>
      <c r="S407" s="189">
        <v>0</v>
      </c>
      <c r="T407" s="190">
        <f>S407*H407</f>
        <v>0</v>
      </c>
      <c r="U407" s="36"/>
      <c r="V407" s="36"/>
      <c r="W407" s="36"/>
      <c r="X407" s="36"/>
      <c r="Y407" s="36"/>
      <c r="Z407" s="36"/>
      <c r="AA407" s="36"/>
      <c r="AB407" s="36"/>
      <c r="AC407" s="36"/>
      <c r="AD407" s="36"/>
      <c r="AE407" s="36"/>
      <c r="AR407" s="191" t="s">
        <v>276</v>
      </c>
      <c r="AT407" s="191" t="s">
        <v>153</v>
      </c>
      <c r="AU407" s="191" t="s">
        <v>82</v>
      </c>
      <c r="AY407" s="19" t="s">
        <v>151</v>
      </c>
      <c r="BE407" s="192">
        <f>IF(N407="základní",J407,0)</f>
        <v>0</v>
      </c>
      <c r="BF407" s="192">
        <f>IF(N407="snížená",J407,0)</f>
        <v>0</v>
      </c>
      <c r="BG407" s="192">
        <f>IF(N407="zákl. přenesená",J407,0)</f>
        <v>0</v>
      </c>
      <c r="BH407" s="192">
        <f>IF(N407="sníž. přenesená",J407,0)</f>
        <v>0</v>
      </c>
      <c r="BI407" s="192">
        <f>IF(N407="nulová",J407,0)</f>
        <v>0</v>
      </c>
      <c r="BJ407" s="19" t="s">
        <v>80</v>
      </c>
      <c r="BK407" s="192">
        <f>ROUND(I407*H407,2)</f>
        <v>0</v>
      </c>
      <c r="BL407" s="19" t="s">
        <v>276</v>
      </c>
      <c r="BM407" s="191" t="s">
        <v>1830</v>
      </c>
    </row>
    <row r="408" spans="1:65" s="2" customFormat="1" ht="29.25">
      <c r="A408" s="36"/>
      <c r="B408" s="37"/>
      <c r="C408" s="38"/>
      <c r="D408" s="193" t="s">
        <v>160</v>
      </c>
      <c r="E408" s="38"/>
      <c r="F408" s="194" t="s">
        <v>1034</v>
      </c>
      <c r="G408" s="38"/>
      <c r="H408" s="38"/>
      <c r="I408" s="195"/>
      <c r="J408" s="38"/>
      <c r="K408" s="38"/>
      <c r="L408" s="41"/>
      <c r="M408" s="196"/>
      <c r="N408" s="197"/>
      <c r="O408" s="66"/>
      <c r="P408" s="66"/>
      <c r="Q408" s="66"/>
      <c r="R408" s="66"/>
      <c r="S408" s="66"/>
      <c r="T408" s="67"/>
      <c r="U408" s="36"/>
      <c r="V408" s="36"/>
      <c r="W408" s="36"/>
      <c r="X408" s="36"/>
      <c r="Y408" s="36"/>
      <c r="Z408" s="36"/>
      <c r="AA408" s="36"/>
      <c r="AB408" s="36"/>
      <c r="AC408" s="36"/>
      <c r="AD408" s="36"/>
      <c r="AE408" s="36"/>
      <c r="AT408" s="19" t="s">
        <v>160</v>
      </c>
      <c r="AU408" s="19" t="s">
        <v>82</v>
      </c>
    </row>
    <row r="409" spans="1:65" s="2" customFormat="1" ht="11.25">
      <c r="A409" s="36"/>
      <c r="B409" s="37"/>
      <c r="C409" s="38"/>
      <c r="D409" s="198" t="s">
        <v>162</v>
      </c>
      <c r="E409" s="38"/>
      <c r="F409" s="199" t="s">
        <v>1035</v>
      </c>
      <c r="G409" s="38"/>
      <c r="H409" s="38"/>
      <c r="I409" s="195"/>
      <c r="J409" s="38"/>
      <c r="K409" s="38"/>
      <c r="L409" s="41"/>
      <c r="M409" s="196"/>
      <c r="N409" s="197"/>
      <c r="O409" s="66"/>
      <c r="P409" s="66"/>
      <c r="Q409" s="66"/>
      <c r="R409" s="66"/>
      <c r="S409" s="66"/>
      <c r="T409" s="67"/>
      <c r="U409" s="36"/>
      <c r="V409" s="36"/>
      <c r="W409" s="36"/>
      <c r="X409" s="36"/>
      <c r="Y409" s="36"/>
      <c r="Z409" s="36"/>
      <c r="AA409" s="36"/>
      <c r="AB409" s="36"/>
      <c r="AC409" s="36"/>
      <c r="AD409" s="36"/>
      <c r="AE409" s="36"/>
      <c r="AT409" s="19" t="s">
        <v>162</v>
      </c>
      <c r="AU409" s="19" t="s">
        <v>82</v>
      </c>
    </row>
    <row r="410" spans="1:65" s="2" customFormat="1" ht="24.2" customHeight="1">
      <c r="A410" s="36"/>
      <c r="B410" s="37"/>
      <c r="C410" s="180" t="s">
        <v>903</v>
      </c>
      <c r="D410" s="180" t="s">
        <v>153</v>
      </c>
      <c r="E410" s="181" t="s">
        <v>1037</v>
      </c>
      <c r="F410" s="182" t="s">
        <v>1038</v>
      </c>
      <c r="G410" s="183" t="s">
        <v>279</v>
      </c>
      <c r="H410" s="184">
        <v>1.833</v>
      </c>
      <c r="I410" s="185"/>
      <c r="J410" s="186">
        <f>ROUND(I410*H410,2)</f>
        <v>0</v>
      </c>
      <c r="K410" s="182" t="s">
        <v>157</v>
      </c>
      <c r="L410" s="41"/>
      <c r="M410" s="187" t="s">
        <v>19</v>
      </c>
      <c r="N410" s="188" t="s">
        <v>44</v>
      </c>
      <c r="O410" s="66"/>
      <c r="P410" s="189">
        <f>O410*H410</f>
        <v>0</v>
      </c>
      <c r="Q410" s="189">
        <v>0</v>
      </c>
      <c r="R410" s="189">
        <f>Q410*H410</f>
        <v>0</v>
      </c>
      <c r="S410" s="189">
        <v>0</v>
      </c>
      <c r="T410" s="190">
        <f>S410*H410</f>
        <v>0</v>
      </c>
      <c r="U410" s="36"/>
      <c r="V410" s="36"/>
      <c r="W410" s="36"/>
      <c r="X410" s="36"/>
      <c r="Y410" s="36"/>
      <c r="Z410" s="36"/>
      <c r="AA410" s="36"/>
      <c r="AB410" s="36"/>
      <c r="AC410" s="36"/>
      <c r="AD410" s="36"/>
      <c r="AE410" s="36"/>
      <c r="AR410" s="191" t="s">
        <v>276</v>
      </c>
      <c r="AT410" s="191" t="s">
        <v>153</v>
      </c>
      <c r="AU410" s="191" t="s">
        <v>82</v>
      </c>
      <c r="AY410" s="19" t="s">
        <v>151</v>
      </c>
      <c r="BE410" s="192">
        <f>IF(N410="základní",J410,0)</f>
        <v>0</v>
      </c>
      <c r="BF410" s="192">
        <f>IF(N410="snížená",J410,0)</f>
        <v>0</v>
      </c>
      <c r="BG410" s="192">
        <f>IF(N410="zákl. přenesená",J410,0)</f>
        <v>0</v>
      </c>
      <c r="BH410" s="192">
        <f>IF(N410="sníž. přenesená",J410,0)</f>
        <v>0</v>
      </c>
      <c r="BI410" s="192">
        <f>IF(N410="nulová",J410,0)</f>
        <v>0</v>
      </c>
      <c r="BJ410" s="19" t="s">
        <v>80</v>
      </c>
      <c r="BK410" s="192">
        <f>ROUND(I410*H410,2)</f>
        <v>0</v>
      </c>
      <c r="BL410" s="19" t="s">
        <v>276</v>
      </c>
      <c r="BM410" s="191" t="s">
        <v>1831</v>
      </c>
    </row>
    <row r="411" spans="1:65" s="2" customFormat="1" ht="29.25">
      <c r="A411" s="36"/>
      <c r="B411" s="37"/>
      <c r="C411" s="38"/>
      <c r="D411" s="193" t="s">
        <v>160</v>
      </c>
      <c r="E411" s="38"/>
      <c r="F411" s="194" t="s">
        <v>1040</v>
      </c>
      <c r="G411" s="38"/>
      <c r="H411" s="38"/>
      <c r="I411" s="195"/>
      <c r="J411" s="38"/>
      <c r="K411" s="38"/>
      <c r="L411" s="41"/>
      <c r="M411" s="196"/>
      <c r="N411" s="197"/>
      <c r="O411" s="66"/>
      <c r="P411" s="66"/>
      <c r="Q411" s="66"/>
      <c r="R411" s="66"/>
      <c r="S411" s="66"/>
      <c r="T411" s="67"/>
      <c r="U411" s="36"/>
      <c r="V411" s="36"/>
      <c r="W411" s="36"/>
      <c r="X411" s="36"/>
      <c r="Y411" s="36"/>
      <c r="Z411" s="36"/>
      <c r="AA411" s="36"/>
      <c r="AB411" s="36"/>
      <c r="AC411" s="36"/>
      <c r="AD411" s="36"/>
      <c r="AE411" s="36"/>
      <c r="AT411" s="19" t="s">
        <v>160</v>
      </c>
      <c r="AU411" s="19" t="s">
        <v>82</v>
      </c>
    </row>
    <row r="412" spans="1:65" s="2" customFormat="1" ht="11.25">
      <c r="A412" s="36"/>
      <c r="B412" s="37"/>
      <c r="C412" s="38"/>
      <c r="D412" s="198" t="s">
        <v>162</v>
      </c>
      <c r="E412" s="38"/>
      <c r="F412" s="199" t="s">
        <v>1041</v>
      </c>
      <c r="G412" s="38"/>
      <c r="H412" s="38"/>
      <c r="I412" s="195"/>
      <c r="J412" s="38"/>
      <c r="K412" s="38"/>
      <c r="L412" s="41"/>
      <c r="M412" s="196"/>
      <c r="N412" s="197"/>
      <c r="O412" s="66"/>
      <c r="P412" s="66"/>
      <c r="Q412" s="66"/>
      <c r="R412" s="66"/>
      <c r="S412" s="66"/>
      <c r="T412" s="67"/>
      <c r="U412" s="36"/>
      <c r="V412" s="36"/>
      <c r="W412" s="36"/>
      <c r="X412" s="36"/>
      <c r="Y412" s="36"/>
      <c r="Z412" s="36"/>
      <c r="AA412" s="36"/>
      <c r="AB412" s="36"/>
      <c r="AC412" s="36"/>
      <c r="AD412" s="36"/>
      <c r="AE412" s="36"/>
      <c r="AT412" s="19" t="s">
        <v>162</v>
      </c>
      <c r="AU412" s="19" t="s">
        <v>82</v>
      </c>
    </row>
    <row r="413" spans="1:65" s="12" customFormat="1" ht="22.9" customHeight="1">
      <c r="B413" s="164"/>
      <c r="C413" s="165"/>
      <c r="D413" s="166" t="s">
        <v>72</v>
      </c>
      <c r="E413" s="178" t="s">
        <v>307</v>
      </c>
      <c r="F413" s="178" t="s">
        <v>308</v>
      </c>
      <c r="G413" s="165"/>
      <c r="H413" s="165"/>
      <c r="I413" s="168"/>
      <c r="J413" s="179">
        <f>BK413</f>
        <v>0</v>
      </c>
      <c r="K413" s="165"/>
      <c r="L413" s="170"/>
      <c r="M413" s="171"/>
      <c r="N413" s="172"/>
      <c r="O413" s="172"/>
      <c r="P413" s="173">
        <f>SUM(P414:P434)</f>
        <v>0</v>
      </c>
      <c r="Q413" s="172"/>
      <c r="R413" s="173">
        <f>SUM(R414:R434)</f>
        <v>9.1060800000000008E-3</v>
      </c>
      <c r="S413" s="172"/>
      <c r="T413" s="174">
        <f>SUM(T414:T434)</f>
        <v>0</v>
      </c>
      <c r="AR413" s="175" t="s">
        <v>82</v>
      </c>
      <c r="AT413" s="176" t="s">
        <v>72</v>
      </c>
      <c r="AU413" s="176" t="s">
        <v>80</v>
      </c>
      <c r="AY413" s="175" t="s">
        <v>151</v>
      </c>
      <c r="BK413" s="177">
        <f>SUM(BK414:BK434)</f>
        <v>0</v>
      </c>
    </row>
    <row r="414" spans="1:65" s="2" customFormat="1" ht="21.75" customHeight="1">
      <c r="A414" s="36"/>
      <c r="B414" s="37"/>
      <c r="C414" s="180" t="s">
        <v>909</v>
      </c>
      <c r="D414" s="180" t="s">
        <v>153</v>
      </c>
      <c r="E414" s="181" t="s">
        <v>1078</v>
      </c>
      <c r="F414" s="182" t="s">
        <v>1079</v>
      </c>
      <c r="G414" s="183" t="s">
        <v>178</v>
      </c>
      <c r="H414" s="184">
        <v>18.648</v>
      </c>
      <c r="I414" s="185"/>
      <c r="J414" s="186">
        <f>ROUND(I414*H414,2)</f>
        <v>0</v>
      </c>
      <c r="K414" s="182" t="s">
        <v>157</v>
      </c>
      <c r="L414" s="41"/>
      <c r="M414" s="187" t="s">
        <v>19</v>
      </c>
      <c r="N414" s="188" t="s">
        <v>44</v>
      </c>
      <c r="O414" s="66"/>
      <c r="P414" s="189">
        <f>O414*H414</f>
        <v>0</v>
      </c>
      <c r="Q414" s="189">
        <v>2.1000000000000001E-4</v>
      </c>
      <c r="R414" s="189">
        <f>Q414*H414</f>
        <v>3.9160799999999997E-3</v>
      </c>
      <c r="S414" s="189">
        <v>0</v>
      </c>
      <c r="T414" s="190">
        <f>S414*H414</f>
        <v>0</v>
      </c>
      <c r="U414" s="36"/>
      <c r="V414" s="36"/>
      <c r="W414" s="36"/>
      <c r="X414" s="36"/>
      <c r="Y414" s="36"/>
      <c r="Z414" s="36"/>
      <c r="AA414" s="36"/>
      <c r="AB414" s="36"/>
      <c r="AC414" s="36"/>
      <c r="AD414" s="36"/>
      <c r="AE414" s="36"/>
      <c r="AR414" s="191" t="s">
        <v>276</v>
      </c>
      <c r="AT414" s="191" t="s">
        <v>153</v>
      </c>
      <c r="AU414" s="191" t="s">
        <v>82</v>
      </c>
      <c r="AY414" s="19" t="s">
        <v>151</v>
      </c>
      <c r="BE414" s="192">
        <f>IF(N414="základní",J414,0)</f>
        <v>0</v>
      </c>
      <c r="BF414" s="192">
        <f>IF(N414="snížená",J414,0)</f>
        <v>0</v>
      </c>
      <c r="BG414" s="192">
        <f>IF(N414="zákl. přenesená",J414,0)</f>
        <v>0</v>
      </c>
      <c r="BH414" s="192">
        <f>IF(N414="sníž. přenesená",J414,0)</f>
        <v>0</v>
      </c>
      <c r="BI414" s="192">
        <f>IF(N414="nulová",J414,0)</f>
        <v>0</v>
      </c>
      <c r="BJ414" s="19" t="s">
        <v>80</v>
      </c>
      <c r="BK414" s="192">
        <f>ROUND(I414*H414,2)</f>
        <v>0</v>
      </c>
      <c r="BL414" s="19" t="s">
        <v>276</v>
      </c>
      <c r="BM414" s="191" t="s">
        <v>1832</v>
      </c>
    </row>
    <row r="415" spans="1:65" s="2" customFormat="1" ht="11.25">
      <c r="A415" s="36"/>
      <c r="B415" s="37"/>
      <c r="C415" s="38"/>
      <c r="D415" s="193" t="s">
        <v>160</v>
      </c>
      <c r="E415" s="38"/>
      <c r="F415" s="194" t="s">
        <v>1079</v>
      </c>
      <c r="G415" s="38"/>
      <c r="H415" s="38"/>
      <c r="I415" s="195"/>
      <c r="J415" s="38"/>
      <c r="K415" s="38"/>
      <c r="L415" s="41"/>
      <c r="M415" s="196"/>
      <c r="N415" s="197"/>
      <c r="O415" s="66"/>
      <c r="P415" s="66"/>
      <c r="Q415" s="66"/>
      <c r="R415" s="66"/>
      <c r="S415" s="66"/>
      <c r="T415" s="67"/>
      <c r="U415" s="36"/>
      <c r="V415" s="36"/>
      <c r="W415" s="36"/>
      <c r="X415" s="36"/>
      <c r="Y415" s="36"/>
      <c r="Z415" s="36"/>
      <c r="AA415" s="36"/>
      <c r="AB415" s="36"/>
      <c r="AC415" s="36"/>
      <c r="AD415" s="36"/>
      <c r="AE415" s="36"/>
      <c r="AT415" s="19" t="s">
        <v>160</v>
      </c>
      <c r="AU415" s="19" t="s">
        <v>82</v>
      </c>
    </row>
    <row r="416" spans="1:65" s="2" customFormat="1" ht="11.25">
      <c r="A416" s="36"/>
      <c r="B416" s="37"/>
      <c r="C416" s="38"/>
      <c r="D416" s="198" t="s">
        <v>162</v>
      </c>
      <c r="E416" s="38"/>
      <c r="F416" s="199" t="s">
        <v>1081</v>
      </c>
      <c r="G416" s="38"/>
      <c r="H416" s="38"/>
      <c r="I416" s="195"/>
      <c r="J416" s="38"/>
      <c r="K416" s="38"/>
      <c r="L416" s="41"/>
      <c r="M416" s="196"/>
      <c r="N416" s="197"/>
      <c r="O416" s="66"/>
      <c r="P416" s="66"/>
      <c r="Q416" s="66"/>
      <c r="R416" s="66"/>
      <c r="S416" s="66"/>
      <c r="T416" s="67"/>
      <c r="U416" s="36"/>
      <c r="V416" s="36"/>
      <c r="W416" s="36"/>
      <c r="X416" s="36"/>
      <c r="Y416" s="36"/>
      <c r="Z416" s="36"/>
      <c r="AA416" s="36"/>
      <c r="AB416" s="36"/>
      <c r="AC416" s="36"/>
      <c r="AD416" s="36"/>
      <c r="AE416" s="36"/>
      <c r="AT416" s="19" t="s">
        <v>162</v>
      </c>
      <c r="AU416" s="19" t="s">
        <v>82</v>
      </c>
    </row>
    <row r="417" spans="1:65" s="13" customFormat="1" ht="22.5">
      <c r="B417" s="200"/>
      <c r="C417" s="201"/>
      <c r="D417" s="193" t="s">
        <v>164</v>
      </c>
      <c r="E417" s="202" t="s">
        <v>19</v>
      </c>
      <c r="F417" s="203" t="s">
        <v>1833</v>
      </c>
      <c r="G417" s="201"/>
      <c r="H417" s="202" t="s">
        <v>19</v>
      </c>
      <c r="I417" s="204"/>
      <c r="J417" s="201"/>
      <c r="K417" s="201"/>
      <c r="L417" s="205"/>
      <c r="M417" s="206"/>
      <c r="N417" s="207"/>
      <c r="O417" s="207"/>
      <c r="P417" s="207"/>
      <c r="Q417" s="207"/>
      <c r="R417" s="207"/>
      <c r="S417" s="207"/>
      <c r="T417" s="208"/>
      <c r="AT417" s="209" t="s">
        <v>164</v>
      </c>
      <c r="AU417" s="209" t="s">
        <v>82</v>
      </c>
      <c r="AV417" s="13" t="s">
        <v>80</v>
      </c>
      <c r="AW417" s="13" t="s">
        <v>35</v>
      </c>
      <c r="AX417" s="13" t="s">
        <v>73</v>
      </c>
      <c r="AY417" s="209" t="s">
        <v>151</v>
      </c>
    </row>
    <row r="418" spans="1:65" s="14" customFormat="1" ht="11.25">
      <c r="B418" s="210"/>
      <c r="C418" s="211"/>
      <c r="D418" s="193" t="s">
        <v>164</v>
      </c>
      <c r="E418" s="212" t="s">
        <v>19</v>
      </c>
      <c r="F418" s="213" t="s">
        <v>1083</v>
      </c>
      <c r="G418" s="211"/>
      <c r="H418" s="214">
        <v>17.423999999999999</v>
      </c>
      <c r="I418" s="215"/>
      <c r="J418" s="211"/>
      <c r="K418" s="211"/>
      <c r="L418" s="216"/>
      <c r="M418" s="217"/>
      <c r="N418" s="218"/>
      <c r="O418" s="218"/>
      <c r="P418" s="218"/>
      <c r="Q418" s="218"/>
      <c r="R418" s="218"/>
      <c r="S418" s="218"/>
      <c r="T418" s="219"/>
      <c r="AT418" s="220" t="s">
        <v>164</v>
      </c>
      <c r="AU418" s="220" t="s">
        <v>82</v>
      </c>
      <c r="AV418" s="14" t="s">
        <v>82</v>
      </c>
      <c r="AW418" s="14" t="s">
        <v>35</v>
      </c>
      <c r="AX418" s="14" t="s">
        <v>73</v>
      </c>
      <c r="AY418" s="220" t="s">
        <v>151</v>
      </c>
    </row>
    <row r="419" spans="1:65" s="13" customFormat="1" ht="22.5">
      <c r="B419" s="200"/>
      <c r="C419" s="201"/>
      <c r="D419" s="193" t="s">
        <v>164</v>
      </c>
      <c r="E419" s="202" t="s">
        <v>19</v>
      </c>
      <c r="F419" s="203" t="s">
        <v>1453</v>
      </c>
      <c r="G419" s="201"/>
      <c r="H419" s="202" t="s">
        <v>19</v>
      </c>
      <c r="I419" s="204"/>
      <c r="J419" s="201"/>
      <c r="K419" s="201"/>
      <c r="L419" s="205"/>
      <c r="M419" s="206"/>
      <c r="N419" s="207"/>
      <c r="O419" s="207"/>
      <c r="P419" s="207"/>
      <c r="Q419" s="207"/>
      <c r="R419" s="207"/>
      <c r="S419" s="207"/>
      <c r="T419" s="208"/>
      <c r="AT419" s="209" t="s">
        <v>164</v>
      </c>
      <c r="AU419" s="209" t="s">
        <v>82</v>
      </c>
      <c r="AV419" s="13" t="s">
        <v>80</v>
      </c>
      <c r="AW419" s="13" t="s">
        <v>35</v>
      </c>
      <c r="AX419" s="13" t="s">
        <v>73</v>
      </c>
      <c r="AY419" s="209" t="s">
        <v>151</v>
      </c>
    </row>
    <row r="420" spans="1:65" s="14" customFormat="1" ht="11.25">
      <c r="B420" s="210"/>
      <c r="C420" s="211"/>
      <c r="D420" s="193" t="s">
        <v>164</v>
      </c>
      <c r="E420" s="212" t="s">
        <v>19</v>
      </c>
      <c r="F420" s="213" t="s">
        <v>1085</v>
      </c>
      <c r="G420" s="211"/>
      <c r="H420" s="214">
        <v>1.224</v>
      </c>
      <c r="I420" s="215"/>
      <c r="J420" s="211"/>
      <c r="K420" s="211"/>
      <c r="L420" s="216"/>
      <c r="M420" s="217"/>
      <c r="N420" s="218"/>
      <c r="O420" s="218"/>
      <c r="P420" s="218"/>
      <c r="Q420" s="218"/>
      <c r="R420" s="218"/>
      <c r="S420" s="218"/>
      <c r="T420" s="219"/>
      <c r="AT420" s="220" t="s">
        <v>164</v>
      </c>
      <c r="AU420" s="220" t="s">
        <v>82</v>
      </c>
      <c r="AV420" s="14" t="s">
        <v>82</v>
      </c>
      <c r="AW420" s="14" t="s">
        <v>35</v>
      </c>
      <c r="AX420" s="14" t="s">
        <v>73</v>
      </c>
      <c r="AY420" s="220" t="s">
        <v>151</v>
      </c>
    </row>
    <row r="421" spans="1:65" s="15" customFormat="1" ht="11.25">
      <c r="B421" s="221"/>
      <c r="C421" s="222"/>
      <c r="D421" s="193" t="s">
        <v>164</v>
      </c>
      <c r="E421" s="223" t="s">
        <v>19</v>
      </c>
      <c r="F421" s="224" t="s">
        <v>167</v>
      </c>
      <c r="G421" s="222"/>
      <c r="H421" s="225">
        <v>18.648</v>
      </c>
      <c r="I421" s="226"/>
      <c r="J421" s="222"/>
      <c r="K421" s="222"/>
      <c r="L421" s="227"/>
      <c r="M421" s="228"/>
      <c r="N421" s="229"/>
      <c r="O421" s="229"/>
      <c r="P421" s="229"/>
      <c r="Q421" s="229"/>
      <c r="R421" s="229"/>
      <c r="S421" s="229"/>
      <c r="T421" s="230"/>
      <c r="AT421" s="231" t="s">
        <v>164</v>
      </c>
      <c r="AU421" s="231" t="s">
        <v>82</v>
      </c>
      <c r="AV421" s="15" t="s">
        <v>158</v>
      </c>
      <c r="AW421" s="15" t="s">
        <v>35</v>
      </c>
      <c r="AX421" s="15" t="s">
        <v>80</v>
      </c>
      <c r="AY421" s="231" t="s">
        <v>151</v>
      </c>
    </row>
    <row r="422" spans="1:65" s="2" customFormat="1" ht="24.2" customHeight="1">
      <c r="A422" s="36"/>
      <c r="B422" s="37"/>
      <c r="C422" s="180" t="s">
        <v>917</v>
      </c>
      <c r="D422" s="180" t="s">
        <v>153</v>
      </c>
      <c r="E422" s="181" t="s">
        <v>1087</v>
      </c>
      <c r="F422" s="182" t="s">
        <v>1088</v>
      </c>
      <c r="G422" s="183" t="s">
        <v>156</v>
      </c>
      <c r="H422" s="184">
        <v>24</v>
      </c>
      <c r="I422" s="185"/>
      <c r="J422" s="186">
        <f>ROUND(I422*H422,2)</f>
        <v>0</v>
      </c>
      <c r="K422" s="182" t="s">
        <v>157</v>
      </c>
      <c r="L422" s="41"/>
      <c r="M422" s="187" t="s">
        <v>19</v>
      </c>
      <c r="N422" s="188" t="s">
        <v>44</v>
      </c>
      <c r="O422" s="66"/>
      <c r="P422" s="189">
        <f>O422*H422</f>
        <v>0</v>
      </c>
      <c r="Q422" s="189">
        <v>2.1000000000000001E-4</v>
      </c>
      <c r="R422" s="189">
        <f>Q422*H422</f>
        <v>5.0400000000000002E-3</v>
      </c>
      <c r="S422" s="189">
        <v>0</v>
      </c>
      <c r="T422" s="190">
        <f>S422*H422</f>
        <v>0</v>
      </c>
      <c r="U422" s="36"/>
      <c r="V422" s="36"/>
      <c r="W422" s="36"/>
      <c r="X422" s="36"/>
      <c r="Y422" s="36"/>
      <c r="Z422" s="36"/>
      <c r="AA422" s="36"/>
      <c r="AB422" s="36"/>
      <c r="AC422" s="36"/>
      <c r="AD422" s="36"/>
      <c r="AE422" s="36"/>
      <c r="AR422" s="191" t="s">
        <v>276</v>
      </c>
      <c r="AT422" s="191" t="s">
        <v>153</v>
      </c>
      <c r="AU422" s="191" t="s">
        <v>82</v>
      </c>
      <c r="AY422" s="19" t="s">
        <v>151</v>
      </c>
      <c r="BE422" s="192">
        <f>IF(N422="základní",J422,0)</f>
        <v>0</v>
      </c>
      <c r="BF422" s="192">
        <f>IF(N422="snížená",J422,0)</f>
        <v>0</v>
      </c>
      <c r="BG422" s="192">
        <f>IF(N422="zákl. přenesená",J422,0)</f>
        <v>0</v>
      </c>
      <c r="BH422" s="192">
        <f>IF(N422="sníž. přenesená",J422,0)</f>
        <v>0</v>
      </c>
      <c r="BI422" s="192">
        <f>IF(N422="nulová",J422,0)</f>
        <v>0</v>
      </c>
      <c r="BJ422" s="19" t="s">
        <v>80</v>
      </c>
      <c r="BK422" s="192">
        <f>ROUND(I422*H422,2)</f>
        <v>0</v>
      </c>
      <c r="BL422" s="19" t="s">
        <v>276</v>
      </c>
      <c r="BM422" s="191" t="s">
        <v>1834</v>
      </c>
    </row>
    <row r="423" spans="1:65" s="2" customFormat="1" ht="19.5">
      <c r="A423" s="36"/>
      <c r="B423" s="37"/>
      <c r="C423" s="38"/>
      <c r="D423" s="193" t="s">
        <v>160</v>
      </c>
      <c r="E423" s="38"/>
      <c r="F423" s="194" t="s">
        <v>1090</v>
      </c>
      <c r="G423" s="38"/>
      <c r="H423" s="38"/>
      <c r="I423" s="195"/>
      <c r="J423" s="38"/>
      <c r="K423" s="38"/>
      <c r="L423" s="41"/>
      <c r="M423" s="196"/>
      <c r="N423" s="197"/>
      <c r="O423" s="66"/>
      <c r="P423" s="66"/>
      <c r="Q423" s="66"/>
      <c r="R423" s="66"/>
      <c r="S423" s="66"/>
      <c r="T423" s="67"/>
      <c r="U423" s="36"/>
      <c r="V423" s="36"/>
      <c r="W423" s="36"/>
      <c r="X423" s="36"/>
      <c r="Y423" s="36"/>
      <c r="Z423" s="36"/>
      <c r="AA423" s="36"/>
      <c r="AB423" s="36"/>
      <c r="AC423" s="36"/>
      <c r="AD423" s="36"/>
      <c r="AE423" s="36"/>
      <c r="AT423" s="19" t="s">
        <v>160</v>
      </c>
      <c r="AU423" s="19" t="s">
        <v>82</v>
      </c>
    </row>
    <row r="424" spans="1:65" s="2" customFormat="1" ht="11.25">
      <c r="A424" s="36"/>
      <c r="B424" s="37"/>
      <c r="C424" s="38"/>
      <c r="D424" s="198" t="s">
        <v>162</v>
      </c>
      <c r="E424" s="38"/>
      <c r="F424" s="199" t="s">
        <v>1091</v>
      </c>
      <c r="G424" s="38"/>
      <c r="H424" s="38"/>
      <c r="I424" s="195"/>
      <c r="J424" s="38"/>
      <c r="K424" s="38"/>
      <c r="L424" s="41"/>
      <c r="M424" s="196"/>
      <c r="N424" s="197"/>
      <c r="O424" s="66"/>
      <c r="P424" s="66"/>
      <c r="Q424" s="66"/>
      <c r="R424" s="66"/>
      <c r="S424" s="66"/>
      <c r="T424" s="67"/>
      <c r="U424" s="36"/>
      <c r="V424" s="36"/>
      <c r="W424" s="36"/>
      <c r="X424" s="36"/>
      <c r="Y424" s="36"/>
      <c r="Z424" s="36"/>
      <c r="AA424" s="36"/>
      <c r="AB424" s="36"/>
      <c r="AC424" s="36"/>
      <c r="AD424" s="36"/>
      <c r="AE424" s="36"/>
      <c r="AT424" s="19" t="s">
        <v>162</v>
      </c>
      <c r="AU424" s="19" t="s">
        <v>82</v>
      </c>
    </row>
    <row r="425" spans="1:65" s="2" customFormat="1" ht="19.5">
      <c r="A425" s="36"/>
      <c r="B425" s="37"/>
      <c r="C425" s="38"/>
      <c r="D425" s="193" t="s">
        <v>451</v>
      </c>
      <c r="E425" s="38"/>
      <c r="F425" s="257" t="s">
        <v>1455</v>
      </c>
      <c r="G425" s="38"/>
      <c r="H425" s="38"/>
      <c r="I425" s="195"/>
      <c r="J425" s="38"/>
      <c r="K425" s="38"/>
      <c r="L425" s="41"/>
      <c r="M425" s="196"/>
      <c r="N425" s="197"/>
      <c r="O425" s="66"/>
      <c r="P425" s="66"/>
      <c r="Q425" s="66"/>
      <c r="R425" s="66"/>
      <c r="S425" s="66"/>
      <c r="T425" s="67"/>
      <c r="U425" s="36"/>
      <c r="V425" s="36"/>
      <c r="W425" s="36"/>
      <c r="X425" s="36"/>
      <c r="Y425" s="36"/>
      <c r="Z425" s="36"/>
      <c r="AA425" s="36"/>
      <c r="AB425" s="36"/>
      <c r="AC425" s="36"/>
      <c r="AD425" s="36"/>
      <c r="AE425" s="36"/>
      <c r="AT425" s="19" t="s">
        <v>451</v>
      </c>
      <c r="AU425" s="19" t="s">
        <v>82</v>
      </c>
    </row>
    <row r="426" spans="1:65" s="13" customFormat="1" ht="22.5">
      <c r="B426" s="200"/>
      <c r="C426" s="201"/>
      <c r="D426" s="193" t="s">
        <v>164</v>
      </c>
      <c r="E426" s="202" t="s">
        <v>19</v>
      </c>
      <c r="F426" s="203" t="s">
        <v>1456</v>
      </c>
      <c r="G426" s="201"/>
      <c r="H426" s="202" t="s">
        <v>19</v>
      </c>
      <c r="I426" s="204"/>
      <c r="J426" s="201"/>
      <c r="K426" s="201"/>
      <c r="L426" s="205"/>
      <c r="M426" s="206"/>
      <c r="N426" s="207"/>
      <c r="O426" s="207"/>
      <c r="P426" s="207"/>
      <c r="Q426" s="207"/>
      <c r="R426" s="207"/>
      <c r="S426" s="207"/>
      <c r="T426" s="208"/>
      <c r="AT426" s="209" t="s">
        <v>164</v>
      </c>
      <c r="AU426" s="209" t="s">
        <v>82</v>
      </c>
      <c r="AV426" s="13" t="s">
        <v>80</v>
      </c>
      <c r="AW426" s="13" t="s">
        <v>35</v>
      </c>
      <c r="AX426" s="13" t="s">
        <v>73</v>
      </c>
      <c r="AY426" s="209" t="s">
        <v>151</v>
      </c>
    </row>
    <row r="427" spans="1:65" s="14" customFormat="1" ht="11.25">
      <c r="B427" s="210"/>
      <c r="C427" s="211"/>
      <c r="D427" s="193" t="s">
        <v>164</v>
      </c>
      <c r="E427" s="212" t="s">
        <v>19</v>
      </c>
      <c r="F427" s="213" t="s">
        <v>1457</v>
      </c>
      <c r="G427" s="211"/>
      <c r="H427" s="214">
        <v>24</v>
      </c>
      <c r="I427" s="215"/>
      <c r="J427" s="211"/>
      <c r="K427" s="211"/>
      <c r="L427" s="216"/>
      <c r="M427" s="217"/>
      <c r="N427" s="218"/>
      <c r="O427" s="218"/>
      <c r="P427" s="218"/>
      <c r="Q427" s="218"/>
      <c r="R427" s="218"/>
      <c r="S427" s="218"/>
      <c r="T427" s="219"/>
      <c r="AT427" s="220" t="s">
        <v>164</v>
      </c>
      <c r="AU427" s="220" t="s">
        <v>82</v>
      </c>
      <c r="AV427" s="14" t="s">
        <v>82</v>
      </c>
      <c r="AW427" s="14" t="s">
        <v>35</v>
      </c>
      <c r="AX427" s="14" t="s">
        <v>73</v>
      </c>
      <c r="AY427" s="220" t="s">
        <v>151</v>
      </c>
    </row>
    <row r="428" spans="1:65" s="15" customFormat="1" ht="11.25">
      <c r="B428" s="221"/>
      <c r="C428" s="222"/>
      <c r="D428" s="193" t="s">
        <v>164</v>
      </c>
      <c r="E428" s="223" t="s">
        <v>19</v>
      </c>
      <c r="F428" s="224" t="s">
        <v>167</v>
      </c>
      <c r="G428" s="222"/>
      <c r="H428" s="225">
        <v>24</v>
      </c>
      <c r="I428" s="226"/>
      <c r="J428" s="222"/>
      <c r="K428" s="222"/>
      <c r="L428" s="227"/>
      <c r="M428" s="228"/>
      <c r="N428" s="229"/>
      <c r="O428" s="229"/>
      <c r="P428" s="229"/>
      <c r="Q428" s="229"/>
      <c r="R428" s="229"/>
      <c r="S428" s="229"/>
      <c r="T428" s="230"/>
      <c r="AT428" s="231" t="s">
        <v>164</v>
      </c>
      <c r="AU428" s="231" t="s">
        <v>82</v>
      </c>
      <c r="AV428" s="15" t="s">
        <v>158</v>
      </c>
      <c r="AW428" s="15" t="s">
        <v>35</v>
      </c>
      <c r="AX428" s="15" t="s">
        <v>80</v>
      </c>
      <c r="AY428" s="231" t="s">
        <v>151</v>
      </c>
    </row>
    <row r="429" spans="1:65" s="2" customFormat="1" ht="24.2" customHeight="1">
      <c r="A429" s="36"/>
      <c r="B429" s="37"/>
      <c r="C429" s="180" t="s">
        <v>925</v>
      </c>
      <c r="D429" s="180" t="s">
        <v>153</v>
      </c>
      <c r="E429" s="181" t="s">
        <v>1095</v>
      </c>
      <c r="F429" s="182" t="s">
        <v>1096</v>
      </c>
      <c r="G429" s="183" t="s">
        <v>178</v>
      </c>
      <c r="H429" s="184">
        <v>5</v>
      </c>
      <c r="I429" s="185"/>
      <c r="J429" s="186">
        <f>ROUND(I429*H429,2)</f>
        <v>0</v>
      </c>
      <c r="K429" s="182" t="s">
        <v>157</v>
      </c>
      <c r="L429" s="41"/>
      <c r="M429" s="187" t="s">
        <v>19</v>
      </c>
      <c r="N429" s="188" t="s">
        <v>44</v>
      </c>
      <c r="O429" s="66"/>
      <c r="P429" s="189">
        <f>O429*H429</f>
        <v>0</v>
      </c>
      <c r="Q429" s="189">
        <v>3.0000000000000001E-5</v>
      </c>
      <c r="R429" s="189">
        <f>Q429*H429</f>
        <v>1.5000000000000001E-4</v>
      </c>
      <c r="S429" s="189">
        <v>0</v>
      </c>
      <c r="T429" s="190">
        <f>S429*H429</f>
        <v>0</v>
      </c>
      <c r="U429" s="36"/>
      <c r="V429" s="36"/>
      <c r="W429" s="36"/>
      <c r="X429" s="36"/>
      <c r="Y429" s="36"/>
      <c r="Z429" s="36"/>
      <c r="AA429" s="36"/>
      <c r="AB429" s="36"/>
      <c r="AC429" s="36"/>
      <c r="AD429" s="36"/>
      <c r="AE429" s="36"/>
      <c r="AR429" s="191" t="s">
        <v>158</v>
      </c>
      <c r="AT429" s="191" t="s">
        <v>153</v>
      </c>
      <c r="AU429" s="191" t="s">
        <v>82</v>
      </c>
      <c r="AY429" s="19" t="s">
        <v>151</v>
      </c>
      <c r="BE429" s="192">
        <f>IF(N429="základní",J429,0)</f>
        <v>0</v>
      </c>
      <c r="BF429" s="192">
        <f>IF(N429="snížená",J429,0)</f>
        <v>0</v>
      </c>
      <c r="BG429" s="192">
        <f>IF(N429="zákl. přenesená",J429,0)</f>
        <v>0</v>
      </c>
      <c r="BH429" s="192">
        <f>IF(N429="sníž. přenesená",J429,0)</f>
        <v>0</v>
      </c>
      <c r="BI429" s="192">
        <f>IF(N429="nulová",J429,0)</f>
        <v>0</v>
      </c>
      <c r="BJ429" s="19" t="s">
        <v>80</v>
      </c>
      <c r="BK429" s="192">
        <f>ROUND(I429*H429,2)</f>
        <v>0</v>
      </c>
      <c r="BL429" s="19" t="s">
        <v>158</v>
      </c>
      <c r="BM429" s="191" t="s">
        <v>1835</v>
      </c>
    </row>
    <row r="430" spans="1:65" s="2" customFormat="1" ht="19.5">
      <c r="A430" s="36"/>
      <c r="B430" s="37"/>
      <c r="C430" s="38"/>
      <c r="D430" s="193" t="s">
        <v>160</v>
      </c>
      <c r="E430" s="38"/>
      <c r="F430" s="194" t="s">
        <v>1098</v>
      </c>
      <c r="G430" s="38"/>
      <c r="H430" s="38"/>
      <c r="I430" s="195"/>
      <c r="J430" s="38"/>
      <c r="K430" s="38"/>
      <c r="L430" s="41"/>
      <c r="M430" s="196"/>
      <c r="N430" s="197"/>
      <c r="O430" s="66"/>
      <c r="P430" s="66"/>
      <c r="Q430" s="66"/>
      <c r="R430" s="66"/>
      <c r="S430" s="66"/>
      <c r="T430" s="67"/>
      <c r="U430" s="36"/>
      <c r="V430" s="36"/>
      <c r="W430" s="36"/>
      <c r="X430" s="36"/>
      <c r="Y430" s="36"/>
      <c r="Z430" s="36"/>
      <c r="AA430" s="36"/>
      <c r="AB430" s="36"/>
      <c r="AC430" s="36"/>
      <c r="AD430" s="36"/>
      <c r="AE430" s="36"/>
      <c r="AT430" s="19" t="s">
        <v>160</v>
      </c>
      <c r="AU430" s="19" t="s">
        <v>82</v>
      </c>
    </row>
    <row r="431" spans="1:65" s="2" customFormat="1" ht="11.25">
      <c r="A431" s="36"/>
      <c r="B431" s="37"/>
      <c r="C431" s="38"/>
      <c r="D431" s="198" t="s">
        <v>162</v>
      </c>
      <c r="E431" s="38"/>
      <c r="F431" s="199" t="s">
        <v>1099</v>
      </c>
      <c r="G431" s="38"/>
      <c r="H431" s="38"/>
      <c r="I431" s="195"/>
      <c r="J431" s="38"/>
      <c r="K431" s="38"/>
      <c r="L431" s="41"/>
      <c r="M431" s="196"/>
      <c r="N431" s="197"/>
      <c r="O431" s="66"/>
      <c r="P431" s="66"/>
      <c r="Q431" s="66"/>
      <c r="R431" s="66"/>
      <c r="S431" s="66"/>
      <c r="T431" s="67"/>
      <c r="U431" s="36"/>
      <c r="V431" s="36"/>
      <c r="W431" s="36"/>
      <c r="X431" s="36"/>
      <c r="Y431" s="36"/>
      <c r="Z431" s="36"/>
      <c r="AA431" s="36"/>
      <c r="AB431" s="36"/>
      <c r="AC431" s="36"/>
      <c r="AD431" s="36"/>
      <c r="AE431" s="36"/>
      <c r="AT431" s="19" t="s">
        <v>162</v>
      </c>
      <c r="AU431" s="19" t="s">
        <v>82</v>
      </c>
    </row>
    <row r="432" spans="1:65" s="13" customFormat="1" ht="11.25">
      <c r="B432" s="200"/>
      <c r="C432" s="201"/>
      <c r="D432" s="193" t="s">
        <v>164</v>
      </c>
      <c r="E432" s="202" t="s">
        <v>19</v>
      </c>
      <c r="F432" s="203" t="s">
        <v>1100</v>
      </c>
      <c r="G432" s="201"/>
      <c r="H432" s="202" t="s">
        <v>19</v>
      </c>
      <c r="I432" s="204"/>
      <c r="J432" s="201"/>
      <c r="K432" s="201"/>
      <c r="L432" s="205"/>
      <c r="M432" s="206"/>
      <c r="N432" s="207"/>
      <c r="O432" s="207"/>
      <c r="P432" s="207"/>
      <c r="Q432" s="207"/>
      <c r="R432" s="207"/>
      <c r="S432" s="207"/>
      <c r="T432" s="208"/>
      <c r="AT432" s="209" t="s">
        <v>164</v>
      </c>
      <c r="AU432" s="209" t="s">
        <v>82</v>
      </c>
      <c r="AV432" s="13" t="s">
        <v>80</v>
      </c>
      <c r="AW432" s="13" t="s">
        <v>35</v>
      </c>
      <c r="AX432" s="13" t="s">
        <v>73</v>
      </c>
      <c r="AY432" s="209" t="s">
        <v>151</v>
      </c>
    </row>
    <row r="433" spans="1:65" s="14" customFormat="1" ht="11.25">
      <c r="B433" s="210"/>
      <c r="C433" s="211"/>
      <c r="D433" s="193" t="s">
        <v>164</v>
      </c>
      <c r="E433" s="212" t="s">
        <v>19</v>
      </c>
      <c r="F433" s="213" t="s">
        <v>1101</v>
      </c>
      <c r="G433" s="211"/>
      <c r="H433" s="214">
        <v>5</v>
      </c>
      <c r="I433" s="215"/>
      <c r="J433" s="211"/>
      <c r="K433" s="211"/>
      <c r="L433" s="216"/>
      <c r="M433" s="217"/>
      <c r="N433" s="218"/>
      <c r="O433" s="218"/>
      <c r="P433" s="218"/>
      <c r="Q433" s="218"/>
      <c r="R433" s="218"/>
      <c r="S433" s="218"/>
      <c r="T433" s="219"/>
      <c r="AT433" s="220" t="s">
        <v>164</v>
      </c>
      <c r="AU433" s="220" t="s">
        <v>82</v>
      </c>
      <c r="AV433" s="14" t="s">
        <v>82</v>
      </c>
      <c r="AW433" s="14" t="s">
        <v>35</v>
      </c>
      <c r="AX433" s="14" t="s">
        <v>73</v>
      </c>
      <c r="AY433" s="220" t="s">
        <v>151</v>
      </c>
    </row>
    <row r="434" spans="1:65" s="15" customFormat="1" ht="11.25">
      <c r="B434" s="221"/>
      <c r="C434" s="222"/>
      <c r="D434" s="193" t="s">
        <v>164</v>
      </c>
      <c r="E434" s="223" t="s">
        <v>19</v>
      </c>
      <c r="F434" s="224" t="s">
        <v>167</v>
      </c>
      <c r="G434" s="222"/>
      <c r="H434" s="225">
        <v>5</v>
      </c>
      <c r="I434" s="226"/>
      <c r="J434" s="222"/>
      <c r="K434" s="222"/>
      <c r="L434" s="227"/>
      <c r="M434" s="228"/>
      <c r="N434" s="229"/>
      <c r="O434" s="229"/>
      <c r="P434" s="229"/>
      <c r="Q434" s="229"/>
      <c r="R434" s="229"/>
      <c r="S434" s="229"/>
      <c r="T434" s="230"/>
      <c r="AT434" s="231" t="s">
        <v>164</v>
      </c>
      <c r="AU434" s="231" t="s">
        <v>82</v>
      </c>
      <c r="AV434" s="15" t="s">
        <v>158</v>
      </c>
      <c r="AW434" s="15" t="s">
        <v>35</v>
      </c>
      <c r="AX434" s="15" t="s">
        <v>80</v>
      </c>
      <c r="AY434" s="231" t="s">
        <v>151</v>
      </c>
    </row>
    <row r="435" spans="1:65" s="12" customFormat="1" ht="22.9" customHeight="1">
      <c r="B435" s="164"/>
      <c r="C435" s="165"/>
      <c r="D435" s="166" t="s">
        <v>72</v>
      </c>
      <c r="E435" s="178" t="s">
        <v>1102</v>
      </c>
      <c r="F435" s="178" t="s">
        <v>1103</v>
      </c>
      <c r="G435" s="165"/>
      <c r="H435" s="165"/>
      <c r="I435" s="168"/>
      <c r="J435" s="179">
        <f>BK435</f>
        <v>0</v>
      </c>
      <c r="K435" s="165"/>
      <c r="L435" s="170"/>
      <c r="M435" s="171"/>
      <c r="N435" s="172"/>
      <c r="O435" s="172"/>
      <c r="P435" s="173">
        <f>SUM(P436:P508)</f>
        <v>0</v>
      </c>
      <c r="Q435" s="172"/>
      <c r="R435" s="173">
        <f>SUM(R436:R508)</f>
        <v>0.18981120000000001</v>
      </c>
      <c r="S435" s="172"/>
      <c r="T435" s="174">
        <f>SUM(T436:T508)</f>
        <v>1.86084</v>
      </c>
      <c r="AR435" s="175" t="s">
        <v>82</v>
      </c>
      <c r="AT435" s="176" t="s">
        <v>72</v>
      </c>
      <c r="AU435" s="176" t="s">
        <v>80</v>
      </c>
      <c r="AY435" s="175" t="s">
        <v>151</v>
      </c>
      <c r="BK435" s="177">
        <f>SUM(BK436:BK508)</f>
        <v>0</v>
      </c>
    </row>
    <row r="436" spans="1:65" s="2" customFormat="1" ht="21.75" customHeight="1">
      <c r="A436" s="36"/>
      <c r="B436" s="37"/>
      <c r="C436" s="180" t="s">
        <v>931</v>
      </c>
      <c r="D436" s="180" t="s">
        <v>153</v>
      </c>
      <c r="E436" s="181" t="s">
        <v>1460</v>
      </c>
      <c r="F436" s="182" t="s">
        <v>1106</v>
      </c>
      <c r="G436" s="183" t="s">
        <v>178</v>
      </c>
      <c r="H436" s="184">
        <v>92.52</v>
      </c>
      <c r="I436" s="185"/>
      <c r="J436" s="186">
        <f>ROUND(I436*H436,2)</f>
        <v>0</v>
      </c>
      <c r="K436" s="182" t="s">
        <v>157</v>
      </c>
      <c r="L436" s="41"/>
      <c r="M436" s="187" t="s">
        <v>19</v>
      </c>
      <c r="N436" s="188" t="s">
        <v>44</v>
      </c>
      <c r="O436" s="66"/>
      <c r="P436" s="189">
        <f>O436*H436</f>
        <v>0</v>
      </c>
      <c r="Q436" s="189">
        <v>0</v>
      </c>
      <c r="R436" s="189">
        <f>Q436*H436</f>
        <v>0</v>
      </c>
      <c r="S436" s="189">
        <v>1.7000000000000001E-2</v>
      </c>
      <c r="T436" s="190">
        <f>S436*H436</f>
        <v>1.57284</v>
      </c>
      <c r="U436" s="36"/>
      <c r="V436" s="36"/>
      <c r="W436" s="36"/>
      <c r="X436" s="36"/>
      <c r="Y436" s="36"/>
      <c r="Z436" s="36"/>
      <c r="AA436" s="36"/>
      <c r="AB436" s="36"/>
      <c r="AC436" s="36"/>
      <c r="AD436" s="36"/>
      <c r="AE436" s="36"/>
      <c r="AR436" s="191" t="s">
        <v>276</v>
      </c>
      <c r="AT436" s="191" t="s">
        <v>153</v>
      </c>
      <c r="AU436" s="191" t="s">
        <v>82</v>
      </c>
      <c r="AY436" s="19" t="s">
        <v>151</v>
      </c>
      <c r="BE436" s="192">
        <f>IF(N436="základní",J436,0)</f>
        <v>0</v>
      </c>
      <c r="BF436" s="192">
        <f>IF(N436="snížená",J436,0)</f>
        <v>0</v>
      </c>
      <c r="BG436" s="192">
        <f>IF(N436="zákl. přenesená",J436,0)</f>
        <v>0</v>
      </c>
      <c r="BH436" s="192">
        <f>IF(N436="sníž. přenesená",J436,0)</f>
        <v>0</v>
      </c>
      <c r="BI436" s="192">
        <f>IF(N436="nulová",J436,0)</f>
        <v>0</v>
      </c>
      <c r="BJ436" s="19" t="s">
        <v>80</v>
      </c>
      <c r="BK436" s="192">
        <f>ROUND(I436*H436,2)</f>
        <v>0</v>
      </c>
      <c r="BL436" s="19" t="s">
        <v>276</v>
      </c>
      <c r="BM436" s="191" t="s">
        <v>1836</v>
      </c>
    </row>
    <row r="437" spans="1:65" s="2" customFormat="1" ht="11.25">
      <c r="A437" s="36"/>
      <c r="B437" s="37"/>
      <c r="C437" s="38"/>
      <c r="D437" s="193" t="s">
        <v>160</v>
      </c>
      <c r="E437" s="38"/>
      <c r="F437" s="194" t="s">
        <v>1108</v>
      </c>
      <c r="G437" s="38"/>
      <c r="H437" s="38"/>
      <c r="I437" s="195"/>
      <c r="J437" s="38"/>
      <c r="K437" s="38"/>
      <c r="L437" s="41"/>
      <c r="M437" s="196"/>
      <c r="N437" s="197"/>
      <c r="O437" s="66"/>
      <c r="P437" s="66"/>
      <c r="Q437" s="66"/>
      <c r="R437" s="66"/>
      <c r="S437" s="66"/>
      <c r="T437" s="67"/>
      <c r="U437" s="36"/>
      <c r="V437" s="36"/>
      <c r="W437" s="36"/>
      <c r="X437" s="36"/>
      <c r="Y437" s="36"/>
      <c r="Z437" s="36"/>
      <c r="AA437" s="36"/>
      <c r="AB437" s="36"/>
      <c r="AC437" s="36"/>
      <c r="AD437" s="36"/>
      <c r="AE437" s="36"/>
      <c r="AT437" s="19" t="s">
        <v>160</v>
      </c>
      <c r="AU437" s="19" t="s">
        <v>82</v>
      </c>
    </row>
    <row r="438" spans="1:65" s="2" customFormat="1" ht="11.25">
      <c r="A438" s="36"/>
      <c r="B438" s="37"/>
      <c r="C438" s="38"/>
      <c r="D438" s="198" t="s">
        <v>162</v>
      </c>
      <c r="E438" s="38"/>
      <c r="F438" s="199" t="s">
        <v>1462</v>
      </c>
      <c r="G438" s="38"/>
      <c r="H438" s="38"/>
      <c r="I438" s="195"/>
      <c r="J438" s="38"/>
      <c r="K438" s="38"/>
      <c r="L438" s="41"/>
      <c r="M438" s="196"/>
      <c r="N438" s="197"/>
      <c r="O438" s="66"/>
      <c r="P438" s="66"/>
      <c r="Q438" s="66"/>
      <c r="R438" s="66"/>
      <c r="S438" s="66"/>
      <c r="T438" s="67"/>
      <c r="U438" s="36"/>
      <c r="V438" s="36"/>
      <c r="W438" s="36"/>
      <c r="X438" s="36"/>
      <c r="Y438" s="36"/>
      <c r="Z438" s="36"/>
      <c r="AA438" s="36"/>
      <c r="AB438" s="36"/>
      <c r="AC438" s="36"/>
      <c r="AD438" s="36"/>
      <c r="AE438" s="36"/>
      <c r="AT438" s="19" t="s">
        <v>162</v>
      </c>
      <c r="AU438" s="19" t="s">
        <v>82</v>
      </c>
    </row>
    <row r="439" spans="1:65" s="13" customFormat="1" ht="22.5">
      <c r="B439" s="200"/>
      <c r="C439" s="201"/>
      <c r="D439" s="193" t="s">
        <v>164</v>
      </c>
      <c r="E439" s="202" t="s">
        <v>19</v>
      </c>
      <c r="F439" s="203" t="s">
        <v>1463</v>
      </c>
      <c r="G439" s="201"/>
      <c r="H439" s="202" t="s">
        <v>19</v>
      </c>
      <c r="I439" s="204"/>
      <c r="J439" s="201"/>
      <c r="K439" s="201"/>
      <c r="L439" s="205"/>
      <c r="M439" s="206"/>
      <c r="N439" s="207"/>
      <c r="O439" s="207"/>
      <c r="P439" s="207"/>
      <c r="Q439" s="207"/>
      <c r="R439" s="207"/>
      <c r="S439" s="207"/>
      <c r="T439" s="208"/>
      <c r="AT439" s="209" t="s">
        <v>164</v>
      </c>
      <c r="AU439" s="209" t="s">
        <v>82</v>
      </c>
      <c r="AV439" s="13" t="s">
        <v>80</v>
      </c>
      <c r="AW439" s="13" t="s">
        <v>35</v>
      </c>
      <c r="AX439" s="13" t="s">
        <v>73</v>
      </c>
      <c r="AY439" s="209" t="s">
        <v>151</v>
      </c>
    </row>
    <row r="440" spans="1:65" s="13" customFormat="1" ht="11.25">
      <c r="B440" s="200"/>
      <c r="C440" s="201"/>
      <c r="D440" s="193" t="s">
        <v>164</v>
      </c>
      <c r="E440" s="202" t="s">
        <v>19</v>
      </c>
      <c r="F440" s="203" t="s">
        <v>1837</v>
      </c>
      <c r="G440" s="201"/>
      <c r="H440" s="202" t="s">
        <v>19</v>
      </c>
      <c r="I440" s="204"/>
      <c r="J440" s="201"/>
      <c r="K440" s="201"/>
      <c r="L440" s="205"/>
      <c r="M440" s="206"/>
      <c r="N440" s="207"/>
      <c r="O440" s="207"/>
      <c r="P440" s="207"/>
      <c r="Q440" s="207"/>
      <c r="R440" s="207"/>
      <c r="S440" s="207"/>
      <c r="T440" s="208"/>
      <c r="AT440" s="209" t="s">
        <v>164</v>
      </c>
      <c r="AU440" s="209" t="s">
        <v>82</v>
      </c>
      <c r="AV440" s="13" t="s">
        <v>80</v>
      </c>
      <c r="AW440" s="13" t="s">
        <v>35</v>
      </c>
      <c r="AX440" s="13" t="s">
        <v>73</v>
      </c>
      <c r="AY440" s="209" t="s">
        <v>151</v>
      </c>
    </row>
    <row r="441" spans="1:65" s="14" customFormat="1" ht="11.25">
      <c r="B441" s="210"/>
      <c r="C441" s="211"/>
      <c r="D441" s="193" t="s">
        <v>164</v>
      </c>
      <c r="E441" s="212" t="s">
        <v>19</v>
      </c>
      <c r="F441" s="213" t="s">
        <v>1464</v>
      </c>
      <c r="G441" s="211"/>
      <c r="H441" s="214">
        <v>46.43</v>
      </c>
      <c r="I441" s="215"/>
      <c r="J441" s="211"/>
      <c r="K441" s="211"/>
      <c r="L441" s="216"/>
      <c r="M441" s="217"/>
      <c r="N441" s="218"/>
      <c r="O441" s="218"/>
      <c r="P441" s="218"/>
      <c r="Q441" s="218"/>
      <c r="R441" s="218"/>
      <c r="S441" s="218"/>
      <c r="T441" s="219"/>
      <c r="AT441" s="220" t="s">
        <v>164</v>
      </c>
      <c r="AU441" s="220" t="s">
        <v>82</v>
      </c>
      <c r="AV441" s="14" t="s">
        <v>82</v>
      </c>
      <c r="AW441" s="14" t="s">
        <v>35</v>
      </c>
      <c r="AX441" s="14" t="s">
        <v>73</v>
      </c>
      <c r="AY441" s="220" t="s">
        <v>151</v>
      </c>
    </row>
    <row r="442" spans="1:65" s="13" customFormat="1" ht="11.25">
      <c r="B442" s="200"/>
      <c r="C442" s="201"/>
      <c r="D442" s="193" t="s">
        <v>164</v>
      </c>
      <c r="E442" s="202" t="s">
        <v>19</v>
      </c>
      <c r="F442" s="203" t="s">
        <v>1838</v>
      </c>
      <c r="G442" s="201"/>
      <c r="H442" s="202" t="s">
        <v>19</v>
      </c>
      <c r="I442" s="204"/>
      <c r="J442" s="201"/>
      <c r="K442" s="201"/>
      <c r="L442" s="205"/>
      <c r="M442" s="206"/>
      <c r="N442" s="207"/>
      <c r="O442" s="207"/>
      <c r="P442" s="207"/>
      <c r="Q442" s="207"/>
      <c r="R442" s="207"/>
      <c r="S442" s="207"/>
      <c r="T442" s="208"/>
      <c r="AT442" s="209" t="s">
        <v>164</v>
      </c>
      <c r="AU442" s="209" t="s">
        <v>82</v>
      </c>
      <c r="AV442" s="13" t="s">
        <v>80</v>
      </c>
      <c r="AW442" s="13" t="s">
        <v>35</v>
      </c>
      <c r="AX442" s="13" t="s">
        <v>73</v>
      </c>
      <c r="AY442" s="209" t="s">
        <v>151</v>
      </c>
    </row>
    <row r="443" spans="1:65" s="14" customFormat="1" ht="11.25">
      <c r="B443" s="210"/>
      <c r="C443" s="211"/>
      <c r="D443" s="193" t="s">
        <v>164</v>
      </c>
      <c r="E443" s="212" t="s">
        <v>19</v>
      </c>
      <c r="F443" s="213" t="s">
        <v>1465</v>
      </c>
      <c r="G443" s="211"/>
      <c r="H443" s="214">
        <v>46.09</v>
      </c>
      <c r="I443" s="215"/>
      <c r="J443" s="211"/>
      <c r="K443" s="211"/>
      <c r="L443" s="216"/>
      <c r="M443" s="217"/>
      <c r="N443" s="218"/>
      <c r="O443" s="218"/>
      <c r="P443" s="218"/>
      <c r="Q443" s="218"/>
      <c r="R443" s="218"/>
      <c r="S443" s="218"/>
      <c r="T443" s="219"/>
      <c r="AT443" s="220" t="s">
        <v>164</v>
      </c>
      <c r="AU443" s="220" t="s">
        <v>82</v>
      </c>
      <c r="AV443" s="14" t="s">
        <v>82</v>
      </c>
      <c r="AW443" s="14" t="s">
        <v>35</v>
      </c>
      <c r="AX443" s="14" t="s">
        <v>73</v>
      </c>
      <c r="AY443" s="220" t="s">
        <v>151</v>
      </c>
    </row>
    <row r="444" spans="1:65" s="15" customFormat="1" ht="11.25">
      <c r="B444" s="221"/>
      <c r="C444" s="222"/>
      <c r="D444" s="193" t="s">
        <v>164</v>
      </c>
      <c r="E444" s="223" t="s">
        <v>19</v>
      </c>
      <c r="F444" s="224" t="s">
        <v>167</v>
      </c>
      <c r="G444" s="222"/>
      <c r="H444" s="225">
        <v>92.52000000000001</v>
      </c>
      <c r="I444" s="226"/>
      <c r="J444" s="222"/>
      <c r="K444" s="222"/>
      <c r="L444" s="227"/>
      <c r="M444" s="228"/>
      <c r="N444" s="229"/>
      <c r="O444" s="229"/>
      <c r="P444" s="229"/>
      <c r="Q444" s="229"/>
      <c r="R444" s="229"/>
      <c r="S444" s="229"/>
      <c r="T444" s="230"/>
      <c r="AT444" s="231" t="s">
        <v>164</v>
      </c>
      <c r="AU444" s="231" t="s">
        <v>82</v>
      </c>
      <c r="AV444" s="15" t="s">
        <v>158</v>
      </c>
      <c r="AW444" s="15" t="s">
        <v>35</v>
      </c>
      <c r="AX444" s="15" t="s">
        <v>80</v>
      </c>
      <c r="AY444" s="231" t="s">
        <v>151</v>
      </c>
    </row>
    <row r="445" spans="1:65" s="2" customFormat="1" ht="16.5" customHeight="1">
      <c r="A445" s="36"/>
      <c r="B445" s="37"/>
      <c r="C445" s="180" t="s">
        <v>939</v>
      </c>
      <c r="D445" s="180" t="s">
        <v>153</v>
      </c>
      <c r="E445" s="181" t="s">
        <v>1470</v>
      </c>
      <c r="F445" s="182" t="s">
        <v>1471</v>
      </c>
      <c r="G445" s="183" t="s">
        <v>178</v>
      </c>
      <c r="H445" s="184">
        <v>14.4</v>
      </c>
      <c r="I445" s="185"/>
      <c r="J445" s="186">
        <f>ROUND(I445*H445,2)</f>
        <v>0</v>
      </c>
      <c r="K445" s="182" t="s">
        <v>157</v>
      </c>
      <c r="L445" s="41"/>
      <c r="M445" s="187" t="s">
        <v>19</v>
      </c>
      <c r="N445" s="188" t="s">
        <v>44</v>
      </c>
      <c r="O445" s="66"/>
      <c r="P445" s="189">
        <f>O445*H445</f>
        <v>0</v>
      </c>
      <c r="Q445" s="189">
        <v>0</v>
      </c>
      <c r="R445" s="189">
        <f>Q445*H445</f>
        <v>0</v>
      </c>
      <c r="S445" s="189">
        <v>0.02</v>
      </c>
      <c r="T445" s="190">
        <f>S445*H445</f>
        <v>0.28800000000000003</v>
      </c>
      <c r="U445" s="36"/>
      <c r="V445" s="36"/>
      <c r="W445" s="36"/>
      <c r="X445" s="36"/>
      <c r="Y445" s="36"/>
      <c r="Z445" s="36"/>
      <c r="AA445" s="36"/>
      <c r="AB445" s="36"/>
      <c r="AC445" s="36"/>
      <c r="AD445" s="36"/>
      <c r="AE445" s="36"/>
      <c r="AR445" s="191" t="s">
        <v>276</v>
      </c>
      <c r="AT445" s="191" t="s">
        <v>153</v>
      </c>
      <c r="AU445" s="191" t="s">
        <v>82</v>
      </c>
      <c r="AY445" s="19" t="s">
        <v>151</v>
      </c>
      <c r="BE445" s="192">
        <f>IF(N445="základní",J445,0)</f>
        <v>0</v>
      </c>
      <c r="BF445" s="192">
        <f>IF(N445="snížená",J445,0)</f>
        <v>0</v>
      </c>
      <c r="BG445" s="192">
        <f>IF(N445="zákl. přenesená",J445,0)</f>
        <v>0</v>
      </c>
      <c r="BH445" s="192">
        <f>IF(N445="sníž. přenesená",J445,0)</f>
        <v>0</v>
      </c>
      <c r="BI445" s="192">
        <f>IF(N445="nulová",J445,0)</f>
        <v>0</v>
      </c>
      <c r="BJ445" s="19" t="s">
        <v>80</v>
      </c>
      <c r="BK445" s="192">
        <f>ROUND(I445*H445,2)</f>
        <v>0</v>
      </c>
      <c r="BL445" s="19" t="s">
        <v>276</v>
      </c>
      <c r="BM445" s="191" t="s">
        <v>1839</v>
      </c>
    </row>
    <row r="446" spans="1:65" s="2" customFormat="1" ht="11.25">
      <c r="A446" s="36"/>
      <c r="B446" s="37"/>
      <c r="C446" s="38"/>
      <c r="D446" s="193" t="s">
        <v>160</v>
      </c>
      <c r="E446" s="38"/>
      <c r="F446" s="194" t="s">
        <v>1473</v>
      </c>
      <c r="G446" s="38"/>
      <c r="H446" s="38"/>
      <c r="I446" s="195"/>
      <c r="J446" s="38"/>
      <c r="K446" s="38"/>
      <c r="L446" s="41"/>
      <c r="M446" s="196"/>
      <c r="N446" s="197"/>
      <c r="O446" s="66"/>
      <c r="P446" s="66"/>
      <c r="Q446" s="66"/>
      <c r="R446" s="66"/>
      <c r="S446" s="66"/>
      <c r="T446" s="67"/>
      <c r="U446" s="36"/>
      <c r="V446" s="36"/>
      <c r="W446" s="36"/>
      <c r="X446" s="36"/>
      <c r="Y446" s="36"/>
      <c r="Z446" s="36"/>
      <c r="AA446" s="36"/>
      <c r="AB446" s="36"/>
      <c r="AC446" s="36"/>
      <c r="AD446" s="36"/>
      <c r="AE446" s="36"/>
      <c r="AT446" s="19" t="s">
        <v>160</v>
      </c>
      <c r="AU446" s="19" t="s">
        <v>82</v>
      </c>
    </row>
    <row r="447" spans="1:65" s="2" customFormat="1" ht="11.25">
      <c r="A447" s="36"/>
      <c r="B447" s="37"/>
      <c r="C447" s="38"/>
      <c r="D447" s="198" t="s">
        <v>162</v>
      </c>
      <c r="E447" s="38"/>
      <c r="F447" s="199" t="s">
        <v>1474</v>
      </c>
      <c r="G447" s="38"/>
      <c r="H447" s="38"/>
      <c r="I447" s="195"/>
      <c r="J447" s="38"/>
      <c r="K447" s="38"/>
      <c r="L447" s="41"/>
      <c r="M447" s="196"/>
      <c r="N447" s="197"/>
      <c r="O447" s="66"/>
      <c r="P447" s="66"/>
      <c r="Q447" s="66"/>
      <c r="R447" s="66"/>
      <c r="S447" s="66"/>
      <c r="T447" s="67"/>
      <c r="U447" s="36"/>
      <c r="V447" s="36"/>
      <c r="W447" s="36"/>
      <c r="X447" s="36"/>
      <c r="Y447" s="36"/>
      <c r="Z447" s="36"/>
      <c r="AA447" s="36"/>
      <c r="AB447" s="36"/>
      <c r="AC447" s="36"/>
      <c r="AD447" s="36"/>
      <c r="AE447" s="36"/>
      <c r="AT447" s="19" t="s">
        <v>162</v>
      </c>
      <c r="AU447" s="19" t="s">
        <v>82</v>
      </c>
    </row>
    <row r="448" spans="1:65" s="13" customFormat="1" ht="11.25">
      <c r="B448" s="200"/>
      <c r="C448" s="201"/>
      <c r="D448" s="193" t="s">
        <v>164</v>
      </c>
      <c r="E448" s="202" t="s">
        <v>19</v>
      </c>
      <c r="F448" s="203" t="s">
        <v>1645</v>
      </c>
      <c r="G448" s="201"/>
      <c r="H448" s="202" t="s">
        <v>19</v>
      </c>
      <c r="I448" s="204"/>
      <c r="J448" s="201"/>
      <c r="K448" s="201"/>
      <c r="L448" s="205"/>
      <c r="M448" s="206"/>
      <c r="N448" s="207"/>
      <c r="O448" s="207"/>
      <c r="P448" s="207"/>
      <c r="Q448" s="207"/>
      <c r="R448" s="207"/>
      <c r="S448" s="207"/>
      <c r="T448" s="208"/>
      <c r="AT448" s="209" t="s">
        <v>164</v>
      </c>
      <c r="AU448" s="209" t="s">
        <v>82</v>
      </c>
      <c r="AV448" s="13" t="s">
        <v>80</v>
      </c>
      <c r="AW448" s="13" t="s">
        <v>35</v>
      </c>
      <c r="AX448" s="13" t="s">
        <v>73</v>
      </c>
      <c r="AY448" s="209" t="s">
        <v>151</v>
      </c>
    </row>
    <row r="449" spans="1:65" s="14" customFormat="1" ht="11.25">
      <c r="B449" s="210"/>
      <c r="C449" s="211"/>
      <c r="D449" s="193" t="s">
        <v>164</v>
      </c>
      <c r="E449" s="212" t="s">
        <v>19</v>
      </c>
      <c r="F449" s="213" t="s">
        <v>1469</v>
      </c>
      <c r="G449" s="211"/>
      <c r="H449" s="214">
        <v>7.2</v>
      </c>
      <c r="I449" s="215"/>
      <c r="J449" s="211"/>
      <c r="K449" s="211"/>
      <c r="L449" s="216"/>
      <c r="M449" s="217"/>
      <c r="N449" s="218"/>
      <c r="O449" s="218"/>
      <c r="P449" s="218"/>
      <c r="Q449" s="218"/>
      <c r="R449" s="218"/>
      <c r="S449" s="218"/>
      <c r="T449" s="219"/>
      <c r="AT449" s="220" t="s">
        <v>164</v>
      </c>
      <c r="AU449" s="220" t="s">
        <v>82</v>
      </c>
      <c r="AV449" s="14" t="s">
        <v>82</v>
      </c>
      <c r="AW449" s="14" t="s">
        <v>35</v>
      </c>
      <c r="AX449" s="14" t="s">
        <v>73</v>
      </c>
      <c r="AY449" s="220" t="s">
        <v>151</v>
      </c>
    </row>
    <row r="450" spans="1:65" s="13" customFormat="1" ht="11.25">
      <c r="B450" s="200"/>
      <c r="C450" s="201"/>
      <c r="D450" s="193" t="s">
        <v>164</v>
      </c>
      <c r="E450" s="202" t="s">
        <v>19</v>
      </c>
      <c r="F450" s="203" t="s">
        <v>1652</v>
      </c>
      <c r="G450" s="201"/>
      <c r="H450" s="202" t="s">
        <v>19</v>
      </c>
      <c r="I450" s="204"/>
      <c r="J450" s="201"/>
      <c r="K450" s="201"/>
      <c r="L450" s="205"/>
      <c r="M450" s="206"/>
      <c r="N450" s="207"/>
      <c r="O450" s="207"/>
      <c r="P450" s="207"/>
      <c r="Q450" s="207"/>
      <c r="R450" s="207"/>
      <c r="S450" s="207"/>
      <c r="T450" s="208"/>
      <c r="AT450" s="209" t="s">
        <v>164</v>
      </c>
      <c r="AU450" s="209" t="s">
        <v>82</v>
      </c>
      <c r="AV450" s="13" t="s">
        <v>80</v>
      </c>
      <c r="AW450" s="13" t="s">
        <v>35</v>
      </c>
      <c r="AX450" s="13" t="s">
        <v>73</v>
      </c>
      <c r="AY450" s="209" t="s">
        <v>151</v>
      </c>
    </row>
    <row r="451" spans="1:65" s="14" customFormat="1" ht="11.25">
      <c r="B451" s="210"/>
      <c r="C451" s="211"/>
      <c r="D451" s="193" t="s">
        <v>164</v>
      </c>
      <c r="E451" s="212" t="s">
        <v>19</v>
      </c>
      <c r="F451" s="213" t="s">
        <v>1469</v>
      </c>
      <c r="G451" s="211"/>
      <c r="H451" s="214">
        <v>7.2</v>
      </c>
      <c r="I451" s="215"/>
      <c r="J451" s="211"/>
      <c r="K451" s="211"/>
      <c r="L451" s="216"/>
      <c r="M451" s="217"/>
      <c r="N451" s="218"/>
      <c r="O451" s="218"/>
      <c r="P451" s="218"/>
      <c r="Q451" s="218"/>
      <c r="R451" s="218"/>
      <c r="S451" s="218"/>
      <c r="T451" s="219"/>
      <c r="AT451" s="220" t="s">
        <v>164</v>
      </c>
      <c r="AU451" s="220" t="s">
        <v>82</v>
      </c>
      <c r="AV451" s="14" t="s">
        <v>82</v>
      </c>
      <c r="AW451" s="14" t="s">
        <v>35</v>
      </c>
      <c r="AX451" s="14" t="s">
        <v>73</v>
      </c>
      <c r="AY451" s="220" t="s">
        <v>151</v>
      </c>
    </row>
    <row r="452" spans="1:65" s="15" customFormat="1" ht="11.25">
      <c r="B452" s="221"/>
      <c r="C452" s="222"/>
      <c r="D452" s="193" t="s">
        <v>164</v>
      </c>
      <c r="E452" s="223" t="s">
        <v>19</v>
      </c>
      <c r="F452" s="224" t="s">
        <v>167</v>
      </c>
      <c r="G452" s="222"/>
      <c r="H452" s="225">
        <v>14.4</v>
      </c>
      <c r="I452" s="226"/>
      <c r="J452" s="222"/>
      <c r="K452" s="222"/>
      <c r="L452" s="227"/>
      <c r="M452" s="228"/>
      <c r="N452" s="229"/>
      <c r="O452" s="229"/>
      <c r="P452" s="229"/>
      <c r="Q452" s="229"/>
      <c r="R452" s="229"/>
      <c r="S452" s="229"/>
      <c r="T452" s="230"/>
      <c r="AT452" s="231" t="s">
        <v>164</v>
      </c>
      <c r="AU452" s="231" t="s">
        <v>82</v>
      </c>
      <c r="AV452" s="15" t="s">
        <v>158</v>
      </c>
      <c r="AW452" s="15" t="s">
        <v>35</v>
      </c>
      <c r="AX452" s="15" t="s">
        <v>80</v>
      </c>
      <c r="AY452" s="231" t="s">
        <v>151</v>
      </c>
    </row>
    <row r="453" spans="1:65" s="2" customFormat="1" ht="33" customHeight="1">
      <c r="A453" s="36"/>
      <c r="B453" s="37"/>
      <c r="C453" s="180" t="s">
        <v>946</v>
      </c>
      <c r="D453" s="180" t="s">
        <v>153</v>
      </c>
      <c r="E453" s="181" t="s">
        <v>1115</v>
      </c>
      <c r="F453" s="182" t="s">
        <v>1116</v>
      </c>
      <c r="G453" s="183" t="s">
        <v>178</v>
      </c>
      <c r="H453" s="184">
        <v>29.63</v>
      </c>
      <c r="I453" s="185"/>
      <c r="J453" s="186">
        <f>ROUND(I453*H453,2)</f>
        <v>0</v>
      </c>
      <c r="K453" s="182" t="s">
        <v>157</v>
      </c>
      <c r="L453" s="41"/>
      <c r="M453" s="187" t="s">
        <v>19</v>
      </c>
      <c r="N453" s="188" t="s">
        <v>44</v>
      </c>
      <c r="O453" s="66"/>
      <c r="P453" s="189">
        <f>O453*H453</f>
        <v>0</v>
      </c>
      <c r="Q453" s="189">
        <v>0</v>
      </c>
      <c r="R453" s="189">
        <f>Q453*H453</f>
        <v>0</v>
      </c>
      <c r="S453" s="189">
        <v>0</v>
      </c>
      <c r="T453" s="190">
        <f>S453*H453</f>
        <v>0</v>
      </c>
      <c r="U453" s="36"/>
      <c r="V453" s="36"/>
      <c r="W453" s="36"/>
      <c r="X453" s="36"/>
      <c r="Y453" s="36"/>
      <c r="Z453" s="36"/>
      <c r="AA453" s="36"/>
      <c r="AB453" s="36"/>
      <c r="AC453" s="36"/>
      <c r="AD453" s="36"/>
      <c r="AE453" s="36"/>
      <c r="AR453" s="191" t="s">
        <v>276</v>
      </c>
      <c r="AT453" s="191" t="s">
        <v>153</v>
      </c>
      <c r="AU453" s="191" t="s">
        <v>82</v>
      </c>
      <c r="AY453" s="19" t="s">
        <v>151</v>
      </c>
      <c r="BE453" s="192">
        <f>IF(N453="základní",J453,0)</f>
        <v>0</v>
      </c>
      <c r="BF453" s="192">
        <f>IF(N453="snížená",J453,0)</f>
        <v>0</v>
      </c>
      <c r="BG453" s="192">
        <f>IF(N453="zákl. přenesená",J453,0)</f>
        <v>0</v>
      </c>
      <c r="BH453" s="192">
        <f>IF(N453="sníž. přenesená",J453,0)</f>
        <v>0</v>
      </c>
      <c r="BI453" s="192">
        <f>IF(N453="nulová",J453,0)</f>
        <v>0</v>
      </c>
      <c r="BJ453" s="19" t="s">
        <v>80</v>
      </c>
      <c r="BK453" s="192">
        <f>ROUND(I453*H453,2)</f>
        <v>0</v>
      </c>
      <c r="BL453" s="19" t="s">
        <v>276</v>
      </c>
      <c r="BM453" s="191" t="s">
        <v>1840</v>
      </c>
    </row>
    <row r="454" spans="1:65" s="2" customFormat="1" ht="19.5">
      <c r="A454" s="36"/>
      <c r="B454" s="37"/>
      <c r="C454" s="38"/>
      <c r="D454" s="193" t="s">
        <v>160</v>
      </c>
      <c r="E454" s="38"/>
      <c r="F454" s="194" t="s">
        <v>1118</v>
      </c>
      <c r="G454" s="38"/>
      <c r="H454" s="38"/>
      <c r="I454" s="195"/>
      <c r="J454" s="38"/>
      <c r="K454" s="38"/>
      <c r="L454" s="41"/>
      <c r="M454" s="196"/>
      <c r="N454" s="197"/>
      <c r="O454" s="66"/>
      <c r="P454" s="66"/>
      <c r="Q454" s="66"/>
      <c r="R454" s="66"/>
      <c r="S454" s="66"/>
      <c r="T454" s="67"/>
      <c r="U454" s="36"/>
      <c r="V454" s="36"/>
      <c r="W454" s="36"/>
      <c r="X454" s="36"/>
      <c r="Y454" s="36"/>
      <c r="Z454" s="36"/>
      <c r="AA454" s="36"/>
      <c r="AB454" s="36"/>
      <c r="AC454" s="36"/>
      <c r="AD454" s="36"/>
      <c r="AE454" s="36"/>
      <c r="AT454" s="19" t="s">
        <v>160</v>
      </c>
      <c r="AU454" s="19" t="s">
        <v>82</v>
      </c>
    </row>
    <row r="455" spans="1:65" s="2" customFormat="1" ht="11.25">
      <c r="A455" s="36"/>
      <c r="B455" s="37"/>
      <c r="C455" s="38"/>
      <c r="D455" s="198" t="s">
        <v>162</v>
      </c>
      <c r="E455" s="38"/>
      <c r="F455" s="199" t="s">
        <v>1119</v>
      </c>
      <c r="G455" s="38"/>
      <c r="H455" s="38"/>
      <c r="I455" s="195"/>
      <c r="J455" s="38"/>
      <c r="K455" s="38"/>
      <c r="L455" s="41"/>
      <c r="M455" s="196"/>
      <c r="N455" s="197"/>
      <c r="O455" s="66"/>
      <c r="P455" s="66"/>
      <c r="Q455" s="66"/>
      <c r="R455" s="66"/>
      <c r="S455" s="66"/>
      <c r="T455" s="67"/>
      <c r="U455" s="36"/>
      <c r="V455" s="36"/>
      <c r="W455" s="36"/>
      <c r="X455" s="36"/>
      <c r="Y455" s="36"/>
      <c r="Z455" s="36"/>
      <c r="AA455" s="36"/>
      <c r="AB455" s="36"/>
      <c r="AC455" s="36"/>
      <c r="AD455" s="36"/>
      <c r="AE455" s="36"/>
      <c r="AT455" s="19" t="s">
        <v>162</v>
      </c>
      <c r="AU455" s="19" t="s">
        <v>82</v>
      </c>
    </row>
    <row r="456" spans="1:65" s="2" customFormat="1" ht="37.9" customHeight="1">
      <c r="A456" s="36"/>
      <c r="B456" s="37"/>
      <c r="C456" s="180" t="s">
        <v>953</v>
      </c>
      <c r="D456" s="180" t="s">
        <v>153</v>
      </c>
      <c r="E456" s="181" t="s">
        <v>1121</v>
      </c>
      <c r="F456" s="182" t="s">
        <v>1122</v>
      </c>
      <c r="G456" s="183" t="s">
        <v>178</v>
      </c>
      <c r="H456" s="184">
        <v>14.4</v>
      </c>
      <c r="I456" s="185"/>
      <c r="J456" s="186">
        <f>ROUND(I456*H456,2)</f>
        <v>0</v>
      </c>
      <c r="K456" s="182" t="s">
        <v>157</v>
      </c>
      <c r="L456" s="41"/>
      <c r="M456" s="187" t="s">
        <v>19</v>
      </c>
      <c r="N456" s="188" t="s">
        <v>44</v>
      </c>
      <c r="O456" s="66"/>
      <c r="P456" s="189">
        <f>O456*H456</f>
        <v>0</v>
      </c>
      <c r="Q456" s="189">
        <v>0</v>
      </c>
      <c r="R456" s="189">
        <f>Q456*H456</f>
        <v>0</v>
      </c>
      <c r="S456" s="189">
        <v>0</v>
      </c>
      <c r="T456" s="190">
        <f>S456*H456</f>
        <v>0</v>
      </c>
      <c r="U456" s="36"/>
      <c r="V456" s="36"/>
      <c r="W456" s="36"/>
      <c r="X456" s="36"/>
      <c r="Y456" s="36"/>
      <c r="Z456" s="36"/>
      <c r="AA456" s="36"/>
      <c r="AB456" s="36"/>
      <c r="AC456" s="36"/>
      <c r="AD456" s="36"/>
      <c r="AE456" s="36"/>
      <c r="AR456" s="191" t="s">
        <v>276</v>
      </c>
      <c r="AT456" s="191" t="s">
        <v>153</v>
      </c>
      <c r="AU456" s="191" t="s">
        <v>82</v>
      </c>
      <c r="AY456" s="19" t="s">
        <v>151</v>
      </c>
      <c r="BE456" s="192">
        <f>IF(N456="základní",J456,0)</f>
        <v>0</v>
      </c>
      <c r="BF456" s="192">
        <f>IF(N456="snížená",J456,0)</f>
        <v>0</v>
      </c>
      <c r="BG456" s="192">
        <f>IF(N456="zákl. přenesená",J456,0)</f>
        <v>0</v>
      </c>
      <c r="BH456" s="192">
        <f>IF(N456="sníž. přenesená",J456,0)</f>
        <v>0</v>
      </c>
      <c r="BI456" s="192">
        <f>IF(N456="nulová",J456,0)</f>
        <v>0</v>
      </c>
      <c r="BJ456" s="19" t="s">
        <v>80</v>
      </c>
      <c r="BK456" s="192">
        <f>ROUND(I456*H456,2)</f>
        <v>0</v>
      </c>
      <c r="BL456" s="19" t="s">
        <v>276</v>
      </c>
      <c r="BM456" s="191" t="s">
        <v>1841</v>
      </c>
    </row>
    <row r="457" spans="1:65" s="2" customFormat="1" ht="19.5">
      <c r="A457" s="36"/>
      <c r="B457" s="37"/>
      <c r="C457" s="38"/>
      <c r="D457" s="193" t="s">
        <v>160</v>
      </c>
      <c r="E457" s="38"/>
      <c r="F457" s="194" t="s">
        <v>1124</v>
      </c>
      <c r="G457" s="38"/>
      <c r="H457" s="38"/>
      <c r="I457" s="195"/>
      <c r="J457" s="38"/>
      <c r="K457" s="38"/>
      <c r="L457" s="41"/>
      <c r="M457" s="196"/>
      <c r="N457" s="197"/>
      <c r="O457" s="66"/>
      <c r="P457" s="66"/>
      <c r="Q457" s="66"/>
      <c r="R457" s="66"/>
      <c r="S457" s="66"/>
      <c r="T457" s="67"/>
      <c r="U457" s="36"/>
      <c r="V457" s="36"/>
      <c r="W457" s="36"/>
      <c r="X457" s="36"/>
      <c r="Y457" s="36"/>
      <c r="Z457" s="36"/>
      <c r="AA457" s="36"/>
      <c r="AB457" s="36"/>
      <c r="AC457" s="36"/>
      <c r="AD457" s="36"/>
      <c r="AE457" s="36"/>
      <c r="AT457" s="19" t="s">
        <v>160</v>
      </c>
      <c r="AU457" s="19" t="s">
        <v>82</v>
      </c>
    </row>
    <row r="458" spans="1:65" s="2" customFormat="1" ht="11.25">
      <c r="A458" s="36"/>
      <c r="B458" s="37"/>
      <c r="C458" s="38"/>
      <c r="D458" s="198" t="s">
        <v>162</v>
      </c>
      <c r="E458" s="38"/>
      <c r="F458" s="199" t="s">
        <v>1125</v>
      </c>
      <c r="G458" s="38"/>
      <c r="H458" s="38"/>
      <c r="I458" s="195"/>
      <c r="J458" s="38"/>
      <c r="K458" s="38"/>
      <c r="L458" s="41"/>
      <c r="M458" s="196"/>
      <c r="N458" s="197"/>
      <c r="O458" s="66"/>
      <c r="P458" s="66"/>
      <c r="Q458" s="66"/>
      <c r="R458" s="66"/>
      <c r="S458" s="66"/>
      <c r="T458" s="67"/>
      <c r="U458" s="36"/>
      <c r="V458" s="36"/>
      <c r="W458" s="36"/>
      <c r="X458" s="36"/>
      <c r="Y458" s="36"/>
      <c r="Z458" s="36"/>
      <c r="AA458" s="36"/>
      <c r="AB458" s="36"/>
      <c r="AC458" s="36"/>
      <c r="AD458" s="36"/>
      <c r="AE458" s="36"/>
      <c r="AT458" s="19" t="s">
        <v>162</v>
      </c>
      <c r="AU458" s="19" t="s">
        <v>82</v>
      </c>
    </row>
    <row r="459" spans="1:65" s="13" customFormat="1" ht="11.25">
      <c r="B459" s="200"/>
      <c r="C459" s="201"/>
      <c r="D459" s="193" t="s">
        <v>164</v>
      </c>
      <c r="E459" s="202" t="s">
        <v>19</v>
      </c>
      <c r="F459" s="203" t="s">
        <v>1468</v>
      </c>
      <c r="G459" s="201"/>
      <c r="H459" s="202" t="s">
        <v>19</v>
      </c>
      <c r="I459" s="204"/>
      <c r="J459" s="201"/>
      <c r="K459" s="201"/>
      <c r="L459" s="205"/>
      <c r="M459" s="206"/>
      <c r="N459" s="207"/>
      <c r="O459" s="207"/>
      <c r="P459" s="207"/>
      <c r="Q459" s="207"/>
      <c r="R459" s="207"/>
      <c r="S459" s="207"/>
      <c r="T459" s="208"/>
      <c r="AT459" s="209" t="s">
        <v>164</v>
      </c>
      <c r="AU459" s="209" t="s">
        <v>82</v>
      </c>
      <c r="AV459" s="13" t="s">
        <v>80</v>
      </c>
      <c r="AW459" s="13" t="s">
        <v>35</v>
      </c>
      <c r="AX459" s="13" t="s">
        <v>73</v>
      </c>
      <c r="AY459" s="209" t="s">
        <v>151</v>
      </c>
    </row>
    <row r="460" spans="1:65" s="14" customFormat="1" ht="11.25">
      <c r="B460" s="210"/>
      <c r="C460" s="211"/>
      <c r="D460" s="193" t="s">
        <v>164</v>
      </c>
      <c r="E460" s="212" t="s">
        <v>19</v>
      </c>
      <c r="F460" s="213" t="s">
        <v>1469</v>
      </c>
      <c r="G460" s="211"/>
      <c r="H460" s="214">
        <v>7.2</v>
      </c>
      <c r="I460" s="215"/>
      <c r="J460" s="211"/>
      <c r="K460" s="211"/>
      <c r="L460" s="216"/>
      <c r="M460" s="217"/>
      <c r="N460" s="218"/>
      <c r="O460" s="218"/>
      <c r="P460" s="218"/>
      <c r="Q460" s="218"/>
      <c r="R460" s="218"/>
      <c r="S460" s="218"/>
      <c r="T460" s="219"/>
      <c r="AT460" s="220" t="s">
        <v>164</v>
      </c>
      <c r="AU460" s="220" t="s">
        <v>82</v>
      </c>
      <c r="AV460" s="14" t="s">
        <v>82</v>
      </c>
      <c r="AW460" s="14" t="s">
        <v>35</v>
      </c>
      <c r="AX460" s="14" t="s">
        <v>73</v>
      </c>
      <c r="AY460" s="220" t="s">
        <v>151</v>
      </c>
    </row>
    <row r="461" spans="1:65" s="13" customFormat="1" ht="11.25">
      <c r="B461" s="200"/>
      <c r="C461" s="201"/>
      <c r="D461" s="193" t="s">
        <v>164</v>
      </c>
      <c r="E461" s="202" t="s">
        <v>19</v>
      </c>
      <c r="F461" s="203" t="s">
        <v>965</v>
      </c>
      <c r="G461" s="201"/>
      <c r="H461" s="202" t="s">
        <v>19</v>
      </c>
      <c r="I461" s="204"/>
      <c r="J461" s="201"/>
      <c r="K461" s="201"/>
      <c r="L461" s="205"/>
      <c r="M461" s="206"/>
      <c r="N461" s="207"/>
      <c r="O461" s="207"/>
      <c r="P461" s="207"/>
      <c r="Q461" s="207"/>
      <c r="R461" s="207"/>
      <c r="S461" s="207"/>
      <c r="T461" s="208"/>
      <c r="AT461" s="209" t="s">
        <v>164</v>
      </c>
      <c r="AU461" s="209" t="s">
        <v>82</v>
      </c>
      <c r="AV461" s="13" t="s">
        <v>80</v>
      </c>
      <c r="AW461" s="13" t="s">
        <v>35</v>
      </c>
      <c r="AX461" s="13" t="s">
        <v>73</v>
      </c>
      <c r="AY461" s="209" t="s">
        <v>151</v>
      </c>
    </row>
    <row r="462" spans="1:65" s="14" customFormat="1" ht="11.25">
      <c r="B462" s="210"/>
      <c r="C462" s="211"/>
      <c r="D462" s="193" t="s">
        <v>164</v>
      </c>
      <c r="E462" s="212" t="s">
        <v>19</v>
      </c>
      <c r="F462" s="213" t="s">
        <v>1469</v>
      </c>
      <c r="G462" s="211"/>
      <c r="H462" s="214">
        <v>7.2</v>
      </c>
      <c r="I462" s="215"/>
      <c r="J462" s="211"/>
      <c r="K462" s="211"/>
      <c r="L462" s="216"/>
      <c r="M462" s="217"/>
      <c r="N462" s="218"/>
      <c r="O462" s="218"/>
      <c r="P462" s="218"/>
      <c r="Q462" s="218"/>
      <c r="R462" s="218"/>
      <c r="S462" s="218"/>
      <c r="T462" s="219"/>
      <c r="AT462" s="220" t="s">
        <v>164</v>
      </c>
      <c r="AU462" s="220" t="s">
        <v>82</v>
      </c>
      <c r="AV462" s="14" t="s">
        <v>82</v>
      </c>
      <c r="AW462" s="14" t="s">
        <v>35</v>
      </c>
      <c r="AX462" s="14" t="s">
        <v>73</v>
      </c>
      <c r="AY462" s="220" t="s">
        <v>151</v>
      </c>
    </row>
    <row r="463" spans="1:65" s="15" customFormat="1" ht="11.25">
      <c r="B463" s="221"/>
      <c r="C463" s="222"/>
      <c r="D463" s="193" t="s">
        <v>164</v>
      </c>
      <c r="E463" s="223" t="s">
        <v>19</v>
      </c>
      <c r="F463" s="224" t="s">
        <v>167</v>
      </c>
      <c r="G463" s="222"/>
      <c r="H463" s="225">
        <v>14.4</v>
      </c>
      <c r="I463" s="226"/>
      <c r="J463" s="222"/>
      <c r="K463" s="222"/>
      <c r="L463" s="227"/>
      <c r="M463" s="228"/>
      <c r="N463" s="229"/>
      <c r="O463" s="229"/>
      <c r="P463" s="229"/>
      <c r="Q463" s="229"/>
      <c r="R463" s="229"/>
      <c r="S463" s="229"/>
      <c r="T463" s="230"/>
      <c r="AT463" s="231" t="s">
        <v>164</v>
      </c>
      <c r="AU463" s="231" t="s">
        <v>82</v>
      </c>
      <c r="AV463" s="15" t="s">
        <v>158</v>
      </c>
      <c r="AW463" s="15" t="s">
        <v>35</v>
      </c>
      <c r="AX463" s="15" t="s">
        <v>80</v>
      </c>
      <c r="AY463" s="231" t="s">
        <v>151</v>
      </c>
    </row>
    <row r="464" spans="1:65" s="2" customFormat="1" ht="33" customHeight="1">
      <c r="A464" s="36"/>
      <c r="B464" s="37"/>
      <c r="C464" s="180" t="s">
        <v>960</v>
      </c>
      <c r="D464" s="180" t="s">
        <v>153</v>
      </c>
      <c r="E464" s="181" t="s">
        <v>1475</v>
      </c>
      <c r="F464" s="182" t="s">
        <v>1476</v>
      </c>
      <c r="G464" s="183" t="s">
        <v>178</v>
      </c>
      <c r="H464" s="184">
        <v>14.4</v>
      </c>
      <c r="I464" s="185"/>
      <c r="J464" s="186">
        <f>ROUND(I464*H464,2)</f>
        <v>0</v>
      </c>
      <c r="K464" s="182" t="s">
        <v>157</v>
      </c>
      <c r="L464" s="41"/>
      <c r="M464" s="187" t="s">
        <v>19</v>
      </c>
      <c r="N464" s="188" t="s">
        <v>44</v>
      </c>
      <c r="O464" s="66"/>
      <c r="P464" s="189">
        <f>O464*H464</f>
        <v>0</v>
      </c>
      <c r="Q464" s="189">
        <v>0</v>
      </c>
      <c r="R464" s="189">
        <f>Q464*H464</f>
        <v>0</v>
      </c>
      <c r="S464" s="189">
        <v>0</v>
      </c>
      <c r="T464" s="190">
        <f>S464*H464</f>
        <v>0</v>
      </c>
      <c r="U464" s="36"/>
      <c r="V464" s="36"/>
      <c r="W464" s="36"/>
      <c r="X464" s="36"/>
      <c r="Y464" s="36"/>
      <c r="Z464" s="36"/>
      <c r="AA464" s="36"/>
      <c r="AB464" s="36"/>
      <c r="AC464" s="36"/>
      <c r="AD464" s="36"/>
      <c r="AE464" s="36"/>
      <c r="AR464" s="191" t="s">
        <v>276</v>
      </c>
      <c r="AT464" s="191" t="s">
        <v>153</v>
      </c>
      <c r="AU464" s="191" t="s">
        <v>82</v>
      </c>
      <c r="AY464" s="19" t="s">
        <v>151</v>
      </c>
      <c r="BE464" s="192">
        <f>IF(N464="základní",J464,0)</f>
        <v>0</v>
      </c>
      <c r="BF464" s="192">
        <f>IF(N464="snížená",J464,0)</f>
        <v>0</v>
      </c>
      <c r="BG464" s="192">
        <f>IF(N464="zákl. přenesená",J464,0)</f>
        <v>0</v>
      </c>
      <c r="BH464" s="192">
        <f>IF(N464="sníž. přenesená",J464,0)</f>
        <v>0</v>
      </c>
      <c r="BI464" s="192">
        <f>IF(N464="nulová",J464,0)</f>
        <v>0</v>
      </c>
      <c r="BJ464" s="19" t="s">
        <v>80</v>
      </c>
      <c r="BK464" s="192">
        <f>ROUND(I464*H464,2)</f>
        <v>0</v>
      </c>
      <c r="BL464" s="19" t="s">
        <v>276</v>
      </c>
      <c r="BM464" s="191" t="s">
        <v>1842</v>
      </c>
    </row>
    <row r="465" spans="1:65" s="2" customFormat="1" ht="19.5">
      <c r="A465" s="36"/>
      <c r="B465" s="37"/>
      <c r="C465" s="38"/>
      <c r="D465" s="193" t="s">
        <v>160</v>
      </c>
      <c r="E465" s="38"/>
      <c r="F465" s="194" t="s">
        <v>1478</v>
      </c>
      <c r="G465" s="38"/>
      <c r="H465" s="38"/>
      <c r="I465" s="195"/>
      <c r="J465" s="38"/>
      <c r="K465" s="38"/>
      <c r="L465" s="41"/>
      <c r="M465" s="196"/>
      <c r="N465" s="197"/>
      <c r="O465" s="66"/>
      <c r="P465" s="66"/>
      <c r="Q465" s="66"/>
      <c r="R465" s="66"/>
      <c r="S465" s="66"/>
      <c r="T465" s="67"/>
      <c r="U465" s="36"/>
      <c r="V465" s="36"/>
      <c r="W465" s="36"/>
      <c r="X465" s="36"/>
      <c r="Y465" s="36"/>
      <c r="Z465" s="36"/>
      <c r="AA465" s="36"/>
      <c r="AB465" s="36"/>
      <c r="AC465" s="36"/>
      <c r="AD465" s="36"/>
      <c r="AE465" s="36"/>
      <c r="AT465" s="19" t="s">
        <v>160</v>
      </c>
      <c r="AU465" s="19" t="s">
        <v>82</v>
      </c>
    </row>
    <row r="466" spans="1:65" s="2" customFormat="1" ht="11.25">
      <c r="A466" s="36"/>
      <c r="B466" s="37"/>
      <c r="C466" s="38"/>
      <c r="D466" s="198" t="s">
        <v>162</v>
      </c>
      <c r="E466" s="38"/>
      <c r="F466" s="199" t="s">
        <v>1479</v>
      </c>
      <c r="G466" s="38"/>
      <c r="H466" s="38"/>
      <c r="I466" s="195"/>
      <c r="J466" s="38"/>
      <c r="K466" s="38"/>
      <c r="L466" s="41"/>
      <c r="M466" s="196"/>
      <c r="N466" s="197"/>
      <c r="O466" s="66"/>
      <c r="P466" s="66"/>
      <c r="Q466" s="66"/>
      <c r="R466" s="66"/>
      <c r="S466" s="66"/>
      <c r="T466" s="67"/>
      <c r="U466" s="36"/>
      <c r="V466" s="36"/>
      <c r="W466" s="36"/>
      <c r="X466" s="36"/>
      <c r="Y466" s="36"/>
      <c r="Z466" s="36"/>
      <c r="AA466" s="36"/>
      <c r="AB466" s="36"/>
      <c r="AC466" s="36"/>
      <c r="AD466" s="36"/>
      <c r="AE466" s="36"/>
      <c r="AT466" s="19" t="s">
        <v>162</v>
      </c>
      <c r="AU466" s="19" t="s">
        <v>82</v>
      </c>
    </row>
    <row r="467" spans="1:65" s="13" customFormat="1" ht="11.25">
      <c r="B467" s="200"/>
      <c r="C467" s="201"/>
      <c r="D467" s="193" t="s">
        <v>164</v>
      </c>
      <c r="E467" s="202" t="s">
        <v>19</v>
      </c>
      <c r="F467" s="203" t="s">
        <v>1468</v>
      </c>
      <c r="G467" s="201"/>
      <c r="H467" s="202" t="s">
        <v>19</v>
      </c>
      <c r="I467" s="204"/>
      <c r="J467" s="201"/>
      <c r="K467" s="201"/>
      <c r="L467" s="205"/>
      <c r="M467" s="206"/>
      <c r="N467" s="207"/>
      <c r="O467" s="207"/>
      <c r="P467" s="207"/>
      <c r="Q467" s="207"/>
      <c r="R467" s="207"/>
      <c r="S467" s="207"/>
      <c r="T467" s="208"/>
      <c r="AT467" s="209" t="s">
        <v>164</v>
      </c>
      <c r="AU467" s="209" t="s">
        <v>82</v>
      </c>
      <c r="AV467" s="13" t="s">
        <v>80</v>
      </c>
      <c r="AW467" s="13" t="s">
        <v>35</v>
      </c>
      <c r="AX467" s="13" t="s">
        <v>73</v>
      </c>
      <c r="AY467" s="209" t="s">
        <v>151</v>
      </c>
    </row>
    <row r="468" spans="1:65" s="14" customFormat="1" ht="11.25">
      <c r="B468" s="210"/>
      <c r="C468" s="211"/>
      <c r="D468" s="193" t="s">
        <v>164</v>
      </c>
      <c r="E468" s="212" t="s">
        <v>19</v>
      </c>
      <c r="F468" s="213" t="s">
        <v>1469</v>
      </c>
      <c r="G468" s="211"/>
      <c r="H468" s="214">
        <v>7.2</v>
      </c>
      <c r="I468" s="215"/>
      <c r="J468" s="211"/>
      <c r="K468" s="211"/>
      <c r="L468" s="216"/>
      <c r="M468" s="217"/>
      <c r="N468" s="218"/>
      <c r="O468" s="218"/>
      <c r="P468" s="218"/>
      <c r="Q468" s="218"/>
      <c r="R468" s="218"/>
      <c r="S468" s="218"/>
      <c r="T468" s="219"/>
      <c r="AT468" s="220" t="s">
        <v>164</v>
      </c>
      <c r="AU468" s="220" t="s">
        <v>82</v>
      </c>
      <c r="AV468" s="14" t="s">
        <v>82</v>
      </c>
      <c r="AW468" s="14" t="s">
        <v>35</v>
      </c>
      <c r="AX468" s="14" t="s">
        <v>73</v>
      </c>
      <c r="AY468" s="220" t="s">
        <v>151</v>
      </c>
    </row>
    <row r="469" spans="1:65" s="13" customFormat="1" ht="11.25">
      <c r="B469" s="200"/>
      <c r="C469" s="201"/>
      <c r="D469" s="193" t="s">
        <v>164</v>
      </c>
      <c r="E469" s="202" t="s">
        <v>19</v>
      </c>
      <c r="F469" s="203" t="s">
        <v>965</v>
      </c>
      <c r="G469" s="201"/>
      <c r="H469" s="202" t="s">
        <v>19</v>
      </c>
      <c r="I469" s="204"/>
      <c r="J469" s="201"/>
      <c r="K469" s="201"/>
      <c r="L469" s="205"/>
      <c r="M469" s="206"/>
      <c r="N469" s="207"/>
      <c r="O469" s="207"/>
      <c r="P469" s="207"/>
      <c r="Q469" s="207"/>
      <c r="R469" s="207"/>
      <c r="S469" s="207"/>
      <c r="T469" s="208"/>
      <c r="AT469" s="209" t="s">
        <v>164</v>
      </c>
      <c r="AU469" s="209" t="s">
        <v>82</v>
      </c>
      <c r="AV469" s="13" t="s">
        <v>80</v>
      </c>
      <c r="AW469" s="13" t="s">
        <v>35</v>
      </c>
      <c r="AX469" s="13" t="s">
        <v>73</v>
      </c>
      <c r="AY469" s="209" t="s">
        <v>151</v>
      </c>
    </row>
    <row r="470" spans="1:65" s="14" customFormat="1" ht="11.25">
      <c r="B470" s="210"/>
      <c r="C470" s="211"/>
      <c r="D470" s="193" t="s">
        <v>164</v>
      </c>
      <c r="E470" s="212" t="s">
        <v>19</v>
      </c>
      <c r="F470" s="213" t="s">
        <v>1469</v>
      </c>
      <c r="G470" s="211"/>
      <c r="H470" s="214">
        <v>7.2</v>
      </c>
      <c r="I470" s="215"/>
      <c r="J470" s="211"/>
      <c r="K470" s="211"/>
      <c r="L470" s="216"/>
      <c r="M470" s="217"/>
      <c r="N470" s="218"/>
      <c r="O470" s="218"/>
      <c r="P470" s="218"/>
      <c r="Q470" s="218"/>
      <c r="R470" s="218"/>
      <c r="S470" s="218"/>
      <c r="T470" s="219"/>
      <c r="AT470" s="220" t="s">
        <v>164</v>
      </c>
      <c r="AU470" s="220" t="s">
        <v>82</v>
      </c>
      <c r="AV470" s="14" t="s">
        <v>82</v>
      </c>
      <c r="AW470" s="14" t="s">
        <v>35</v>
      </c>
      <c r="AX470" s="14" t="s">
        <v>73</v>
      </c>
      <c r="AY470" s="220" t="s">
        <v>151</v>
      </c>
    </row>
    <row r="471" spans="1:65" s="15" customFormat="1" ht="11.25">
      <c r="B471" s="221"/>
      <c r="C471" s="222"/>
      <c r="D471" s="193" t="s">
        <v>164</v>
      </c>
      <c r="E471" s="223" t="s">
        <v>19</v>
      </c>
      <c r="F471" s="224" t="s">
        <v>167</v>
      </c>
      <c r="G471" s="222"/>
      <c r="H471" s="225">
        <v>14.4</v>
      </c>
      <c r="I471" s="226"/>
      <c r="J471" s="222"/>
      <c r="K471" s="222"/>
      <c r="L471" s="227"/>
      <c r="M471" s="228"/>
      <c r="N471" s="229"/>
      <c r="O471" s="229"/>
      <c r="P471" s="229"/>
      <c r="Q471" s="229"/>
      <c r="R471" s="229"/>
      <c r="S471" s="229"/>
      <c r="T471" s="230"/>
      <c r="AT471" s="231" t="s">
        <v>164</v>
      </c>
      <c r="AU471" s="231" t="s">
        <v>82</v>
      </c>
      <c r="AV471" s="15" t="s">
        <v>158</v>
      </c>
      <c r="AW471" s="15" t="s">
        <v>35</v>
      </c>
      <c r="AX471" s="15" t="s">
        <v>80</v>
      </c>
      <c r="AY471" s="231" t="s">
        <v>151</v>
      </c>
    </row>
    <row r="472" spans="1:65" s="2" customFormat="1" ht="16.5" customHeight="1">
      <c r="A472" s="36"/>
      <c r="B472" s="37"/>
      <c r="C472" s="180" t="s">
        <v>967</v>
      </c>
      <c r="D472" s="180" t="s">
        <v>153</v>
      </c>
      <c r="E472" s="181" t="s">
        <v>1127</v>
      </c>
      <c r="F472" s="182" t="s">
        <v>1128</v>
      </c>
      <c r="G472" s="183" t="s">
        <v>178</v>
      </c>
      <c r="H472" s="184">
        <v>7.2</v>
      </c>
      <c r="I472" s="185"/>
      <c r="J472" s="186">
        <f>ROUND(I472*H472,2)</f>
        <v>0</v>
      </c>
      <c r="K472" s="182" t="s">
        <v>157</v>
      </c>
      <c r="L472" s="41"/>
      <c r="M472" s="187" t="s">
        <v>19</v>
      </c>
      <c r="N472" s="188" t="s">
        <v>44</v>
      </c>
      <c r="O472" s="66"/>
      <c r="P472" s="189">
        <f>O472*H472</f>
        <v>0</v>
      </c>
      <c r="Q472" s="189">
        <v>0</v>
      </c>
      <c r="R472" s="189">
        <f>Q472*H472</f>
        <v>0</v>
      </c>
      <c r="S472" s="189">
        <v>0</v>
      </c>
      <c r="T472" s="190">
        <f>S472*H472</f>
        <v>0</v>
      </c>
      <c r="U472" s="36"/>
      <c r="V472" s="36"/>
      <c r="W472" s="36"/>
      <c r="X472" s="36"/>
      <c r="Y472" s="36"/>
      <c r="Z472" s="36"/>
      <c r="AA472" s="36"/>
      <c r="AB472" s="36"/>
      <c r="AC472" s="36"/>
      <c r="AD472" s="36"/>
      <c r="AE472" s="36"/>
      <c r="AR472" s="191" t="s">
        <v>276</v>
      </c>
      <c r="AT472" s="191" t="s">
        <v>153</v>
      </c>
      <c r="AU472" s="191" t="s">
        <v>82</v>
      </c>
      <c r="AY472" s="19" t="s">
        <v>151</v>
      </c>
      <c r="BE472" s="192">
        <f>IF(N472="základní",J472,0)</f>
        <v>0</v>
      </c>
      <c r="BF472" s="192">
        <f>IF(N472="snížená",J472,0)</f>
        <v>0</v>
      </c>
      <c r="BG472" s="192">
        <f>IF(N472="zákl. přenesená",J472,0)</f>
        <v>0</v>
      </c>
      <c r="BH472" s="192">
        <f>IF(N472="sníž. přenesená",J472,0)</f>
        <v>0</v>
      </c>
      <c r="BI472" s="192">
        <f>IF(N472="nulová",J472,0)</f>
        <v>0</v>
      </c>
      <c r="BJ472" s="19" t="s">
        <v>80</v>
      </c>
      <c r="BK472" s="192">
        <f>ROUND(I472*H472,2)</f>
        <v>0</v>
      </c>
      <c r="BL472" s="19" t="s">
        <v>276</v>
      </c>
      <c r="BM472" s="191" t="s">
        <v>1843</v>
      </c>
    </row>
    <row r="473" spans="1:65" s="2" customFormat="1" ht="11.25">
      <c r="A473" s="36"/>
      <c r="B473" s="37"/>
      <c r="C473" s="38"/>
      <c r="D473" s="193" t="s">
        <v>160</v>
      </c>
      <c r="E473" s="38"/>
      <c r="F473" s="194" t="s">
        <v>1130</v>
      </c>
      <c r="G473" s="38"/>
      <c r="H473" s="38"/>
      <c r="I473" s="195"/>
      <c r="J473" s="38"/>
      <c r="K473" s="38"/>
      <c r="L473" s="41"/>
      <c r="M473" s="196"/>
      <c r="N473" s="197"/>
      <c r="O473" s="66"/>
      <c r="P473" s="66"/>
      <c r="Q473" s="66"/>
      <c r="R473" s="66"/>
      <c r="S473" s="66"/>
      <c r="T473" s="67"/>
      <c r="U473" s="36"/>
      <c r="V473" s="36"/>
      <c r="W473" s="36"/>
      <c r="X473" s="36"/>
      <c r="Y473" s="36"/>
      <c r="Z473" s="36"/>
      <c r="AA473" s="36"/>
      <c r="AB473" s="36"/>
      <c r="AC473" s="36"/>
      <c r="AD473" s="36"/>
      <c r="AE473" s="36"/>
      <c r="AT473" s="19" t="s">
        <v>160</v>
      </c>
      <c r="AU473" s="19" t="s">
        <v>82</v>
      </c>
    </row>
    <row r="474" spans="1:65" s="2" customFormat="1" ht="11.25">
      <c r="A474" s="36"/>
      <c r="B474" s="37"/>
      <c r="C474" s="38"/>
      <c r="D474" s="198" t="s">
        <v>162</v>
      </c>
      <c r="E474" s="38"/>
      <c r="F474" s="199" t="s">
        <v>1131</v>
      </c>
      <c r="G474" s="38"/>
      <c r="H474" s="38"/>
      <c r="I474" s="195"/>
      <c r="J474" s="38"/>
      <c r="K474" s="38"/>
      <c r="L474" s="41"/>
      <c r="M474" s="196"/>
      <c r="N474" s="197"/>
      <c r="O474" s="66"/>
      <c r="P474" s="66"/>
      <c r="Q474" s="66"/>
      <c r="R474" s="66"/>
      <c r="S474" s="66"/>
      <c r="T474" s="67"/>
      <c r="U474" s="36"/>
      <c r="V474" s="36"/>
      <c r="W474" s="36"/>
      <c r="X474" s="36"/>
      <c r="Y474" s="36"/>
      <c r="Z474" s="36"/>
      <c r="AA474" s="36"/>
      <c r="AB474" s="36"/>
      <c r="AC474" s="36"/>
      <c r="AD474" s="36"/>
      <c r="AE474" s="36"/>
      <c r="AT474" s="19" t="s">
        <v>162</v>
      </c>
      <c r="AU474" s="19" t="s">
        <v>82</v>
      </c>
    </row>
    <row r="475" spans="1:65" s="13" customFormat="1" ht="11.25">
      <c r="B475" s="200"/>
      <c r="C475" s="201"/>
      <c r="D475" s="193" t="s">
        <v>164</v>
      </c>
      <c r="E475" s="202" t="s">
        <v>19</v>
      </c>
      <c r="F475" s="203" t="s">
        <v>1132</v>
      </c>
      <c r="G475" s="201"/>
      <c r="H475" s="202" t="s">
        <v>19</v>
      </c>
      <c r="I475" s="204"/>
      <c r="J475" s="201"/>
      <c r="K475" s="201"/>
      <c r="L475" s="205"/>
      <c r="M475" s="206"/>
      <c r="N475" s="207"/>
      <c r="O475" s="207"/>
      <c r="P475" s="207"/>
      <c r="Q475" s="207"/>
      <c r="R475" s="207"/>
      <c r="S475" s="207"/>
      <c r="T475" s="208"/>
      <c r="AT475" s="209" t="s">
        <v>164</v>
      </c>
      <c r="AU475" s="209" t="s">
        <v>82</v>
      </c>
      <c r="AV475" s="13" t="s">
        <v>80</v>
      </c>
      <c r="AW475" s="13" t="s">
        <v>35</v>
      </c>
      <c r="AX475" s="13" t="s">
        <v>73</v>
      </c>
      <c r="AY475" s="209" t="s">
        <v>151</v>
      </c>
    </row>
    <row r="476" spans="1:65" s="13" customFormat="1" ht="11.25">
      <c r="B476" s="200"/>
      <c r="C476" s="201"/>
      <c r="D476" s="193" t="s">
        <v>164</v>
      </c>
      <c r="E476" s="202" t="s">
        <v>19</v>
      </c>
      <c r="F476" s="203" t="s">
        <v>1844</v>
      </c>
      <c r="G476" s="201"/>
      <c r="H476" s="202" t="s">
        <v>19</v>
      </c>
      <c r="I476" s="204"/>
      <c r="J476" s="201"/>
      <c r="K476" s="201"/>
      <c r="L476" s="205"/>
      <c r="M476" s="206"/>
      <c r="N476" s="207"/>
      <c r="O476" s="207"/>
      <c r="P476" s="207"/>
      <c r="Q476" s="207"/>
      <c r="R476" s="207"/>
      <c r="S476" s="207"/>
      <c r="T476" s="208"/>
      <c r="AT476" s="209" t="s">
        <v>164</v>
      </c>
      <c r="AU476" s="209" t="s">
        <v>82</v>
      </c>
      <c r="AV476" s="13" t="s">
        <v>80</v>
      </c>
      <c r="AW476" s="13" t="s">
        <v>35</v>
      </c>
      <c r="AX476" s="13" t="s">
        <v>73</v>
      </c>
      <c r="AY476" s="209" t="s">
        <v>151</v>
      </c>
    </row>
    <row r="477" spans="1:65" s="14" customFormat="1" ht="11.25">
      <c r="B477" s="210"/>
      <c r="C477" s="211"/>
      <c r="D477" s="193" t="s">
        <v>164</v>
      </c>
      <c r="E477" s="212" t="s">
        <v>19</v>
      </c>
      <c r="F477" s="213" t="s">
        <v>1135</v>
      </c>
      <c r="G477" s="211"/>
      <c r="H477" s="214">
        <v>3.6</v>
      </c>
      <c r="I477" s="215"/>
      <c r="J477" s="211"/>
      <c r="K477" s="211"/>
      <c r="L477" s="216"/>
      <c r="M477" s="217"/>
      <c r="N477" s="218"/>
      <c r="O477" s="218"/>
      <c r="P477" s="218"/>
      <c r="Q477" s="218"/>
      <c r="R477" s="218"/>
      <c r="S477" s="218"/>
      <c r="T477" s="219"/>
      <c r="AT477" s="220" t="s">
        <v>164</v>
      </c>
      <c r="AU477" s="220" t="s">
        <v>82</v>
      </c>
      <c r="AV477" s="14" t="s">
        <v>82</v>
      </c>
      <c r="AW477" s="14" t="s">
        <v>35</v>
      </c>
      <c r="AX477" s="14" t="s">
        <v>73</v>
      </c>
      <c r="AY477" s="220" t="s">
        <v>151</v>
      </c>
    </row>
    <row r="478" spans="1:65" s="13" customFormat="1" ht="11.25">
      <c r="B478" s="200"/>
      <c r="C478" s="201"/>
      <c r="D478" s="193" t="s">
        <v>164</v>
      </c>
      <c r="E478" s="202" t="s">
        <v>19</v>
      </c>
      <c r="F478" s="203" t="s">
        <v>1640</v>
      </c>
      <c r="G478" s="201"/>
      <c r="H478" s="202" t="s">
        <v>19</v>
      </c>
      <c r="I478" s="204"/>
      <c r="J478" s="201"/>
      <c r="K478" s="201"/>
      <c r="L478" s="205"/>
      <c r="M478" s="206"/>
      <c r="N478" s="207"/>
      <c r="O478" s="207"/>
      <c r="P478" s="207"/>
      <c r="Q478" s="207"/>
      <c r="R478" s="207"/>
      <c r="S478" s="207"/>
      <c r="T478" s="208"/>
      <c r="AT478" s="209" t="s">
        <v>164</v>
      </c>
      <c r="AU478" s="209" t="s">
        <v>82</v>
      </c>
      <c r="AV478" s="13" t="s">
        <v>80</v>
      </c>
      <c r="AW478" s="13" t="s">
        <v>35</v>
      </c>
      <c r="AX478" s="13" t="s">
        <v>73</v>
      </c>
      <c r="AY478" s="209" t="s">
        <v>151</v>
      </c>
    </row>
    <row r="479" spans="1:65" s="14" customFormat="1" ht="11.25">
      <c r="B479" s="210"/>
      <c r="C479" s="211"/>
      <c r="D479" s="193" t="s">
        <v>164</v>
      </c>
      <c r="E479" s="212" t="s">
        <v>19</v>
      </c>
      <c r="F479" s="213" t="s">
        <v>1135</v>
      </c>
      <c r="G479" s="211"/>
      <c r="H479" s="214">
        <v>3.6</v>
      </c>
      <c r="I479" s="215"/>
      <c r="J479" s="211"/>
      <c r="K479" s="211"/>
      <c r="L479" s="216"/>
      <c r="M479" s="217"/>
      <c r="N479" s="218"/>
      <c r="O479" s="218"/>
      <c r="P479" s="218"/>
      <c r="Q479" s="218"/>
      <c r="R479" s="218"/>
      <c r="S479" s="218"/>
      <c r="T479" s="219"/>
      <c r="AT479" s="220" t="s">
        <v>164</v>
      </c>
      <c r="AU479" s="220" t="s">
        <v>82</v>
      </c>
      <c r="AV479" s="14" t="s">
        <v>82</v>
      </c>
      <c r="AW479" s="14" t="s">
        <v>35</v>
      </c>
      <c r="AX479" s="14" t="s">
        <v>73</v>
      </c>
      <c r="AY479" s="220" t="s">
        <v>151</v>
      </c>
    </row>
    <row r="480" spans="1:65" s="15" customFormat="1" ht="11.25">
      <c r="B480" s="221"/>
      <c r="C480" s="222"/>
      <c r="D480" s="193" t="s">
        <v>164</v>
      </c>
      <c r="E480" s="223" t="s">
        <v>19</v>
      </c>
      <c r="F480" s="224" t="s">
        <v>167</v>
      </c>
      <c r="G480" s="222"/>
      <c r="H480" s="225">
        <v>7.2</v>
      </c>
      <c r="I480" s="226"/>
      <c r="J480" s="222"/>
      <c r="K480" s="222"/>
      <c r="L480" s="227"/>
      <c r="M480" s="228"/>
      <c r="N480" s="229"/>
      <c r="O480" s="229"/>
      <c r="P480" s="229"/>
      <c r="Q480" s="229"/>
      <c r="R480" s="229"/>
      <c r="S480" s="229"/>
      <c r="T480" s="230"/>
      <c r="AT480" s="231" t="s">
        <v>164</v>
      </c>
      <c r="AU480" s="231" t="s">
        <v>82</v>
      </c>
      <c r="AV480" s="15" t="s">
        <v>158</v>
      </c>
      <c r="AW480" s="15" t="s">
        <v>35</v>
      </c>
      <c r="AX480" s="15" t="s">
        <v>80</v>
      </c>
      <c r="AY480" s="231" t="s">
        <v>151</v>
      </c>
    </row>
    <row r="481" spans="1:65" s="2" customFormat="1" ht="16.5" customHeight="1">
      <c r="A481" s="36"/>
      <c r="B481" s="37"/>
      <c r="C481" s="232" t="s">
        <v>976</v>
      </c>
      <c r="D481" s="232" t="s">
        <v>324</v>
      </c>
      <c r="E481" s="233" t="s">
        <v>1137</v>
      </c>
      <c r="F481" s="234" t="s">
        <v>1138</v>
      </c>
      <c r="G481" s="235" t="s">
        <v>178</v>
      </c>
      <c r="H481" s="236">
        <v>7.3620000000000001</v>
      </c>
      <c r="I481" s="237"/>
      <c r="J481" s="238">
        <f>ROUND(I481*H481,2)</f>
        <v>0</v>
      </c>
      <c r="K481" s="234" t="s">
        <v>157</v>
      </c>
      <c r="L481" s="239"/>
      <c r="M481" s="240" t="s">
        <v>19</v>
      </c>
      <c r="N481" s="241" t="s">
        <v>44</v>
      </c>
      <c r="O481" s="66"/>
      <c r="P481" s="189">
        <f>O481*H481</f>
        <v>0</v>
      </c>
      <c r="Q481" s="189">
        <v>1E-4</v>
      </c>
      <c r="R481" s="189">
        <f>Q481*H481</f>
        <v>7.3620000000000001E-4</v>
      </c>
      <c r="S481" s="189">
        <v>0</v>
      </c>
      <c r="T481" s="190">
        <f>S481*H481</f>
        <v>0</v>
      </c>
      <c r="U481" s="36"/>
      <c r="V481" s="36"/>
      <c r="W481" s="36"/>
      <c r="X481" s="36"/>
      <c r="Y481" s="36"/>
      <c r="Z481" s="36"/>
      <c r="AA481" s="36"/>
      <c r="AB481" s="36"/>
      <c r="AC481" s="36"/>
      <c r="AD481" s="36"/>
      <c r="AE481" s="36"/>
      <c r="AR481" s="191" t="s">
        <v>327</v>
      </c>
      <c r="AT481" s="191" t="s">
        <v>324</v>
      </c>
      <c r="AU481" s="191" t="s">
        <v>82</v>
      </c>
      <c r="AY481" s="19" t="s">
        <v>151</v>
      </c>
      <c r="BE481" s="192">
        <f>IF(N481="základní",J481,0)</f>
        <v>0</v>
      </c>
      <c r="BF481" s="192">
        <f>IF(N481="snížená",J481,0)</f>
        <v>0</v>
      </c>
      <c r="BG481" s="192">
        <f>IF(N481="zákl. přenesená",J481,0)</f>
        <v>0</v>
      </c>
      <c r="BH481" s="192">
        <f>IF(N481="sníž. přenesená",J481,0)</f>
        <v>0</v>
      </c>
      <c r="BI481" s="192">
        <f>IF(N481="nulová",J481,0)</f>
        <v>0</v>
      </c>
      <c r="BJ481" s="19" t="s">
        <v>80</v>
      </c>
      <c r="BK481" s="192">
        <f>ROUND(I481*H481,2)</f>
        <v>0</v>
      </c>
      <c r="BL481" s="19" t="s">
        <v>276</v>
      </c>
      <c r="BM481" s="191" t="s">
        <v>1845</v>
      </c>
    </row>
    <row r="482" spans="1:65" s="2" customFormat="1" ht="11.25">
      <c r="A482" s="36"/>
      <c r="B482" s="37"/>
      <c r="C482" s="38"/>
      <c r="D482" s="193" t="s">
        <v>160</v>
      </c>
      <c r="E482" s="38"/>
      <c r="F482" s="194" t="s">
        <v>1138</v>
      </c>
      <c r="G482" s="38"/>
      <c r="H482" s="38"/>
      <c r="I482" s="195"/>
      <c r="J482" s="38"/>
      <c r="K482" s="38"/>
      <c r="L482" s="41"/>
      <c r="M482" s="196"/>
      <c r="N482" s="197"/>
      <c r="O482" s="66"/>
      <c r="P482" s="66"/>
      <c r="Q482" s="66"/>
      <c r="R482" s="66"/>
      <c r="S482" s="66"/>
      <c r="T482" s="67"/>
      <c r="U482" s="36"/>
      <c r="V482" s="36"/>
      <c r="W482" s="36"/>
      <c r="X482" s="36"/>
      <c r="Y482" s="36"/>
      <c r="Z482" s="36"/>
      <c r="AA482" s="36"/>
      <c r="AB482" s="36"/>
      <c r="AC482" s="36"/>
      <c r="AD482" s="36"/>
      <c r="AE482" s="36"/>
      <c r="AT482" s="19" t="s">
        <v>160</v>
      </c>
      <c r="AU482" s="19" t="s">
        <v>82</v>
      </c>
    </row>
    <row r="483" spans="1:65" s="14" customFormat="1" ht="11.25">
      <c r="B483" s="210"/>
      <c r="C483" s="211"/>
      <c r="D483" s="193" t="s">
        <v>164</v>
      </c>
      <c r="E483" s="211"/>
      <c r="F483" s="213" t="s">
        <v>1482</v>
      </c>
      <c r="G483" s="211"/>
      <c r="H483" s="214">
        <v>7.3620000000000001</v>
      </c>
      <c r="I483" s="215"/>
      <c r="J483" s="211"/>
      <c r="K483" s="211"/>
      <c r="L483" s="216"/>
      <c r="M483" s="217"/>
      <c r="N483" s="218"/>
      <c r="O483" s="218"/>
      <c r="P483" s="218"/>
      <c r="Q483" s="218"/>
      <c r="R483" s="218"/>
      <c r="S483" s="218"/>
      <c r="T483" s="219"/>
      <c r="AT483" s="220" t="s">
        <v>164</v>
      </c>
      <c r="AU483" s="220" t="s">
        <v>82</v>
      </c>
      <c r="AV483" s="14" t="s">
        <v>82</v>
      </c>
      <c r="AW483" s="14" t="s">
        <v>4</v>
      </c>
      <c r="AX483" s="14" t="s">
        <v>80</v>
      </c>
      <c r="AY483" s="220" t="s">
        <v>151</v>
      </c>
    </row>
    <row r="484" spans="1:65" s="2" customFormat="1" ht="24.2" customHeight="1">
      <c r="A484" s="36"/>
      <c r="B484" s="37"/>
      <c r="C484" s="180" t="s">
        <v>986</v>
      </c>
      <c r="D484" s="180" t="s">
        <v>153</v>
      </c>
      <c r="E484" s="181" t="s">
        <v>1165</v>
      </c>
      <c r="F484" s="182" t="s">
        <v>1166</v>
      </c>
      <c r="G484" s="183" t="s">
        <v>279</v>
      </c>
      <c r="H484" s="184">
        <v>0.19</v>
      </c>
      <c r="I484" s="185"/>
      <c r="J484" s="186">
        <f>ROUND(I484*H484,2)</f>
        <v>0</v>
      </c>
      <c r="K484" s="182" t="s">
        <v>157</v>
      </c>
      <c r="L484" s="41"/>
      <c r="M484" s="187" t="s">
        <v>19</v>
      </c>
      <c r="N484" s="188" t="s">
        <v>44</v>
      </c>
      <c r="O484" s="66"/>
      <c r="P484" s="189">
        <f>O484*H484</f>
        <v>0</v>
      </c>
      <c r="Q484" s="189">
        <v>0</v>
      </c>
      <c r="R484" s="189">
        <f>Q484*H484</f>
        <v>0</v>
      </c>
      <c r="S484" s="189">
        <v>0</v>
      </c>
      <c r="T484" s="190">
        <f>S484*H484</f>
        <v>0</v>
      </c>
      <c r="U484" s="36"/>
      <c r="V484" s="36"/>
      <c r="W484" s="36"/>
      <c r="X484" s="36"/>
      <c r="Y484" s="36"/>
      <c r="Z484" s="36"/>
      <c r="AA484" s="36"/>
      <c r="AB484" s="36"/>
      <c r="AC484" s="36"/>
      <c r="AD484" s="36"/>
      <c r="AE484" s="36"/>
      <c r="AR484" s="191" t="s">
        <v>276</v>
      </c>
      <c r="AT484" s="191" t="s">
        <v>153</v>
      </c>
      <c r="AU484" s="191" t="s">
        <v>82</v>
      </c>
      <c r="AY484" s="19" t="s">
        <v>151</v>
      </c>
      <c r="BE484" s="192">
        <f>IF(N484="základní",J484,0)</f>
        <v>0</v>
      </c>
      <c r="BF484" s="192">
        <f>IF(N484="snížená",J484,0)</f>
        <v>0</v>
      </c>
      <c r="BG484" s="192">
        <f>IF(N484="zákl. přenesená",J484,0)</f>
        <v>0</v>
      </c>
      <c r="BH484" s="192">
        <f>IF(N484="sníž. přenesená",J484,0)</f>
        <v>0</v>
      </c>
      <c r="BI484" s="192">
        <f>IF(N484="nulová",J484,0)</f>
        <v>0</v>
      </c>
      <c r="BJ484" s="19" t="s">
        <v>80</v>
      </c>
      <c r="BK484" s="192">
        <f>ROUND(I484*H484,2)</f>
        <v>0</v>
      </c>
      <c r="BL484" s="19" t="s">
        <v>276</v>
      </c>
      <c r="BM484" s="191" t="s">
        <v>1846</v>
      </c>
    </row>
    <row r="485" spans="1:65" s="2" customFormat="1" ht="29.25">
      <c r="A485" s="36"/>
      <c r="B485" s="37"/>
      <c r="C485" s="38"/>
      <c r="D485" s="193" t="s">
        <v>160</v>
      </c>
      <c r="E485" s="38"/>
      <c r="F485" s="194" t="s">
        <v>1168</v>
      </c>
      <c r="G485" s="38"/>
      <c r="H485" s="38"/>
      <c r="I485" s="195"/>
      <c r="J485" s="38"/>
      <c r="K485" s="38"/>
      <c r="L485" s="41"/>
      <c r="M485" s="196"/>
      <c r="N485" s="197"/>
      <c r="O485" s="66"/>
      <c r="P485" s="66"/>
      <c r="Q485" s="66"/>
      <c r="R485" s="66"/>
      <c r="S485" s="66"/>
      <c r="T485" s="67"/>
      <c r="U485" s="36"/>
      <c r="V485" s="36"/>
      <c r="W485" s="36"/>
      <c r="X485" s="36"/>
      <c r="Y485" s="36"/>
      <c r="Z485" s="36"/>
      <c r="AA485" s="36"/>
      <c r="AB485" s="36"/>
      <c r="AC485" s="36"/>
      <c r="AD485" s="36"/>
      <c r="AE485" s="36"/>
      <c r="AT485" s="19" t="s">
        <v>160</v>
      </c>
      <c r="AU485" s="19" t="s">
        <v>82</v>
      </c>
    </row>
    <row r="486" spans="1:65" s="2" customFormat="1" ht="11.25">
      <c r="A486" s="36"/>
      <c r="B486" s="37"/>
      <c r="C486" s="38"/>
      <c r="D486" s="198" t="s">
        <v>162</v>
      </c>
      <c r="E486" s="38"/>
      <c r="F486" s="199" t="s">
        <v>1169</v>
      </c>
      <c r="G486" s="38"/>
      <c r="H486" s="38"/>
      <c r="I486" s="195"/>
      <c r="J486" s="38"/>
      <c r="K486" s="38"/>
      <c r="L486" s="41"/>
      <c r="M486" s="196"/>
      <c r="N486" s="197"/>
      <c r="O486" s="66"/>
      <c r="P486" s="66"/>
      <c r="Q486" s="66"/>
      <c r="R486" s="66"/>
      <c r="S486" s="66"/>
      <c r="T486" s="67"/>
      <c r="U486" s="36"/>
      <c r="V486" s="36"/>
      <c r="W486" s="36"/>
      <c r="X486" s="36"/>
      <c r="Y486" s="36"/>
      <c r="Z486" s="36"/>
      <c r="AA486" s="36"/>
      <c r="AB486" s="36"/>
      <c r="AC486" s="36"/>
      <c r="AD486" s="36"/>
      <c r="AE486" s="36"/>
      <c r="AT486" s="19" t="s">
        <v>162</v>
      </c>
      <c r="AU486" s="19" t="s">
        <v>82</v>
      </c>
    </row>
    <row r="487" spans="1:65" s="2" customFormat="1" ht="24.2" customHeight="1">
      <c r="A487" s="36"/>
      <c r="B487" s="37"/>
      <c r="C487" s="180" t="s">
        <v>992</v>
      </c>
      <c r="D487" s="180" t="s">
        <v>153</v>
      </c>
      <c r="E487" s="181" t="s">
        <v>1171</v>
      </c>
      <c r="F487" s="182" t="s">
        <v>1172</v>
      </c>
      <c r="G487" s="183" t="s">
        <v>279</v>
      </c>
      <c r="H487" s="184">
        <v>0.19</v>
      </c>
      <c r="I487" s="185"/>
      <c r="J487" s="186">
        <f>ROUND(I487*H487,2)</f>
        <v>0</v>
      </c>
      <c r="K487" s="182" t="s">
        <v>157</v>
      </c>
      <c r="L487" s="41"/>
      <c r="M487" s="187" t="s">
        <v>19</v>
      </c>
      <c r="N487" s="188" t="s">
        <v>44</v>
      </c>
      <c r="O487" s="66"/>
      <c r="P487" s="189">
        <f>O487*H487</f>
        <v>0</v>
      </c>
      <c r="Q487" s="189">
        <v>0</v>
      </c>
      <c r="R487" s="189">
        <f>Q487*H487</f>
        <v>0</v>
      </c>
      <c r="S487" s="189">
        <v>0</v>
      </c>
      <c r="T487" s="190">
        <f>S487*H487</f>
        <v>0</v>
      </c>
      <c r="U487" s="36"/>
      <c r="V487" s="36"/>
      <c r="W487" s="36"/>
      <c r="X487" s="36"/>
      <c r="Y487" s="36"/>
      <c r="Z487" s="36"/>
      <c r="AA487" s="36"/>
      <c r="AB487" s="36"/>
      <c r="AC487" s="36"/>
      <c r="AD487" s="36"/>
      <c r="AE487" s="36"/>
      <c r="AR487" s="191" t="s">
        <v>276</v>
      </c>
      <c r="AT487" s="191" t="s">
        <v>153</v>
      </c>
      <c r="AU487" s="191" t="s">
        <v>82</v>
      </c>
      <c r="AY487" s="19" t="s">
        <v>151</v>
      </c>
      <c r="BE487" s="192">
        <f>IF(N487="základní",J487,0)</f>
        <v>0</v>
      </c>
      <c r="BF487" s="192">
        <f>IF(N487="snížená",J487,0)</f>
        <v>0</v>
      </c>
      <c r="BG487" s="192">
        <f>IF(N487="zákl. přenesená",J487,0)</f>
        <v>0</v>
      </c>
      <c r="BH487" s="192">
        <f>IF(N487="sníž. přenesená",J487,0)</f>
        <v>0</v>
      </c>
      <c r="BI487" s="192">
        <f>IF(N487="nulová",J487,0)</f>
        <v>0</v>
      </c>
      <c r="BJ487" s="19" t="s">
        <v>80</v>
      </c>
      <c r="BK487" s="192">
        <f>ROUND(I487*H487,2)</f>
        <v>0</v>
      </c>
      <c r="BL487" s="19" t="s">
        <v>276</v>
      </c>
      <c r="BM487" s="191" t="s">
        <v>1847</v>
      </c>
    </row>
    <row r="488" spans="1:65" s="2" customFormat="1" ht="29.25">
      <c r="A488" s="36"/>
      <c r="B488" s="37"/>
      <c r="C488" s="38"/>
      <c r="D488" s="193" t="s">
        <v>160</v>
      </c>
      <c r="E488" s="38"/>
      <c r="F488" s="194" t="s">
        <v>1174</v>
      </c>
      <c r="G488" s="38"/>
      <c r="H488" s="38"/>
      <c r="I488" s="195"/>
      <c r="J488" s="38"/>
      <c r="K488" s="38"/>
      <c r="L488" s="41"/>
      <c r="M488" s="196"/>
      <c r="N488" s="197"/>
      <c r="O488" s="66"/>
      <c r="P488" s="66"/>
      <c r="Q488" s="66"/>
      <c r="R488" s="66"/>
      <c r="S488" s="66"/>
      <c r="T488" s="67"/>
      <c r="U488" s="36"/>
      <c r="V488" s="36"/>
      <c r="W488" s="36"/>
      <c r="X488" s="36"/>
      <c r="Y488" s="36"/>
      <c r="Z488" s="36"/>
      <c r="AA488" s="36"/>
      <c r="AB488" s="36"/>
      <c r="AC488" s="36"/>
      <c r="AD488" s="36"/>
      <c r="AE488" s="36"/>
      <c r="AT488" s="19" t="s">
        <v>160</v>
      </c>
      <c r="AU488" s="19" t="s">
        <v>82</v>
      </c>
    </row>
    <row r="489" spans="1:65" s="2" customFormat="1" ht="11.25">
      <c r="A489" s="36"/>
      <c r="B489" s="37"/>
      <c r="C489" s="38"/>
      <c r="D489" s="198" t="s">
        <v>162</v>
      </c>
      <c r="E489" s="38"/>
      <c r="F489" s="199" t="s">
        <v>1175</v>
      </c>
      <c r="G489" s="38"/>
      <c r="H489" s="38"/>
      <c r="I489" s="195"/>
      <c r="J489" s="38"/>
      <c r="K489" s="38"/>
      <c r="L489" s="41"/>
      <c r="M489" s="196"/>
      <c r="N489" s="197"/>
      <c r="O489" s="66"/>
      <c r="P489" s="66"/>
      <c r="Q489" s="66"/>
      <c r="R489" s="66"/>
      <c r="S489" s="66"/>
      <c r="T489" s="67"/>
      <c r="U489" s="36"/>
      <c r="V489" s="36"/>
      <c r="W489" s="36"/>
      <c r="X489" s="36"/>
      <c r="Y489" s="36"/>
      <c r="Z489" s="36"/>
      <c r="AA489" s="36"/>
      <c r="AB489" s="36"/>
      <c r="AC489" s="36"/>
      <c r="AD489" s="36"/>
      <c r="AE489" s="36"/>
      <c r="AT489" s="19" t="s">
        <v>162</v>
      </c>
      <c r="AU489" s="19" t="s">
        <v>82</v>
      </c>
    </row>
    <row r="490" spans="1:65" s="2" customFormat="1" ht="24.2" customHeight="1">
      <c r="A490" s="36"/>
      <c r="B490" s="37"/>
      <c r="C490" s="180" t="s">
        <v>997</v>
      </c>
      <c r="D490" s="180" t="s">
        <v>153</v>
      </c>
      <c r="E490" s="181" t="s">
        <v>1177</v>
      </c>
      <c r="F490" s="182" t="s">
        <v>1178</v>
      </c>
      <c r="G490" s="183" t="s">
        <v>279</v>
      </c>
      <c r="H490" s="184">
        <v>0.19</v>
      </c>
      <c r="I490" s="185"/>
      <c r="J490" s="186">
        <f>ROUND(I490*H490,2)</f>
        <v>0</v>
      </c>
      <c r="K490" s="182" t="s">
        <v>157</v>
      </c>
      <c r="L490" s="41"/>
      <c r="M490" s="187" t="s">
        <v>19</v>
      </c>
      <c r="N490" s="188" t="s">
        <v>44</v>
      </c>
      <c r="O490" s="66"/>
      <c r="P490" s="189">
        <f>O490*H490</f>
        <v>0</v>
      </c>
      <c r="Q490" s="189">
        <v>0</v>
      </c>
      <c r="R490" s="189">
        <f>Q490*H490</f>
        <v>0</v>
      </c>
      <c r="S490" s="189">
        <v>0</v>
      </c>
      <c r="T490" s="190">
        <f>S490*H490</f>
        <v>0</v>
      </c>
      <c r="U490" s="36"/>
      <c r="V490" s="36"/>
      <c r="W490" s="36"/>
      <c r="X490" s="36"/>
      <c r="Y490" s="36"/>
      <c r="Z490" s="36"/>
      <c r="AA490" s="36"/>
      <c r="AB490" s="36"/>
      <c r="AC490" s="36"/>
      <c r="AD490" s="36"/>
      <c r="AE490" s="36"/>
      <c r="AR490" s="191" t="s">
        <v>276</v>
      </c>
      <c r="AT490" s="191" t="s">
        <v>153</v>
      </c>
      <c r="AU490" s="191" t="s">
        <v>82</v>
      </c>
      <c r="AY490" s="19" t="s">
        <v>151</v>
      </c>
      <c r="BE490" s="192">
        <f>IF(N490="základní",J490,0)</f>
        <v>0</v>
      </c>
      <c r="BF490" s="192">
        <f>IF(N490="snížená",J490,0)</f>
        <v>0</v>
      </c>
      <c r="BG490" s="192">
        <f>IF(N490="zákl. přenesená",J490,0)</f>
        <v>0</v>
      </c>
      <c r="BH490" s="192">
        <f>IF(N490="sníž. přenesená",J490,0)</f>
        <v>0</v>
      </c>
      <c r="BI490" s="192">
        <f>IF(N490="nulová",J490,0)</f>
        <v>0</v>
      </c>
      <c r="BJ490" s="19" t="s">
        <v>80</v>
      </c>
      <c r="BK490" s="192">
        <f>ROUND(I490*H490,2)</f>
        <v>0</v>
      </c>
      <c r="BL490" s="19" t="s">
        <v>276</v>
      </c>
      <c r="BM490" s="191" t="s">
        <v>1848</v>
      </c>
    </row>
    <row r="491" spans="1:65" s="2" customFormat="1" ht="29.25">
      <c r="A491" s="36"/>
      <c r="B491" s="37"/>
      <c r="C491" s="38"/>
      <c r="D491" s="193" t="s">
        <v>160</v>
      </c>
      <c r="E491" s="38"/>
      <c r="F491" s="194" t="s">
        <v>1180</v>
      </c>
      <c r="G491" s="38"/>
      <c r="H491" s="38"/>
      <c r="I491" s="195"/>
      <c r="J491" s="38"/>
      <c r="K491" s="38"/>
      <c r="L491" s="41"/>
      <c r="M491" s="196"/>
      <c r="N491" s="197"/>
      <c r="O491" s="66"/>
      <c r="P491" s="66"/>
      <c r="Q491" s="66"/>
      <c r="R491" s="66"/>
      <c r="S491" s="66"/>
      <c r="T491" s="67"/>
      <c r="U491" s="36"/>
      <c r="V491" s="36"/>
      <c r="W491" s="36"/>
      <c r="X491" s="36"/>
      <c r="Y491" s="36"/>
      <c r="Z491" s="36"/>
      <c r="AA491" s="36"/>
      <c r="AB491" s="36"/>
      <c r="AC491" s="36"/>
      <c r="AD491" s="36"/>
      <c r="AE491" s="36"/>
      <c r="AT491" s="19" t="s">
        <v>160</v>
      </c>
      <c r="AU491" s="19" t="s">
        <v>82</v>
      </c>
    </row>
    <row r="492" spans="1:65" s="2" customFormat="1" ht="11.25">
      <c r="A492" s="36"/>
      <c r="B492" s="37"/>
      <c r="C492" s="38"/>
      <c r="D492" s="198" t="s">
        <v>162</v>
      </c>
      <c r="E492" s="38"/>
      <c r="F492" s="199" t="s">
        <v>1181</v>
      </c>
      <c r="G492" s="38"/>
      <c r="H492" s="38"/>
      <c r="I492" s="195"/>
      <c r="J492" s="38"/>
      <c r="K492" s="38"/>
      <c r="L492" s="41"/>
      <c r="M492" s="196"/>
      <c r="N492" s="197"/>
      <c r="O492" s="66"/>
      <c r="P492" s="66"/>
      <c r="Q492" s="66"/>
      <c r="R492" s="66"/>
      <c r="S492" s="66"/>
      <c r="T492" s="67"/>
      <c r="U492" s="36"/>
      <c r="V492" s="36"/>
      <c r="W492" s="36"/>
      <c r="X492" s="36"/>
      <c r="Y492" s="36"/>
      <c r="Z492" s="36"/>
      <c r="AA492" s="36"/>
      <c r="AB492" s="36"/>
      <c r="AC492" s="36"/>
      <c r="AD492" s="36"/>
      <c r="AE492" s="36"/>
      <c r="AT492" s="19" t="s">
        <v>162</v>
      </c>
      <c r="AU492" s="19" t="s">
        <v>82</v>
      </c>
    </row>
    <row r="493" spans="1:65" s="2" customFormat="1" ht="24.2" customHeight="1">
      <c r="A493" s="36"/>
      <c r="B493" s="37"/>
      <c r="C493" s="180" t="s">
        <v>1002</v>
      </c>
      <c r="D493" s="180" t="s">
        <v>153</v>
      </c>
      <c r="E493" s="181" t="s">
        <v>1148</v>
      </c>
      <c r="F493" s="182" t="s">
        <v>1149</v>
      </c>
      <c r="G493" s="183" t="s">
        <v>178</v>
      </c>
      <c r="H493" s="184">
        <v>75.63</v>
      </c>
      <c r="I493" s="185"/>
      <c r="J493" s="186">
        <f>ROUND(I493*H493,2)</f>
        <v>0</v>
      </c>
      <c r="K493" s="182" t="s">
        <v>19</v>
      </c>
      <c r="L493" s="41"/>
      <c r="M493" s="187" t="s">
        <v>19</v>
      </c>
      <c r="N493" s="188" t="s">
        <v>44</v>
      </c>
      <c r="O493" s="66"/>
      <c r="P493" s="189">
        <f>O493*H493</f>
        <v>0</v>
      </c>
      <c r="Q493" s="189">
        <v>1.25E-3</v>
      </c>
      <c r="R493" s="189">
        <f>Q493*H493</f>
        <v>9.4537499999999997E-2</v>
      </c>
      <c r="S493" s="189">
        <v>0</v>
      </c>
      <c r="T493" s="190">
        <f>S493*H493</f>
        <v>0</v>
      </c>
      <c r="U493" s="36"/>
      <c r="V493" s="36"/>
      <c r="W493" s="36"/>
      <c r="X493" s="36"/>
      <c r="Y493" s="36"/>
      <c r="Z493" s="36"/>
      <c r="AA493" s="36"/>
      <c r="AB493" s="36"/>
      <c r="AC493" s="36"/>
      <c r="AD493" s="36"/>
      <c r="AE493" s="36"/>
      <c r="AR493" s="191" t="s">
        <v>276</v>
      </c>
      <c r="AT493" s="191" t="s">
        <v>153</v>
      </c>
      <c r="AU493" s="191" t="s">
        <v>82</v>
      </c>
      <c r="AY493" s="19" t="s">
        <v>151</v>
      </c>
      <c r="BE493" s="192">
        <f>IF(N493="základní",J493,0)</f>
        <v>0</v>
      </c>
      <c r="BF493" s="192">
        <f>IF(N493="snížená",J493,0)</f>
        <v>0</v>
      </c>
      <c r="BG493" s="192">
        <f>IF(N493="zákl. přenesená",J493,0)</f>
        <v>0</v>
      </c>
      <c r="BH493" s="192">
        <f>IF(N493="sníž. přenesená",J493,0)</f>
        <v>0</v>
      </c>
      <c r="BI493" s="192">
        <f>IF(N493="nulová",J493,0)</f>
        <v>0</v>
      </c>
      <c r="BJ493" s="19" t="s">
        <v>80</v>
      </c>
      <c r="BK493" s="192">
        <f>ROUND(I493*H493,2)</f>
        <v>0</v>
      </c>
      <c r="BL493" s="19" t="s">
        <v>276</v>
      </c>
      <c r="BM493" s="191" t="s">
        <v>1849</v>
      </c>
    </row>
    <row r="494" spans="1:65" s="2" customFormat="1" ht="11.25">
      <c r="A494" s="36"/>
      <c r="B494" s="37"/>
      <c r="C494" s="38"/>
      <c r="D494" s="193" t="s">
        <v>160</v>
      </c>
      <c r="E494" s="38"/>
      <c r="F494" s="194" t="s">
        <v>1151</v>
      </c>
      <c r="G494" s="38"/>
      <c r="H494" s="38"/>
      <c r="I494" s="195"/>
      <c r="J494" s="38"/>
      <c r="K494" s="38"/>
      <c r="L494" s="41"/>
      <c r="M494" s="196"/>
      <c r="N494" s="197"/>
      <c r="O494" s="66"/>
      <c r="P494" s="66"/>
      <c r="Q494" s="66"/>
      <c r="R494" s="66"/>
      <c r="S494" s="66"/>
      <c r="T494" s="67"/>
      <c r="U494" s="36"/>
      <c r="V494" s="36"/>
      <c r="W494" s="36"/>
      <c r="X494" s="36"/>
      <c r="Y494" s="36"/>
      <c r="Z494" s="36"/>
      <c r="AA494" s="36"/>
      <c r="AB494" s="36"/>
      <c r="AC494" s="36"/>
      <c r="AD494" s="36"/>
      <c r="AE494" s="36"/>
      <c r="AT494" s="19" t="s">
        <v>160</v>
      </c>
      <c r="AU494" s="19" t="s">
        <v>82</v>
      </c>
    </row>
    <row r="495" spans="1:65" s="13" customFormat="1" ht="22.5">
      <c r="B495" s="200"/>
      <c r="C495" s="201"/>
      <c r="D495" s="193" t="s">
        <v>164</v>
      </c>
      <c r="E495" s="202" t="s">
        <v>19</v>
      </c>
      <c r="F495" s="203" t="s">
        <v>1152</v>
      </c>
      <c r="G495" s="201"/>
      <c r="H495" s="202" t="s">
        <v>19</v>
      </c>
      <c r="I495" s="204"/>
      <c r="J495" s="201"/>
      <c r="K495" s="201"/>
      <c r="L495" s="205"/>
      <c r="M495" s="206"/>
      <c r="N495" s="207"/>
      <c r="O495" s="207"/>
      <c r="P495" s="207"/>
      <c r="Q495" s="207"/>
      <c r="R495" s="207"/>
      <c r="S495" s="207"/>
      <c r="T495" s="208"/>
      <c r="AT495" s="209" t="s">
        <v>164</v>
      </c>
      <c r="AU495" s="209" t="s">
        <v>82</v>
      </c>
      <c r="AV495" s="13" t="s">
        <v>80</v>
      </c>
      <c r="AW495" s="13" t="s">
        <v>35</v>
      </c>
      <c r="AX495" s="13" t="s">
        <v>73</v>
      </c>
      <c r="AY495" s="209" t="s">
        <v>151</v>
      </c>
    </row>
    <row r="496" spans="1:65" s="13" customFormat="1" ht="11.25">
      <c r="B496" s="200"/>
      <c r="C496" s="201"/>
      <c r="D496" s="193" t="s">
        <v>164</v>
      </c>
      <c r="E496" s="202" t="s">
        <v>19</v>
      </c>
      <c r="F496" s="203" t="s">
        <v>1696</v>
      </c>
      <c r="G496" s="201"/>
      <c r="H496" s="202" t="s">
        <v>19</v>
      </c>
      <c r="I496" s="204"/>
      <c r="J496" s="201"/>
      <c r="K496" s="201"/>
      <c r="L496" s="205"/>
      <c r="M496" s="206"/>
      <c r="N496" s="207"/>
      <c r="O496" s="207"/>
      <c r="P496" s="207"/>
      <c r="Q496" s="207"/>
      <c r="R496" s="207"/>
      <c r="S496" s="207"/>
      <c r="T496" s="208"/>
      <c r="AT496" s="209" t="s">
        <v>164</v>
      </c>
      <c r="AU496" s="209" t="s">
        <v>82</v>
      </c>
      <c r="AV496" s="13" t="s">
        <v>80</v>
      </c>
      <c r="AW496" s="13" t="s">
        <v>35</v>
      </c>
      <c r="AX496" s="13" t="s">
        <v>73</v>
      </c>
      <c r="AY496" s="209" t="s">
        <v>151</v>
      </c>
    </row>
    <row r="497" spans="1:65" s="14" customFormat="1" ht="11.25">
      <c r="B497" s="210"/>
      <c r="C497" s="211"/>
      <c r="D497" s="193" t="s">
        <v>164</v>
      </c>
      <c r="E497" s="212" t="s">
        <v>19</v>
      </c>
      <c r="F497" s="213" t="s">
        <v>1484</v>
      </c>
      <c r="G497" s="211"/>
      <c r="H497" s="214">
        <v>38.03</v>
      </c>
      <c r="I497" s="215"/>
      <c r="J497" s="211"/>
      <c r="K497" s="211"/>
      <c r="L497" s="216"/>
      <c r="M497" s="217"/>
      <c r="N497" s="218"/>
      <c r="O497" s="218"/>
      <c r="P497" s="218"/>
      <c r="Q497" s="218"/>
      <c r="R497" s="218"/>
      <c r="S497" s="218"/>
      <c r="T497" s="219"/>
      <c r="AT497" s="220" t="s">
        <v>164</v>
      </c>
      <c r="AU497" s="220" t="s">
        <v>82</v>
      </c>
      <c r="AV497" s="14" t="s">
        <v>82</v>
      </c>
      <c r="AW497" s="14" t="s">
        <v>35</v>
      </c>
      <c r="AX497" s="14" t="s">
        <v>73</v>
      </c>
      <c r="AY497" s="220" t="s">
        <v>151</v>
      </c>
    </row>
    <row r="498" spans="1:65" s="13" customFormat="1" ht="11.25">
      <c r="B498" s="200"/>
      <c r="C498" s="201"/>
      <c r="D498" s="193" t="s">
        <v>164</v>
      </c>
      <c r="E498" s="202" t="s">
        <v>19</v>
      </c>
      <c r="F498" s="203" t="s">
        <v>1707</v>
      </c>
      <c r="G498" s="201"/>
      <c r="H498" s="202" t="s">
        <v>19</v>
      </c>
      <c r="I498" s="204"/>
      <c r="J498" s="201"/>
      <c r="K498" s="201"/>
      <c r="L498" s="205"/>
      <c r="M498" s="206"/>
      <c r="N498" s="207"/>
      <c r="O498" s="207"/>
      <c r="P498" s="207"/>
      <c r="Q498" s="207"/>
      <c r="R498" s="207"/>
      <c r="S498" s="207"/>
      <c r="T498" s="208"/>
      <c r="AT498" s="209" t="s">
        <v>164</v>
      </c>
      <c r="AU498" s="209" t="s">
        <v>82</v>
      </c>
      <c r="AV498" s="13" t="s">
        <v>80</v>
      </c>
      <c r="AW498" s="13" t="s">
        <v>35</v>
      </c>
      <c r="AX498" s="13" t="s">
        <v>73</v>
      </c>
      <c r="AY498" s="209" t="s">
        <v>151</v>
      </c>
    </row>
    <row r="499" spans="1:65" s="14" customFormat="1" ht="11.25">
      <c r="B499" s="210"/>
      <c r="C499" s="211"/>
      <c r="D499" s="193" t="s">
        <v>164</v>
      </c>
      <c r="E499" s="212" t="s">
        <v>19</v>
      </c>
      <c r="F499" s="213" t="s">
        <v>1485</v>
      </c>
      <c r="G499" s="211"/>
      <c r="H499" s="214">
        <v>37.6</v>
      </c>
      <c r="I499" s="215"/>
      <c r="J499" s="211"/>
      <c r="K499" s="211"/>
      <c r="L499" s="216"/>
      <c r="M499" s="217"/>
      <c r="N499" s="218"/>
      <c r="O499" s="218"/>
      <c r="P499" s="218"/>
      <c r="Q499" s="218"/>
      <c r="R499" s="218"/>
      <c r="S499" s="218"/>
      <c r="T499" s="219"/>
      <c r="AT499" s="220" t="s">
        <v>164</v>
      </c>
      <c r="AU499" s="220" t="s">
        <v>82</v>
      </c>
      <c r="AV499" s="14" t="s">
        <v>82</v>
      </c>
      <c r="AW499" s="14" t="s">
        <v>35</v>
      </c>
      <c r="AX499" s="14" t="s">
        <v>73</v>
      </c>
      <c r="AY499" s="220" t="s">
        <v>151</v>
      </c>
    </row>
    <row r="500" spans="1:65" s="15" customFormat="1" ht="11.25">
      <c r="B500" s="221"/>
      <c r="C500" s="222"/>
      <c r="D500" s="193" t="s">
        <v>164</v>
      </c>
      <c r="E500" s="223" t="s">
        <v>19</v>
      </c>
      <c r="F500" s="224" t="s">
        <v>167</v>
      </c>
      <c r="G500" s="222"/>
      <c r="H500" s="225">
        <v>75.63</v>
      </c>
      <c r="I500" s="226"/>
      <c r="J500" s="222"/>
      <c r="K500" s="222"/>
      <c r="L500" s="227"/>
      <c r="M500" s="228"/>
      <c r="N500" s="229"/>
      <c r="O500" s="229"/>
      <c r="P500" s="229"/>
      <c r="Q500" s="229"/>
      <c r="R500" s="229"/>
      <c r="S500" s="229"/>
      <c r="T500" s="230"/>
      <c r="AT500" s="231" t="s">
        <v>164</v>
      </c>
      <c r="AU500" s="231" t="s">
        <v>82</v>
      </c>
      <c r="AV500" s="15" t="s">
        <v>158</v>
      </c>
      <c r="AW500" s="15" t="s">
        <v>35</v>
      </c>
      <c r="AX500" s="15" t="s">
        <v>80</v>
      </c>
      <c r="AY500" s="231" t="s">
        <v>151</v>
      </c>
    </row>
    <row r="501" spans="1:65" s="2" customFormat="1" ht="24.2" customHeight="1">
      <c r="A501" s="36"/>
      <c r="B501" s="37"/>
      <c r="C501" s="180" t="s">
        <v>1006</v>
      </c>
      <c r="D501" s="180" t="s">
        <v>153</v>
      </c>
      <c r="E501" s="181" t="s">
        <v>1486</v>
      </c>
      <c r="F501" s="182" t="s">
        <v>1149</v>
      </c>
      <c r="G501" s="183" t="s">
        <v>178</v>
      </c>
      <c r="H501" s="184">
        <v>75.63</v>
      </c>
      <c r="I501" s="185"/>
      <c r="J501" s="186">
        <f>ROUND(I501*H501,2)</f>
        <v>0</v>
      </c>
      <c r="K501" s="182" t="s">
        <v>19</v>
      </c>
      <c r="L501" s="41"/>
      <c r="M501" s="187" t="s">
        <v>19</v>
      </c>
      <c r="N501" s="188" t="s">
        <v>44</v>
      </c>
      <c r="O501" s="66"/>
      <c r="P501" s="189">
        <f>O501*H501</f>
        <v>0</v>
      </c>
      <c r="Q501" s="189">
        <v>1.25E-3</v>
      </c>
      <c r="R501" s="189">
        <f>Q501*H501</f>
        <v>9.4537499999999997E-2</v>
      </c>
      <c r="S501" s="189">
        <v>0</v>
      </c>
      <c r="T501" s="190">
        <f>S501*H501</f>
        <v>0</v>
      </c>
      <c r="U501" s="36"/>
      <c r="V501" s="36"/>
      <c r="W501" s="36"/>
      <c r="X501" s="36"/>
      <c r="Y501" s="36"/>
      <c r="Z501" s="36"/>
      <c r="AA501" s="36"/>
      <c r="AB501" s="36"/>
      <c r="AC501" s="36"/>
      <c r="AD501" s="36"/>
      <c r="AE501" s="36"/>
      <c r="AR501" s="191" t="s">
        <v>276</v>
      </c>
      <c r="AT501" s="191" t="s">
        <v>153</v>
      </c>
      <c r="AU501" s="191" t="s">
        <v>82</v>
      </c>
      <c r="AY501" s="19" t="s">
        <v>151</v>
      </c>
      <c r="BE501" s="192">
        <f>IF(N501="základní",J501,0)</f>
        <v>0</v>
      </c>
      <c r="BF501" s="192">
        <f>IF(N501="snížená",J501,0)</f>
        <v>0</v>
      </c>
      <c r="BG501" s="192">
        <f>IF(N501="zákl. přenesená",J501,0)</f>
        <v>0</v>
      </c>
      <c r="BH501" s="192">
        <f>IF(N501="sníž. přenesená",J501,0)</f>
        <v>0</v>
      </c>
      <c r="BI501" s="192">
        <f>IF(N501="nulová",J501,0)</f>
        <v>0</v>
      </c>
      <c r="BJ501" s="19" t="s">
        <v>80</v>
      </c>
      <c r="BK501" s="192">
        <f>ROUND(I501*H501,2)</f>
        <v>0</v>
      </c>
      <c r="BL501" s="19" t="s">
        <v>276</v>
      </c>
      <c r="BM501" s="191" t="s">
        <v>1850</v>
      </c>
    </row>
    <row r="502" spans="1:65" s="2" customFormat="1" ht="11.25">
      <c r="A502" s="36"/>
      <c r="B502" s="37"/>
      <c r="C502" s="38"/>
      <c r="D502" s="193" t="s">
        <v>160</v>
      </c>
      <c r="E502" s="38"/>
      <c r="F502" s="194" t="s">
        <v>1488</v>
      </c>
      <c r="G502" s="38"/>
      <c r="H502" s="38"/>
      <c r="I502" s="195"/>
      <c r="J502" s="38"/>
      <c r="K502" s="38"/>
      <c r="L502" s="41"/>
      <c r="M502" s="196"/>
      <c r="N502" s="197"/>
      <c r="O502" s="66"/>
      <c r="P502" s="66"/>
      <c r="Q502" s="66"/>
      <c r="R502" s="66"/>
      <c r="S502" s="66"/>
      <c r="T502" s="67"/>
      <c r="U502" s="36"/>
      <c r="V502" s="36"/>
      <c r="W502" s="36"/>
      <c r="X502" s="36"/>
      <c r="Y502" s="36"/>
      <c r="Z502" s="36"/>
      <c r="AA502" s="36"/>
      <c r="AB502" s="36"/>
      <c r="AC502" s="36"/>
      <c r="AD502" s="36"/>
      <c r="AE502" s="36"/>
      <c r="AT502" s="19" t="s">
        <v>160</v>
      </c>
      <c r="AU502" s="19" t="s">
        <v>82</v>
      </c>
    </row>
    <row r="503" spans="1:65" s="13" customFormat="1" ht="22.5">
      <c r="B503" s="200"/>
      <c r="C503" s="201"/>
      <c r="D503" s="193" t="s">
        <v>164</v>
      </c>
      <c r="E503" s="202" t="s">
        <v>19</v>
      </c>
      <c r="F503" s="203" t="s">
        <v>1152</v>
      </c>
      <c r="G503" s="201"/>
      <c r="H503" s="202" t="s">
        <v>19</v>
      </c>
      <c r="I503" s="204"/>
      <c r="J503" s="201"/>
      <c r="K503" s="201"/>
      <c r="L503" s="205"/>
      <c r="M503" s="206"/>
      <c r="N503" s="207"/>
      <c r="O503" s="207"/>
      <c r="P503" s="207"/>
      <c r="Q503" s="207"/>
      <c r="R503" s="207"/>
      <c r="S503" s="207"/>
      <c r="T503" s="208"/>
      <c r="AT503" s="209" t="s">
        <v>164</v>
      </c>
      <c r="AU503" s="209" t="s">
        <v>82</v>
      </c>
      <c r="AV503" s="13" t="s">
        <v>80</v>
      </c>
      <c r="AW503" s="13" t="s">
        <v>35</v>
      </c>
      <c r="AX503" s="13" t="s">
        <v>73</v>
      </c>
      <c r="AY503" s="209" t="s">
        <v>151</v>
      </c>
    </row>
    <row r="504" spans="1:65" s="13" customFormat="1" ht="11.25">
      <c r="B504" s="200"/>
      <c r="C504" s="201"/>
      <c r="D504" s="193" t="s">
        <v>164</v>
      </c>
      <c r="E504" s="202" t="s">
        <v>19</v>
      </c>
      <c r="F504" s="203" t="s">
        <v>1696</v>
      </c>
      <c r="G504" s="201"/>
      <c r="H504" s="202" t="s">
        <v>19</v>
      </c>
      <c r="I504" s="204"/>
      <c r="J504" s="201"/>
      <c r="K504" s="201"/>
      <c r="L504" s="205"/>
      <c r="M504" s="206"/>
      <c r="N504" s="207"/>
      <c r="O504" s="207"/>
      <c r="P504" s="207"/>
      <c r="Q504" s="207"/>
      <c r="R504" s="207"/>
      <c r="S504" s="207"/>
      <c r="T504" s="208"/>
      <c r="AT504" s="209" t="s">
        <v>164</v>
      </c>
      <c r="AU504" s="209" t="s">
        <v>82</v>
      </c>
      <c r="AV504" s="13" t="s">
        <v>80</v>
      </c>
      <c r="AW504" s="13" t="s">
        <v>35</v>
      </c>
      <c r="AX504" s="13" t="s">
        <v>73</v>
      </c>
      <c r="AY504" s="209" t="s">
        <v>151</v>
      </c>
    </row>
    <row r="505" spans="1:65" s="14" customFormat="1" ht="11.25">
      <c r="B505" s="210"/>
      <c r="C505" s="211"/>
      <c r="D505" s="193" t="s">
        <v>164</v>
      </c>
      <c r="E505" s="212" t="s">
        <v>19</v>
      </c>
      <c r="F505" s="213" t="s">
        <v>1484</v>
      </c>
      <c r="G505" s="211"/>
      <c r="H505" s="214">
        <v>38.03</v>
      </c>
      <c r="I505" s="215"/>
      <c r="J505" s="211"/>
      <c r="K505" s="211"/>
      <c r="L505" s="216"/>
      <c r="M505" s="217"/>
      <c r="N505" s="218"/>
      <c r="O505" s="218"/>
      <c r="P505" s="218"/>
      <c r="Q505" s="218"/>
      <c r="R505" s="218"/>
      <c r="S505" s="218"/>
      <c r="T505" s="219"/>
      <c r="AT505" s="220" t="s">
        <v>164</v>
      </c>
      <c r="AU505" s="220" t="s">
        <v>82</v>
      </c>
      <c r="AV505" s="14" t="s">
        <v>82</v>
      </c>
      <c r="AW505" s="14" t="s">
        <v>35</v>
      </c>
      <c r="AX505" s="14" t="s">
        <v>73</v>
      </c>
      <c r="AY505" s="220" t="s">
        <v>151</v>
      </c>
    </row>
    <row r="506" spans="1:65" s="13" customFormat="1" ht="11.25">
      <c r="B506" s="200"/>
      <c r="C506" s="201"/>
      <c r="D506" s="193" t="s">
        <v>164</v>
      </c>
      <c r="E506" s="202" t="s">
        <v>19</v>
      </c>
      <c r="F506" s="203" t="s">
        <v>1707</v>
      </c>
      <c r="G506" s="201"/>
      <c r="H506" s="202" t="s">
        <v>19</v>
      </c>
      <c r="I506" s="204"/>
      <c r="J506" s="201"/>
      <c r="K506" s="201"/>
      <c r="L506" s="205"/>
      <c r="M506" s="206"/>
      <c r="N506" s="207"/>
      <c r="O506" s="207"/>
      <c r="P506" s="207"/>
      <c r="Q506" s="207"/>
      <c r="R506" s="207"/>
      <c r="S506" s="207"/>
      <c r="T506" s="208"/>
      <c r="AT506" s="209" t="s">
        <v>164</v>
      </c>
      <c r="AU506" s="209" t="s">
        <v>82</v>
      </c>
      <c r="AV506" s="13" t="s">
        <v>80</v>
      </c>
      <c r="AW506" s="13" t="s">
        <v>35</v>
      </c>
      <c r="AX506" s="13" t="s">
        <v>73</v>
      </c>
      <c r="AY506" s="209" t="s">
        <v>151</v>
      </c>
    </row>
    <row r="507" spans="1:65" s="14" customFormat="1" ht="11.25">
      <c r="B507" s="210"/>
      <c r="C507" s="211"/>
      <c r="D507" s="193" t="s">
        <v>164</v>
      </c>
      <c r="E507" s="212" t="s">
        <v>19</v>
      </c>
      <c r="F507" s="213" t="s">
        <v>1485</v>
      </c>
      <c r="G507" s="211"/>
      <c r="H507" s="214">
        <v>37.6</v>
      </c>
      <c r="I507" s="215"/>
      <c r="J507" s="211"/>
      <c r="K507" s="211"/>
      <c r="L507" s="216"/>
      <c r="M507" s="217"/>
      <c r="N507" s="218"/>
      <c r="O507" s="218"/>
      <c r="P507" s="218"/>
      <c r="Q507" s="218"/>
      <c r="R507" s="218"/>
      <c r="S507" s="218"/>
      <c r="T507" s="219"/>
      <c r="AT507" s="220" t="s">
        <v>164</v>
      </c>
      <c r="AU507" s="220" t="s">
        <v>82</v>
      </c>
      <c r="AV507" s="14" t="s">
        <v>82</v>
      </c>
      <c r="AW507" s="14" t="s">
        <v>35</v>
      </c>
      <c r="AX507" s="14" t="s">
        <v>73</v>
      </c>
      <c r="AY507" s="220" t="s">
        <v>151</v>
      </c>
    </row>
    <row r="508" spans="1:65" s="15" customFormat="1" ht="11.25">
      <c r="B508" s="221"/>
      <c r="C508" s="222"/>
      <c r="D508" s="193" t="s">
        <v>164</v>
      </c>
      <c r="E508" s="223" t="s">
        <v>19</v>
      </c>
      <c r="F508" s="224" t="s">
        <v>167</v>
      </c>
      <c r="G508" s="222"/>
      <c r="H508" s="225">
        <v>75.63</v>
      </c>
      <c r="I508" s="226"/>
      <c r="J508" s="222"/>
      <c r="K508" s="222"/>
      <c r="L508" s="227"/>
      <c r="M508" s="228"/>
      <c r="N508" s="229"/>
      <c r="O508" s="229"/>
      <c r="P508" s="229"/>
      <c r="Q508" s="229"/>
      <c r="R508" s="229"/>
      <c r="S508" s="229"/>
      <c r="T508" s="230"/>
      <c r="AT508" s="231" t="s">
        <v>164</v>
      </c>
      <c r="AU508" s="231" t="s">
        <v>82</v>
      </c>
      <c r="AV508" s="15" t="s">
        <v>158</v>
      </c>
      <c r="AW508" s="15" t="s">
        <v>35</v>
      </c>
      <c r="AX508" s="15" t="s">
        <v>80</v>
      </c>
      <c r="AY508" s="231" t="s">
        <v>151</v>
      </c>
    </row>
    <row r="509" spans="1:65" s="12" customFormat="1" ht="22.9" customHeight="1">
      <c r="B509" s="164"/>
      <c r="C509" s="165"/>
      <c r="D509" s="166" t="s">
        <v>72</v>
      </c>
      <c r="E509" s="178" t="s">
        <v>1182</v>
      </c>
      <c r="F509" s="178" t="s">
        <v>1183</v>
      </c>
      <c r="G509" s="165"/>
      <c r="H509" s="165"/>
      <c r="I509" s="168"/>
      <c r="J509" s="179">
        <f>BK509</f>
        <v>0</v>
      </c>
      <c r="K509" s="165"/>
      <c r="L509" s="170"/>
      <c r="M509" s="171"/>
      <c r="N509" s="172"/>
      <c r="O509" s="172"/>
      <c r="P509" s="173">
        <f>SUM(P510:P655)</f>
        <v>0</v>
      </c>
      <c r="Q509" s="172"/>
      <c r="R509" s="173">
        <f>SUM(R510:R655)</f>
        <v>0.83630519000000003</v>
      </c>
      <c r="S509" s="172"/>
      <c r="T509" s="174">
        <f>SUM(T510:T655)</f>
        <v>0</v>
      </c>
      <c r="AR509" s="175" t="s">
        <v>82</v>
      </c>
      <c r="AT509" s="176" t="s">
        <v>72</v>
      </c>
      <c r="AU509" s="176" t="s">
        <v>80</v>
      </c>
      <c r="AY509" s="175" t="s">
        <v>151</v>
      </c>
      <c r="BK509" s="177">
        <f>SUM(BK510:BK655)</f>
        <v>0</v>
      </c>
    </row>
    <row r="510" spans="1:65" s="2" customFormat="1" ht="24.2" customHeight="1">
      <c r="A510" s="36"/>
      <c r="B510" s="37"/>
      <c r="C510" s="180" t="s">
        <v>1011</v>
      </c>
      <c r="D510" s="180" t="s">
        <v>153</v>
      </c>
      <c r="E510" s="181" t="s">
        <v>1185</v>
      </c>
      <c r="F510" s="182" t="s">
        <v>1186</v>
      </c>
      <c r="G510" s="183" t="s">
        <v>178</v>
      </c>
      <c r="H510" s="184">
        <v>254.22900000000001</v>
      </c>
      <c r="I510" s="185"/>
      <c r="J510" s="186">
        <f>ROUND(I510*H510,2)</f>
        <v>0</v>
      </c>
      <c r="K510" s="182" t="s">
        <v>157</v>
      </c>
      <c r="L510" s="41"/>
      <c r="M510" s="187" t="s">
        <v>19</v>
      </c>
      <c r="N510" s="188" t="s">
        <v>44</v>
      </c>
      <c r="O510" s="66"/>
      <c r="P510" s="189">
        <f>O510*H510</f>
        <v>0</v>
      </c>
      <c r="Q510" s="189">
        <v>0</v>
      </c>
      <c r="R510" s="189">
        <f>Q510*H510</f>
        <v>0</v>
      </c>
      <c r="S510" s="189">
        <v>0</v>
      </c>
      <c r="T510" s="190">
        <f>S510*H510</f>
        <v>0</v>
      </c>
      <c r="U510" s="36"/>
      <c r="V510" s="36"/>
      <c r="W510" s="36"/>
      <c r="X510" s="36"/>
      <c r="Y510" s="36"/>
      <c r="Z510" s="36"/>
      <c r="AA510" s="36"/>
      <c r="AB510" s="36"/>
      <c r="AC510" s="36"/>
      <c r="AD510" s="36"/>
      <c r="AE510" s="36"/>
      <c r="AR510" s="191" t="s">
        <v>276</v>
      </c>
      <c r="AT510" s="191" t="s">
        <v>153</v>
      </c>
      <c r="AU510" s="191" t="s">
        <v>82</v>
      </c>
      <c r="AY510" s="19" t="s">
        <v>151</v>
      </c>
      <c r="BE510" s="192">
        <f>IF(N510="základní",J510,0)</f>
        <v>0</v>
      </c>
      <c r="BF510" s="192">
        <f>IF(N510="snížená",J510,0)</f>
        <v>0</v>
      </c>
      <c r="BG510" s="192">
        <f>IF(N510="zákl. přenesená",J510,0)</f>
        <v>0</v>
      </c>
      <c r="BH510" s="192">
        <f>IF(N510="sníž. přenesená",J510,0)</f>
        <v>0</v>
      </c>
      <c r="BI510" s="192">
        <f>IF(N510="nulová",J510,0)</f>
        <v>0</v>
      </c>
      <c r="BJ510" s="19" t="s">
        <v>80</v>
      </c>
      <c r="BK510" s="192">
        <f>ROUND(I510*H510,2)</f>
        <v>0</v>
      </c>
      <c r="BL510" s="19" t="s">
        <v>276</v>
      </c>
      <c r="BM510" s="191" t="s">
        <v>1851</v>
      </c>
    </row>
    <row r="511" spans="1:65" s="2" customFormat="1" ht="29.25">
      <c r="A511" s="36"/>
      <c r="B511" s="37"/>
      <c r="C511" s="38"/>
      <c r="D511" s="193" t="s">
        <v>160</v>
      </c>
      <c r="E511" s="38"/>
      <c r="F511" s="194" t="s">
        <v>1188</v>
      </c>
      <c r="G511" s="38"/>
      <c r="H511" s="38"/>
      <c r="I511" s="195"/>
      <c r="J511" s="38"/>
      <c r="K511" s="38"/>
      <c r="L511" s="41"/>
      <c r="M511" s="196"/>
      <c r="N511" s="197"/>
      <c r="O511" s="66"/>
      <c r="P511" s="66"/>
      <c r="Q511" s="66"/>
      <c r="R511" s="66"/>
      <c r="S511" s="66"/>
      <c r="T511" s="67"/>
      <c r="U511" s="36"/>
      <c r="V511" s="36"/>
      <c r="W511" s="36"/>
      <c r="X511" s="36"/>
      <c r="Y511" s="36"/>
      <c r="Z511" s="36"/>
      <c r="AA511" s="36"/>
      <c r="AB511" s="36"/>
      <c r="AC511" s="36"/>
      <c r="AD511" s="36"/>
      <c r="AE511" s="36"/>
      <c r="AT511" s="19" t="s">
        <v>160</v>
      </c>
      <c r="AU511" s="19" t="s">
        <v>82</v>
      </c>
    </row>
    <row r="512" spans="1:65" s="2" customFormat="1" ht="11.25">
      <c r="A512" s="36"/>
      <c r="B512" s="37"/>
      <c r="C512" s="38"/>
      <c r="D512" s="198" t="s">
        <v>162</v>
      </c>
      <c r="E512" s="38"/>
      <c r="F512" s="199" t="s">
        <v>1189</v>
      </c>
      <c r="G512" s="38"/>
      <c r="H512" s="38"/>
      <c r="I512" s="195"/>
      <c r="J512" s="38"/>
      <c r="K512" s="38"/>
      <c r="L512" s="41"/>
      <c r="M512" s="196"/>
      <c r="N512" s="197"/>
      <c r="O512" s="66"/>
      <c r="P512" s="66"/>
      <c r="Q512" s="66"/>
      <c r="R512" s="66"/>
      <c r="S512" s="66"/>
      <c r="T512" s="67"/>
      <c r="U512" s="36"/>
      <c r="V512" s="36"/>
      <c r="W512" s="36"/>
      <c r="X512" s="36"/>
      <c r="Y512" s="36"/>
      <c r="Z512" s="36"/>
      <c r="AA512" s="36"/>
      <c r="AB512" s="36"/>
      <c r="AC512" s="36"/>
      <c r="AD512" s="36"/>
      <c r="AE512" s="36"/>
      <c r="AT512" s="19" t="s">
        <v>162</v>
      </c>
      <c r="AU512" s="19" t="s">
        <v>82</v>
      </c>
    </row>
    <row r="513" spans="2:51" s="13" customFormat="1" ht="11.25">
      <c r="B513" s="200"/>
      <c r="C513" s="201"/>
      <c r="D513" s="193" t="s">
        <v>164</v>
      </c>
      <c r="E513" s="202" t="s">
        <v>19</v>
      </c>
      <c r="F513" s="203" t="s">
        <v>1493</v>
      </c>
      <c r="G513" s="201"/>
      <c r="H513" s="202" t="s">
        <v>19</v>
      </c>
      <c r="I513" s="204"/>
      <c r="J513" s="201"/>
      <c r="K513" s="201"/>
      <c r="L513" s="205"/>
      <c r="M513" s="206"/>
      <c r="N513" s="207"/>
      <c r="O513" s="207"/>
      <c r="P513" s="207"/>
      <c r="Q513" s="207"/>
      <c r="R513" s="207"/>
      <c r="S513" s="207"/>
      <c r="T513" s="208"/>
      <c r="AT513" s="209" t="s">
        <v>164</v>
      </c>
      <c r="AU513" s="209" t="s">
        <v>82</v>
      </c>
      <c r="AV513" s="13" t="s">
        <v>80</v>
      </c>
      <c r="AW513" s="13" t="s">
        <v>35</v>
      </c>
      <c r="AX513" s="13" t="s">
        <v>73</v>
      </c>
      <c r="AY513" s="209" t="s">
        <v>151</v>
      </c>
    </row>
    <row r="514" spans="2:51" s="14" customFormat="1" ht="11.25">
      <c r="B514" s="210"/>
      <c r="C514" s="211"/>
      <c r="D514" s="193" t="s">
        <v>164</v>
      </c>
      <c r="E514" s="212" t="s">
        <v>19</v>
      </c>
      <c r="F514" s="213" t="s">
        <v>1494</v>
      </c>
      <c r="G514" s="211"/>
      <c r="H514" s="214">
        <v>15</v>
      </c>
      <c r="I514" s="215"/>
      <c r="J514" s="211"/>
      <c r="K514" s="211"/>
      <c r="L514" s="216"/>
      <c r="M514" s="217"/>
      <c r="N514" s="218"/>
      <c r="O514" s="218"/>
      <c r="P514" s="218"/>
      <c r="Q514" s="218"/>
      <c r="R514" s="218"/>
      <c r="S514" s="218"/>
      <c r="T514" s="219"/>
      <c r="AT514" s="220" t="s">
        <v>164</v>
      </c>
      <c r="AU514" s="220" t="s">
        <v>82</v>
      </c>
      <c r="AV514" s="14" t="s">
        <v>82</v>
      </c>
      <c r="AW514" s="14" t="s">
        <v>35</v>
      </c>
      <c r="AX514" s="14" t="s">
        <v>73</v>
      </c>
      <c r="AY514" s="220" t="s">
        <v>151</v>
      </c>
    </row>
    <row r="515" spans="2:51" s="13" customFormat="1" ht="11.25">
      <c r="B515" s="200"/>
      <c r="C515" s="201"/>
      <c r="D515" s="193" t="s">
        <v>164</v>
      </c>
      <c r="E515" s="202" t="s">
        <v>19</v>
      </c>
      <c r="F515" s="203" t="s">
        <v>1495</v>
      </c>
      <c r="G515" s="201"/>
      <c r="H515" s="202" t="s">
        <v>19</v>
      </c>
      <c r="I515" s="204"/>
      <c r="J515" s="201"/>
      <c r="K515" s="201"/>
      <c r="L515" s="205"/>
      <c r="M515" s="206"/>
      <c r="N515" s="207"/>
      <c r="O515" s="207"/>
      <c r="P515" s="207"/>
      <c r="Q515" s="207"/>
      <c r="R515" s="207"/>
      <c r="S515" s="207"/>
      <c r="T515" s="208"/>
      <c r="AT515" s="209" t="s">
        <v>164</v>
      </c>
      <c r="AU515" s="209" t="s">
        <v>82</v>
      </c>
      <c r="AV515" s="13" t="s">
        <v>80</v>
      </c>
      <c r="AW515" s="13" t="s">
        <v>35</v>
      </c>
      <c r="AX515" s="13" t="s">
        <v>73</v>
      </c>
      <c r="AY515" s="209" t="s">
        <v>151</v>
      </c>
    </row>
    <row r="516" spans="2:51" s="14" customFormat="1" ht="11.25">
      <c r="B516" s="210"/>
      <c r="C516" s="211"/>
      <c r="D516" s="193" t="s">
        <v>164</v>
      </c>
      <c r="E516" s="212" t="s">
        <v>19</v>
      </c>
      <c r="F516" s="213" t="s">
        <v>1496</v>
      </c>
      <c r="G516" s="211"/>
      <c r="H516" s="214">
        <v>2.56</v>
      </c>
      <c r="I516" s="215"/>
      <c r="J516" s="211"/>
      <c r="K516" s="211"/>
      <c r="L516" s="216"/>
      <c r="M516" s="217"/>
      <c r="N516" s="218"/>
      <c r="O516" s="218"/>
      <c r="P516" s="218"/>
      <c r="Q516" s="218"/>
      <c r="R516" s="218"/>
      <c r="S516" s="218"/>
      <c r="T516" s="219"/>
      <c r="AT516" s="220" t="s">
        <v>164</v>
      </c>
      <c r="AU516" s="220" t="s">
        <v>82</v>
      </c>
      <c r="AV516" s="14" t="s">
        <v>82</v>
      </c>
      <c r="AW516" s="14" t="s">
        <v>35</v>
      </c>
      <c r="AX516" s="14" t="s">
        <v>73</v>
      </c>
      <c r="AY516" s="220" t="s">
        <v>151</v>
      </c>
    </row>
    <row r="517" spans="2:51" s="14" customFormat="1" ht="11.25">
      <c r="B517" s="210"/>
      <c r="C517" s="211"/>
      <c r="D517" s="193" t="s">
        <v>164</v>
      </c>
      <c r="E517" s="212" t="s">
        <v>19</v>
      </c>
      <c r="F517" s="213" t="s">
        <v>1497</v>
      </c>
      <c r="G517" s="211"/>
      <c r="H517" s="214">
        <v>4.6079999999999997</v>
      </c>
      <c r="I517" s="215"/>
      <c r="J517" s="211"/>
      <c r="K517" s="211"/>
      <c r="L517" s="216"/>
      <c r="M517" s="217"/>
      <c r="N517" s="218"/>
      <c r="O517" s="218"/>
      <c r="P517" s="218"/>
      <c r="Q517" s="218"/>
      <c r="R517" s="218"/>
      <c r="S517" s="218"/>
      <c r="T517" s="219"/>
      <c r="AT517" s="220" t="s">
        <v>164</v>
      </c>
      <c r="AU517" s="220" t="s">
        <v>82</v>
      </c>
      <c r="AV517" s="14" t="s">
        <v>82</v>
      </c>
      <c r="AW517" s="14" t="s">
        <v>35</v>
      </c>
      <c r="AX517" s="14" t="s">
        <v>73</v>
      </c>
      <c r="AY517" s="220" t="s">
        <v>151</v>
      </c>
    </row>
    <row r="518" spans="2:51" s="13" customFormat="1" ht="11.25">
      <c r="B518" s="200"/>
      <c r="C518" s="201"/>
      <c r="D518" s="193" t="s">
        <v>164</v>
      </c>
      <c r="E518" s="202" t="s">
        <v>19</v>
      </c>
      <c r="F518" s="203" t="s">
        <v>1498</v>
      </c>
      <c r="G518" s="201"/>
      <c r="H518" s="202" t="s">
        <v>19</v>
      </c>
      <c r="I518" s="204"/>
      <c r="J518" s="201"/>
      <c r="K518" s="201"/>
      <c r="L518" s="205"/>
      <c r="M518" s="206"/>
      <c r="N518" s="207"/>
      <c r="O518" s="207"/>
      <c r="P518" s="207"/>
      <c r="Q518" s="207"/>
      <c r="R518" s="207"/>
      <c r="S518" s="207"/>
      <c r="T518" s="208"/>
      <c r="AT518" s="209" t="s">
        <v>164</v>
      </c>
      <c r="AU518" s="209" t="s">
        <v>82</v>
      </c>
      <c r="AV518" s="13" t="s">
        <v>80</v>
      </c>
      <c r="AW518" s="13" t="s">
        <v>35</v>
      </c>
      <c r="AX518" s="13" t="s">
        <v>73</v>
      </c>
      <c r="AY518" s="209" t="s">
        <v>151</v>
      </c>
    </row>
    <row r="519" spans="2:51" s="14" customFormat="1" ht="11.25">
      <c r="B519" s="210"/>
      <c r="C519" s="211"/>
      <c r="D519" s="193" t="s">
        <v>164</v>
      </c>
      <c r="E519" s="212" t="s">
        <v>19</v>
      </c>
      <c r="F519" s="213" t="s">
        <v>1499</v>
      </c>
      <c r="G519" s="211"/>
      <c r="H519" s="214">
        <v>4.6079999999999997</v>
      </c>
      <c r="I519" s="215"/>
      <c r="J519" s="211"/>
      <c r="K519" s="211"/>
      <c r="L519" s="216"/>
      <c r="M519" s="217"/>
      <c r="N519" s="218"/>
      <c r="O519" s="218"/>
      <c r="P519" s="218"/>
      <c r="Q519" s="218"/>
      <c r="R519" s="218"/>
      <c r="S519" s="218"/>
      <c r="T519" s="219"/>
      <c r="AT519" s="220" t="s">
        <v>164</v>
      </c>
      <c r="AU519" s="220" t="s">
        <v>82</v>
      </c>
      <c r="AV519" s="14" t="s">
        <v>82</v>
      </c>
      <c r="AW519" s="14" t="s">
        <v>35</v>
      </c>
      <c r="AX519" s="14" t="s">
        <v>73</v>
      </c>
      <c r="AY519" s="220" t="s">
        <v>151</v>
      </c>
    </row>
    <row r="520" spans="2:51" s="13" customFormat="1" ht="22.5">
      <c r="B520" s="200"/>
      <c r="C520" s="201"/>
      <c r="D520" s="193" t="s">
        <v>164</v>
      </c>
      <c r="E520" s="202" t="s">
        <v>19</v>
      </c>
      <c r="F520" s="203" t="s">
        <v>1197</v>
      </c>
      <c r="G520" s="201"/>
      <c r="H520" s="202" t="s">
        <v>19</v>
      </c>
      <c r="I520" s="204"/>
      <c r="J520" s="201"/>
      <c r="K520" s="201"/>
      <c r="L520" s="205"/>
      <c r="M520" s="206"/>
      <c r="N520" s="207"/>
      <c r="O520" s="207"/>
      <c r="P520" s="207"/>
      <c r="Q520" s="207"/>
      <c r="R520" s="207"/>
      <c r="S520" s="207"/>
      <c r="T520" s="208"/>
      <c r="AT520" s="209" t="s">
        <v>164</v>
      </c>
      <c r="AU520" s="209" t="s">
        <v>82</v>
      </c>
      <c r="AV520" s="13" t="s">
        <v>80</v>
      </c>
      <c r="AW520" s="13" t="s">
        <v>35</v>
      </c>
      <c r="AX520" s="13" t="s">
        <v>73</v>
      </c>
      <c r="AY520" s="209" t="s">
        <v>151</v>
      </c>
    </row>
    <row r="521" spans="2:51" s="14" customFormat="1" ht="11.25">
      <c r="B521" s="210"/>
      <c r="C521" s="211"/>
      <c r="D521" s="193" t="s">
        <v>164</v>
      </c>
      <c r="E521" s="212" t="s">
        <v>19</v>
      </c>
      <c r="F521" s="213" t="s">
        <v>1198</v>
      </c>
      <c r="G521" s="211"/>
      <c r="H521" s="214">
        <v>42.695</v>
      </c>
      <c r="I521" s="215"/>
      <c r="J521" s="211"/>
      <c r="K521" s="211"/>
      <c r="L521" s="216"/>
      <c r="M521" s="217"/>
      <c r="N521" s="218"/>
      <c r="O521" s="218"/>
      <c r="P521" s="218"/>
      <c r="Q521" s="218"/>
      <c r="R521" s="218"/>
      <c r="S521" s="218"/>
      <c r="T521" s="219"/>
      <c r="AT521" s="220" t="s">
        <v>164</v>
      </c>
      <c r="AU521" s="220" t="s">
        <v>82</v>
      </c>
      <c r="AV521" s="14" t="s">
        <v>82</v>
      </c>
      <c r="AW521" s="14" t="s">
        <v>35</v>
      </c>
      <c r="AX521" s="14" t="s">
        <v>73</v>
      </c>
      <c r="AY521" s="220" t="s">
        <v>151</v>
      </c>
    </row>
    <row r="522" spans="2:51" s="13" customFormat="1" ht="11.25">
      <c r="B522" s="200"/>
      <c r="C522" s="201"/>
      <c r="D522" s="193" t="s">
        <v>164</v>
      </c>
      <c r="E522" s="202" t="s">
        <v>19</v>
      </c>
      <c r="F522" s="203" t="s">
        <v>1852</v>
      </c>
      <c r="G522" s="201"/>
      <c r="H522" s="202" t="s">
        <v>19</v>
      </c>
      <c r="I522" s="204"/>
      <c r="J522" s="201"/>
      <c r="K522" s="201"/>
      <c r="L522" s="205"/>
      <c r="M522" s="206"/>
      <c r="N522" s="207"/>
      <c r="O522" s="207"/>
      <c r="P522" s="207"/>
      <c r="Q522" s="207"/>
      <c r="R522" s="207"/>
      <c r="S522" s="207"/>
      <c r="T522" s="208"/>
      <c r="AT522" s="209" t="s">
        <v>164</v>
      </c>
      <c r="AU522" s="209" t="s">
        <v>82</v>
      </c>
      <c r="AV522" s="13" t="s">
        <v>80</v>
      </c>
      <c r="AW522" s="13" t="s">
        <v>35</v>
      </c>
      <c r="AX522" s="13" t="s">
        <v>73</v>
      </c>
      <c r="AY522" s="209" t="s">
        <v>151</v>
      </c>
    </row>
    <row r="523" spans="2:51" s="14" customFormat="1" ht="11.25">
      <c r="B523" s="210"/>
      <c r="C523" s="211"/>
      <c r="D523" s="193" t="s">
        <v>164</v>
      </c>
      <c r="E523" s="212" t="s">
        <v>19</v>
      </c>
      <c r="F523" s="213" t="s">
        <v>1501</v>
      </c>
      <c r="G523" s="211"/>
      <c r="H523" s="214">
        <v>38.880000000000003</v>
      </c>
      <c r="I523" s="215"/>
      <c r="J523" s="211"/>
      <c r="K523" s="211"/>
      <c r="L523" s="216"/>
      <c r="M523" s="217"/>
      <c r="N523" s="218"/>
      <c r="O523" s="218"/>
      <c r="P523" s="218"/>
      <c r="Q523" s="218"/>
      <c r="R523" s="218"/>
      <c r="S523" s="218"/>
      <c r="T523" s="219"/>
      <c r="AT523" s="220" t="s">
        <v>164</v>
      </c>
      <c r="AU523" s="220" t="s">
        <v>82</v>
      </c>
      <c r="AV523" s="14" t="s">
        <v>82</v>
      </c>
      <c r="AW523" s="14" t="s">
        <v>35</v>
      </c>
      <c r="AX523" s="14" t="s">
        <v>73</v>
      </c>
      <c r="AY523" s="220" t="s">
        <v>151</v>
      </c>
    </row>
    <row r="524" spans="2:51" s="13" customFormat="1" ht="11.25">
      <c r="B524" s="200"/>
      <c r="C524" s="201"/>
      <c r="D524" s="193" t="s">
        <v>164</v>
      </c>
      <c r="E524" s="202" t="s">
        <v>19</v>
      </c>
      <c r="F524" s="203" t="s">
        <v>1502</v>
      </c>
      <c r="G524" s="201"/>
      <c r="H524" s="202" t="s">
        <v>19</v>
      </c>
      <c r="I524" s="204"/>
      <c r="J524" s="201"/>
      <c r="K524" s="201"/>
      <c r="L524" s="205"/>
      <c r="M524" s="206"/>
      <c r="N524" s="207"/>
      <c r="O524" s="207"/>
      <c r="P524" s="207"/>
      <c r="Q524" s="207"/>
      <c r="R524" s="207"/>
      <c r="S524" s="207"/>
      <c r="T524" s="208"/>
      <c r="AT524" s="209" t="s">
        <v>164</v>
      </c>
      <c r="AU524" s="209" t="s">
        <v>82</v>
      </c>
      <c r="AV524" s="13" t="s">
        <v>80</v>
      </c>
      <c r="AW524" s="13" t="s">
        <v>35</v>
      </c>
      <c r="AX524" s="13" t="s">
        <v>73</v>
      </c>
      <c r="AY524" s="209" t="s">
        <v>151</v>
      </c>
    </row>
    <row r="525" spans="2:51" s="14" customFormat="1" ht="11.25">
      <c r="B525" s="210"/>
      <c r="C525" s="211"/>
      <c r="D525" s="193" t="s">
        <v>164</v>
      </c>
      <c r="E525" s="212" t="s">
        <v>19</v>
      </c>
      <c r="F525" s="213" t="s">
        <v>1202</v>
      </c>
      <c r="G525" s="211"/>
      <c r="H525" s="214">
        <v>0.81599999999999995</v>
      </c>
      <c r="I525" s="215"/>
      <c r="J525" s="211"/>
      <c r="K525" s="211"/>
      <c r="L525" s="216"/>
      <c r="M525" s="217"/>
      <c r="N525" s="218"/>
      <c r="O525" s="218"/>
      <c r="P525" s="218"/>
      <c r="Q525" s="218"/>
      <c r="R525" s="218"/>
      <c r="S525" s="218"/>
      <c r="T525" s="219"/>
      <c r="AT525" s="220" t="s">
        <v>164</v>
      </c>
      <c r="AU525" s="220" t="s">
        <v>82</v>
      </c>
      <c r="AV525" s="14" t="s">
        <v>82</v>
      </c>
      <c r="AW525" s="14" t="s">
        <v>35</v>
      </c>
      <c r="AX525" s="14" t="s">
        <v>73</v>
      </c>
      <c r="AY525" s="220" t="s">
        <v>151</v>
      </c>
    </row>
    <row r="526" spans="2:51" s="13" customFormat="1" ht="11.25">
      <c r="B526" s="200"/>
      <c r="C526" s="201"/>
      <c r="D526" s="193" t="s">
        <v>164</v>
      </c>
      <c r="E526" s="202" t="s">
        <v>19</v>
      </c>
      <c r="F526" s="203" t="s">
        <v>1503</v>
      </c>
      <c r="G526" s="201"/>
      <c r="H526" s="202" t="s">
        <v>19</v>
      </c>
      <c r="I526" s="204"/>
      <c r="J526" s="201"/>
      <c r="K526" s="201"/>
      <c r="L526" s="205"/>
      <c r="M526" s="206"/>
      <c r="N526" s="207"/>
      <c r="O526" s="207"/>
      <c r="P526" s="207"/>
      <c r="Q526" s="207"/>
      <c r="R526" s="207"/>
      <c r="S526" s="207"/>
      <c r="T526" s="208"/>
      <c r="AT526" s="209" t="s">
        <v>164</v>
      </c>
      <c r="AU526" s="209" t="s">
        <v>82</v>
      </c>
      <c r="AV526" s="13" t="s">
        <v>80</v>
      </c>
      <c r="AW526" s="13" t="s">
        <v>35</v>
      </c>
      <c r="AX526" s="13" t="s">
        <v>73</v>
      </c>
      <c r="AY526" s="209" t="s">
        <v>151</v>
      </c>
    </row>
    <row r="527" spans="2:51" s="14" customFormat="1" ht="11.25">
      <c r="B527" s="210"/>
      <c r="C527" s="211"/>
      <c r="D527" s="193" t="s">
        <v>164</v>
      </c>
      <c r="E527" s="212" t="s">
        <v>19</v>
      </c>
      <c r="F527" s="213" t="s">
        <v>1504</v>
      </c>
      <c r="G527" s="211"/>
      <c r="H527" s="214">
        <v>71.760000000000005</v>
      </c>
      <c r="I527" s="215"/>
      <c r="J527" s="211"/>
      <c r="K527" s="211"/>
      <c r="L527" s="216"/>
      <c r="M527" s="217"/>
      <c r="N527" s="218"/>
      <c r="O527" s="218"/>
      <c r="P527" s="218"/>
      <c r="Q527" s="218"/>
      <c r="R527" s="218"/>
      <c r="S527" s="218"/>
      <c r="T527" s="219"/>
      <c r="AT527" s="220" t="s">
        <v>164</v>
      </c>
      <c r="AU527" s="220" t="s">
        <v>82</v>
      </c>
      <c r="AV527" s="14" t="s">
        <v>82</v>
      </c>
      <c r="AW527" s="14" t="s">
        <v>35</v>
      </c>
      <c r="AX527" s="14" t="s">
        <v>73</v>
      </c>
      <c r="AY527" s="220" t="s">
        <v>151</v>
      </c>
    </row>
    <row r="528" spans="2:51" s="13" customFormat="1" ht="11.25">
      <c r="B528" s="200"/>
      <c r="C528" s="201"/>
      <c r="D528" s="193" t="s">
        <v>164</v>
      </c>
      <c r="E528" s="202" t="s">
        <v>19</v>
      </c>
      <c r="F528" s="203" t="s">
        <v>1221</v>
      </c>
      <c r="G528" s="201"/>
      <c r="H528" s="202" t="s">
        <v>19</v>
      </c>
      <c r="I528" s="204"/>
      <c r="J528" s="201"/>
      <c r="K528" s="201"/>
      <c r="L528" s="205"/>
      <c r="M528" s="206"/>
      <c r="N528" s="207"/>
      <c r="O528" s="207"/>
      <c r="P528" s="207"/>
      <c r="Q528" s="207"/>
      <c r="R528" s="207"/>
      <c r="S528" s="207"/>
      <c r="T528" s="208"/>
      <c r="AT528" s="209" t="s">
        <v>164</v>
      </c>
      <c r="AU528" s="209" t="s">
        <v>82</v>
      </c>
      <c r="AV528" s="13" t="s">
        <v>80</v>
      </c>
      <c r="AW528" s="13" t="s">
        <v>35</v>
      </c>
      <c r="AX528" s="13" t="s">
        <v>73</v>
      </c>
      <c r="AY528" s="209" t="s">
        <v>151</v>
      </c>
    </row>
    <row r="529" spans="2:51" s="14" customFormat="1" ht="11.25">
      <c r="B529" s="210"/>
      <c r="C529" s="211"/>
      <c r="D529" s="193" t="s">
        <v>164</v>
      </c>
      <c r="E529" s="212" t="s">
        <v>19</v>
      </c>
      <c r="F529" s="213" t="s">
        <v>1505</v>
      </c>
      <c r="G529" s="211"/>
      <c r="H529" s="214">
        <v>21.6</v>
      </c>
      <c r="I529" s="215"/>
      <c r="J529" s="211"/>
      <c r="K529" s="211"/>
      <c r="L529" s="216"/>
      <c r="M529" s="217"/>
      <c r="N529" s="218"/>
      <c r="O529" s="218"/>
      <c r="P529" s="218"/>
      <c r="Q529" s="218"/>
      <c r="R529" s="218"/>
      <c r="S529" s="218"/>
      <c r="T529" s="219"/>
      <c r="AT529" s="220" t="s">
        <v>164</v>
      </c>
      <c r="AU529" s="220" t="s">
        <v>82</v>
      </c>
      <c r="AV529" s="14" t="s">
        <v>82</v>
      </c>
      <c r="AW529" s="14" t="s">
        <v>35</v>
      </c>
      <c r="AX529" s="14" t="s">
        <v>73</v>
      </c>
      <c r="AY529" s="220" t="s">
        <v>151</v>
      </c>
    </row>
    <row r="530" spans="2:51" s="13" customFormat="1" ht="11.25">
      <c r="B530" s="200"/>
      <c r="C530" s="201"/>
      <c r="D530" s="193" t="s">
        <v>164</v>
      </c>
      <c r="E530" s="202" t="s">
        <v>19</v>
      </c>
      <c r="F530" s="203" t="s">
        <v>1506</v>
      </c>
      <c r="G530" s="201"/>
      <c r="H530" s="202" t="s">
        <v>19</v>
      </c>
      <c r="I530" s="204"/>
      <c r="J530" s="201"/>
      <c r="K530" s="201"/>
      <c r="L530" s="205"/>
      <c r="M530" s="206"/>
      <c r="N530" s="207"/>
      <c r="O530" s="207"/>
      <c r="P530" s="207"/>
      <c r="Q530" s="207"/>
      <c r="R530" s="207"/>
      <c r="S530" s="207"/>
      <c r="T530" s="208"/>
      <c r="AT530" s="209" t="s">
        <v>164</v>
      </c>
      <c r="AU530" s="209" t="s">
        <v>82</v>
      </c>
      <c r="AV530" s="13" t="s">
        <v>80</v>
      </c>
      <c r="AW530" s="13" t="s">
        <v>35</v>
      </c>
      <c r="AX530" s="13" t="s">
        <v>73</v>
      </c>
      <c r="AY530" s="209" t="s">
        <v>151</v>
      </c>
    </row>
    <row r="531" spans="2:51" s="14" customFormat="1" ht="11.25">
      <c r="B531" s="210"/>
      <c r="C531" s="211"/>
      <c r="D531" s="193" t="s">
        <v>164</v>
      </c>
      <c r="E531" s="212" t="s">
        <v>19</v>
      </c>
      <c r="F531" s="213" t="s">
        <v>1507</v>
      </c>
      <c r="G531" s="211"/>
      <c r="H531" s="214">
        <v>10.512</v>
      </c>
      <c r="I531" s="215"/>
      <c r="J531" s="211"/>
      <c r="K531" s="211"/>
      <c r="L531" s="216"/>
      <c r="M531" s="217"/>
      <c r="N531" s="218"/>
      <c r="O531" s="218"/>
      <c r="P531" s="218"/>
      <c r="Q531" s="218"/>
      <c r="R531" s="218"/>
      <c r="S531" s="218"/>
      <c r="T531" s="219"/>
      <c r="AT531" s="220" t="s">
        <v>164</v>
      </c>
      <c r="AU531" s="220" t="s">
        <v>82</v>
      </c>
      <c r="AV531" s="14" t="s">
        <v>82</v>
      </c>
      <c r="AW531" s="14" t="s">
        <v>35</v>
      </c>
      <c r="AX531" s="14" t="s">
        <v>73</v>
      </c>
      <c r="AY531" s="220" t="s">
        <v>151</v>
      </c>
    </row>
    <row r="532" spans="2:51" s="16" customFormat="1" ht="11.25">
      <c r="B532" s="246"/>
      <c r="C532" s="247"/>
      <c r="D532" s="193" t="s">
        <v>164</v>
      </c>
      <c r="E532" s="248" t="s">
        <v>19</v>
      </c>
      <c r="F532" s="249" t="s">
        <v>371</v>
      </c>
      <c r="G532" s="247"/>
      <c r="H532" s="250">
        <v>213.03900000000002</v>
      </c>
      <c r="I532" s="251"/>
      <c r="J532" s="247"/>
      <c r="K532" s="247"/>
      <c r="L532" s="252"/>
      <c r="M532" s="253"/>
      <c r="N532" s="254"/>
      <c r="O532" s="254"/>
      <c r="P532" s="254"/>
      <c r="Q532" s="254"/>
      <c r="R532" s="254"/>
      <c r="S532" s="254"/>
      <c r="T532" s="255"/>
      <c r="AT532" s="256" t="s">
        <v>164</v>
      </c>
      <c r="AU532" s="256" t="s">
        <v>82</v>
      </c>
      <c r="AV532" s="16" t="s">
        <v>175</v>
      </c>
      <c r="AW532" s="16" t="s">
        <v>35</v>
      </c>
      <c r="AX532" s="16" t="s">
        <v>73</v>
      </c>
      <c r="AY532" s="256" t="s">
        <v>151</v>
      </c>
    </row>
    <row r="533" spans="2:51" s="13" customFormat="1" ht="22.5">
      <c r="B533" s="200"/>
      <c r="C533" s="201"/>
      <c r="D533" s="193" t="s">
        <v>164</v>
      </c>
      <c r="E533" s="202" t="s">
        <v>19</v>
      </c>
      <c r="F533" s="203" t="s">
        <v>1853</v>
      </c>
      <c r="G533" s="201"/>
      <c r="H533" s="202" t="s">
        <v>19</v>
      </c>
      <c r="I533" s="204"/>
      <c r="J533" s="201"/>
      <c r="K533" s="201"/>
      <c r="L533" s="205"/>
      <c r="M533" s="206"/>
      <c r="N533" s="207"/>
      <c r="O533" s="207"/>
      <c r="P533" s="207"/>
      <c r="Q533" s="207"/>
      <c r="R533" s="207"/>
      <c r="S533" s="207"/>
      <c r="T533" s="208"/>
      <c r="AT533" s="209" t="s">
        <v>164</v>
      </c>
      <c r="AU533" s="209" t="s">
        <v>82</v>
      </c>
      <c r="AV533" s="13" t="s">
        <v>80</v>
      </c>
      <c r="AW533" s="13" t="s">
        <v>35</v>
      </c>
      <c r="AX533" s="13" t="s">
        <v>73</v>
      </c>
      <c r="AY533" s="209" t="s">
        <v>151</v>
      </c>
    </row>
    <row r="534" spans="2:51" s="14" customFormat="1" ht="11.25">
      <c r="B534" s="210"/>
      <c r="C534" s="211"/>
      <c r="D534" s="193" t="s">
        <v>164</v>
      </c>
      <c r="E534" s="212" t="s">
        <v>19</v>
      </c>
      <c r="F534" s="213" t="s">
        <v>1509</v>
      </c>
      <c r="G534" s="211"/>
      <c r="H534" s="214">
        <v>4.5990000000000002</v>
      </c>
      <c r="I534" s="215"/>
      <c r="J534" s="211"/>
      <c r="K534" s="211"/>
      <c r="L534" s="216"/>
      <c r="M534" s="217"/>
      <c r="N534" s="218"/>
      <c r="O534" s="218"/>
      <c r="P534" s="218"/>
      <c r="Q534" s="218"/>
      <c r="R534" s="218"/>
      <c r="S534" s="218"/>
      <c r="T534" s="219"/>
      <c r="AT534" s="220" t="s">
        <v>164</v>
      </c>
      <c r="AU534" s="220" t="s">
        <v>82</v>
      </c>
      <c r="AV534" s="14" t="s">
        <v>82</v>
      </c>
      <c r="AW534" s="14" t="s">
        <v>35</v>
      </c>
      <c r="AX534" s="14" t="s">
        <v>73</v>
      </c>
      <c r="AY534" s="220" t="s">
        <v>151</v>
      </c>
    </row>
    <row r="535" spans="2:51" s="14" customFormat="1" ht="11.25">
      <c r="B535" s="210"/>
      <c r="C535" s="211"/>
      <c r="D535" s="193" t="s">
        <v>164</v>
      </c>
      <c r="E535" s="212" t="s">
        <v>19</v>
      </c>
      <c r="F535" s="213" t="s">
        <v>1510</v>
      </c>
      <c r="G535" s="211"/>
      <c r="H535" s="214">
        <v>3.927</v>
      </c>
      <c r="I535" s="215"/>
      <c r="J535" s="211"/>
      <c r="K535" s="211"/>
      <c r="L535" s="216"/>
      <c r="M535" s="217"/>
      <c r="N535" s="218"/>
      <c r="O535" s="218"/>
      <c r="P535" s="218"/>
      <c r="Q535" s="218"/>
      <c r="R535" s="218"/>
      <c r="S535" s="218"/>
      <c r="T535" s="219"/>
      <c r="AT535" s="220" t="s">
        <v>164</v>
      </c>
      <c r="AU535" s="220" t="s">
        <v>82</v>
      </c>
      <c r="AV535" s="14" t="s">
        <v>82</v>
      </c>
      <c r="AW535" s="14" t="s">
        <v>35</v>
      </c>
      <c r="AX535" s="14" t="s">
        <v>73</v>
      </c>
      <c r="AY535" s="220" t="s">
        <v>151</v>
      </c>
    </row>
    <row r="536" spans="2:51" s="14" customFormat="1" ht="11.25">
      <c r="B536" s="210"/>
      <c r="C536" s="211"/>
      <c r="D536" s="193" t="s">
        <v>164</v>
      </c>
      <c r="E536" s="212" t="s">
        <v>19</v>
      </c>
      <c r="F536" s="213" t="s">
        <v>1511</v>
      </c>
      <c r="G536" s="211"/>
      <c r="H536" s="214">
        <v>6.8789999999999996</v>
      </c>
      <c r="I536" s="215"/>
      <c r="J536" s="211"/>
      <c r="K536" s="211"/>
      <c r="L536" s="216"/>
      <c r="M536" s="217"/>
      <c r="N536" s="218"/>
      <c r="O536" s="218"/>
      <c r="P536" s="218"/>
      <c r="Q536" s="218"/>
      <c r="R536" s="218"/>
      <c r="S536" s="218"/>
      <c r="T536" s="219"/>
      <c r="AT536" s="220" t="s">
        <v>164</v>
      </c>
      <c r="AU536" s="220" t="s">
        <v>82</v>
      </c>
      <c r="AV536" s="14" t="s">
        <v>82</v>
      </c>
      <c r="AW536" s="14" t="s">
        <v>35</v>
      </c>
      <c r="AX536" s="14" t="s">
        <v>73</v>
      </c>
      <c r="AY536" s="220" t="s">
        <v>151</v>
      </c>
    </row>
    <row r="537" spans="2:51" s="14" customFormat="1" ht="11.25">
      <c r="B537" s="210"/>
      <c r="C537" s="211"/>
      <c r="D537" s="193" t="s">
        <v>164</v>
      </c>
      <c r="E537" s="212" t="s">
        <v>19</v>
      </c>
      <c r="F537" s="213" t="s">
        <v>1512</v>
      </c>
      <c r="G537" s="211"/>
      <c r="H537" s="214">
        <v>4.077</v>
      </c>
      <c r="I537" s="215"/>
      <c r="J537" s="211"/>
      <c r="K537" s="211"/>
      <c r="L537" s="216"/>
      <c r="M537" s="217"/>
      <c r="N537" s="218"/>
      <c r="O537" s="218"/>
      <c r="P537" s="218"/>
      <c r="Q537" s="218"/>
      <c r="R537" s="218"/>
      <c r="S537" s="218"/>
      <c r="T537" s="219"/>
      <c r="AT537" s="220" t="s">
        <v>164</v>
      </c>
      <c r="AU537" s="220" t="s">
        <v>82</v>
      </c>
      <c r="AV537" s="14" t="s">
        <v>82</v>
      </c>
      <c r="AW537" s="14" t="s">
        <v>35</v>
      </c>
      <c r="AX537" s="14" t="s">
        <v>73</v>
      </c>
      <c r="AY537" s="220" t="s">
        <v>151</v>
      </c>
    </row>
    <row r="538" spans="2:51" s="16" customFormat="1" ht="11.25">
      <c r="B538" s="246"/>
      <c r="C538" s="247"/>
      <c r="D538" s="193" t="s">
        <v>164</v>
      </c>
      <c r="E538" s="248" t="s">
        <v>19</v>
      </c>
      <c r="F538" s="249" t="s">
        <v>371</v>
      </c>
      <c r="G538" s="247"/>
      <c r="H538" s="250">
        <v>19.481999999999999</v>
      </c>
      <c r="I538" s="251"/>
      <c r="J538" s="247"/>
      <c r="K538" s="247"/>
      <c r="L538" s="252"/>
      <c r="M538" s="253"/>
      <c r="N538" s="254"/>
      <c r="O538" s="254"/>
      <c r="P538" s="254"/>
      <c r="Q538" s="254"/>
      <c r="R538" s="254"/>
      <c r="S538" s="254"/>
      <c r="T538" s="255"/>
      <c r="AT538" s="256" t="s">
        <v>164</v>
      </c>
      <c r="AU538" s="256" t="s">
        <v>82</v>
      </c>
      <c r="AV538" s="16" t="s">
        <v>175</v>
      </c>
      <c r="AW538" s="16" t="s">
        <v>35</v>
      </c>
      <c r="AX538" s="16" t="s">
        <v>73</v>
      </c>
      <c r="AY538" s="256" t="s">
        <v>151</v>
      </c>
    </row>
    <row r="539" spans="2:51" s="13" customFormat="1" ht="22.5">
      <c r="B539" s="200"/>
      <c r="C539" s="201"/>
      <c r="D539" s="193" t="s">
        <v>164</v>
      </c>
      <c r="E539" s="202" t="s">
        <v>19</v>
      </c>
      <c r="F539" s="203" t="s">
        <v>1217</v>
      </c>
      <c r="G539" s="201"/>
      <c r="H539" s="202" t="s">
        <v>19</v>
      </c>
      <c r="I539" s="204"/>
      <c r="J539" s="201"/>
      <c r="K539" s="201"/>
      <c r="L539" s="205"/>
      <c r="M539" s="206"/>
      <c r="N539" s="207"/>
      <c r="O539" s="207"/>
      <c r="P539" s="207"/>
      <c r="Q539" s="207"/>
      <c r="R539" s="207"/>
      <c r="S539" s="207"/>
      <c r="T539" s="208"/>
      <c r="AT539" s="209" t="s">
        <v>164</v>
      </c>
      <c r="AU539" s="209" t="s">
        <v>82</v>
      </c>
      <c r="AV539" s="13" t="s">
        <v>80</v>
      </c>
      <c r="AW539" s="13" t="s">
        <v>35</v>
      </c>
      <c r="AX539" s="13" t="s">
        <v>73</v>
      </c>
      <c r="AY539" s="209" t="s">
        <v>151</v>
      </c>
    </row>
    <row r="540" spans="2:51" s="14" customFormat="1" ht="11.25">
      <c r="B540" s="210"/>
      <c r="C540" s="211"/>
      <c r="D540" s="193" t="s">
        <v>164</v>
      </c>
      <c r="E540" s="212" t="s">
        <v>19</v>
      </c>
      <c r="F540" s="213" t="s">
        <v>1513</v>
      </c>
      <c r="G540" s="211"/>
      <c r="H540" s="214">
        <v>7.2359999999999998</v>
      </c>
      <c r="I540" s="215"/>
      <c r="J540" s="211"/>
      <c r="K540" s="211"/>
      <c r="L540" s="216"/>
      <c r="M540" s="217"/>
      <c r="N540" s="218"/>
      <c r="O540" s="218"/>
      <c r="P540" s="218"/>
      <c r="Q540" s="218"/>
      <c r="R540" s="218"/>
      <c r="S540" s="218"/>
      <c r="T540" s="219"/>
      <c r="AT540" s="220" t="s">
        <v>164</v>
      </c>
      <c r="AU540" s="220" t="s">
        <v>82</v>
      </c>
      <c r="AV540" s="14" t="s">
        <v>82</v>
      </c>
      <c r="AW540" s="14" t="s">
        <v>35</v>
      </c>
      <c r="AX540" s="14" t="s">
        <v>73</v>
      </c>
      <c r="AY540" s="220" t="s">
        <v>151</v>
      </c>
    </row>
    <row r="541" spans="2:51" s="13" customFormat="1" ht="22.5">
      <c r="B541" s="200"/>
      <c r="C541" s="201"/>
      <c r="D541" s="193" t="s">
        <v>164</v>
      </c>
      <c r="E541" s="202" t="s">
        <v>19</v>
      </c>
      <c r="F541" s="203" t="s">
        <v>1217</v>
      </c>
      <c r="G541" s="201"/>
      <c r="H541" s="202" t="s">
        <v>19</v>
      </c>
      <c r="I541" s="204"/>
      <c r="J541" s="201"/>
      <c r="K541" s="201"/>
      <c r="L541" s="205"/>
      <c r="M541" s="206"/>
      <c r="N541" s="207"/>
      <c r="O541" s="207"/>
      <c r="P541" s="207"/>
      <c r="Q541" s="207"/>
      <c r="R541" s="207"/>
      <c r="S541" s="207"/>
      <c r="T541" s="208"/>
      <c r="AT541" s="209" t="s">
        <v>164</v>
      </c>
      <c r="AU541" s="209" t="s">
        <v>82</v>
      </c>
      <c r="AV541" s="13" t="s">
        <v>80</v>
      </c>
      <c r="AW541" s="13" t="s">
        <v>35</v>
      </c>
      <c r="AX541" s="13" t="s">
        <v>73</v>
      </c>
      <c r="AY541" s="209" t="s">
        <v>151</v>
      </c>
    </row>
    <row r="542" spans="2:51" s="14" customFormat="1" ht="11.25">
      <c r="B542" s="210"/>
      <c r="C542" s="211"/>
      <c r="D542" s="193" t="s">
        <v>164</v>
      </c>
      <c r="E542" s="212" t="s">
        <v>19</v>
      </c>
      <c r="F542" s="213" t="s">
        <v>1514</v>
      </c>
      <c r="G542" s="211"/>
      <c r="H542" s="214">
        <v>14.472</v>
      </c>
      <c r="I542" s="215"/>
      <c r="J542" s="211"/>
      <c r="K542" s="211"/>
      <c r="L542" s="216"/>
      <c r="M542" s="217"/>
      <c r="N542" s="218"/>
      <c r="O542" s="218"/>
      <c r="P542" s="218"/>
      <c r="Q542" s="218"/>
      <c r="R542" s="218"/>
      <c r="S542" s="218"/>
      <c r="T542" s="219"/>
      <c r="AT542" s="220" t="s">
        <v>164</v>
      </c>
      <c r="AU542" s="220" t="s">
        <v>82</v>
      </c>
      <c r="AV542" s="14" t="s">
        <v>82</v>
      </c>
      <c r="AW542" s="14" t="s">
        <v>35</v>
      </c>
      <c r="AX542" s="14" t="s">
        <v>73</v>
      </c>
      <c r="AY542" s="220" t="s">
        <v>151</v>
      </c>
    </row>
    <row r="543" spans="2:51" s="16" customFormat="1" ht="11.25">
      <c r="B543" s="246"/>
      <c r="C543" s="247"/>
      <c r="D543" s="193" t="s">
        <v>164</v>
      </c>
      <c r="E543" s="248" t="s">
        <v>19</v>
      </c>
      <c r="F543" s="249" t="s">
        <v>371</v>
      </c>
      <c r="G543" s="247"/>
      <c r="H543" s="250">
        <v>21.707999999999998</v>
      </c>
      <c r="I543" s="251"/>
      <c r="J543" s="247"/>
      <c r="K543" s="247"/>
      <c r="L543" s="252"/>
      <c r="M543" s="253"/>
      <c r="N543" s="254"/>
      <c r="O543" s="254"/>
      <c r="P543" s="254"/>
      <c r="Q543" s="254"/>
      <c r="R543" s="254"/>
      <c r="S543" s="254"/>
      <c r="T543" s="255"/>
      <c r="AT543" s="256" t="s">
        <v>164</v>
      </c>
      <c r="AU543" s="256" t="s">
        <v>82</v>
      </c>
      <c r="AV543" s="16" t="s">
        <v>175</v>
      </c>
      <c r="AW543" s="16" t="s">
        <v>35</v>
      </c>
      <c r="AX543" s="16" t="s">
        <v>73</v>
      </c>
      <c r="AY543" s="256" t="s">
        <v>151</v>
      </c>
    </row>
    <row r="544" spans="2:51" s="15" customFormat="1" ht="11.25">
      <c r="B544" s="221"/>
      <c r="C544" s="222"/>
      <c r="D544" s="193" t="s">
        <v>164</v>
      </c>
      <c r="E544" s="223" t="s">
        <v>19</v>
      </c>
      <c r="F544" s="224" t="s">
        <v>167</v>
      </c>
      <c r="G544" s="222"/>
      <c r="H544" s="225">
        <v>254.22899999999998</v>
      </c>
      <c r="I544" s="226"/>
      <c r="J544" s="222"/>
      <c r="K544" s="222"/>
      <c r="L544" s="227"/>
      <c r="M544" s="228"/>
      <c r="N544" s="229"/>
      <c r="O544" s="229"/>
      <c r="P544" s="229"/>
      <c r="Q544" s="229"/>
      <c r="R544" s="229"/>
      <c r="S544" s="229"/>
      <c r="T544" s="230"/>
      <c r="AT544" s="231" t="s">
        <v>164</v>
      </c>
      <c r="AU544" s="231" t="s">
        <v>82</v>
      </c>
      <c r="AV544" s="15" t="s">
        <v>158</v>
      </c>
      <c r="AW544" s="15" t="s">
        <v>35</v>
      </c>
      <c r="AX544" s="15" t="s">
        <v>80</v>
      </c>
      <c r="AY544" s="231" t="s">
        <v>151</v>
      </c>
    </row>
    <row r="545" spans="1:65" s="2" customFormat="1" ht="16.5" customHeight="1">
      <c r="A545" s="36"/>
      <c r="B545" s="37"/>
      <c r="C545" s="180" t="s">
        <v>1015</v>
      </c>
      <c r="D545" s="180" t="s">
        <v>153</v>
      </c>
      <c r="E545" s="181" t="s">
        <v>1223</v>
      </c>
      <c r="F545" s="182" t="s">
        <v>1224</v>
      </c>
      <c r="G545" s="183" t="s">
        <v>178</v>
      </c>
      <c r="H545" s="184">
        <v>254.22900000000001</v>
      </c>
      <c r="I545" s="185"/>
      <c r="J545" s="186">
        <f>ROUND(I545*H545,2)</f>
        <v>0</v>
      </c>
      <c r="K545" s="182" t="s">
        <v>157</v>
      </c>
      <c r="L545" s="41"/>
      <c r="M545" s="187" t="s">
        <v>19</v>
      </c>
      <c r="N545" s="188" t="s">
        <v>44</v>
      </c>
      <c r="O545" s="66"/>
      <c r="P545" s="189">
        <f>O545*H545</f>
        <v>0</v>
      </c>
      <c r="Q545" s="189">
        <v>1.1E-4</v>
      </c>
      <c r="R545" s="189">
        <f>Q545*H545</f>
        <v>2.7965190000000001E-2</v>
      </c>
      <c r="S545" s="189">
        <v>0</v>
      </c>
      <c r="T545" s="190">
        <f>S545*H545</f>
        <v>0</v>
      </c>
      <c r="U545" s="36"/>
      <c r="V545" s="36"/>
      <c r="W545" s="36"/>
      <c r="X545" s="36"/>
      <c r="Y545" s="36"/>
      <c r="Z545" s="36"/>
      <c r="AA545" s="36"/>
      <c r="AB545" s="36"/>
      <c r="AC545" s="36"/>
      <c r="AD545" s="36"/>
      <c r="AE545" s="36"/>
      <c r="AR545" s="191" t="s">
        <v>276</v>
      </c>
      <c r="AT545" s="191" t="s">
        <v>153</v>
      </c>
      <c r="AU545" s="191" t="s">
        <v>82</v>
      </c>
      <c r="AY545" s="19" t="s">
        <v>151</v>
      </c>
      <c r="BE545" s="192">
        <f>IF(N545="základní",J545,0)</f>
        <v>0</v>
      </c>
      <c r="BF545" s="192">
        <f>IF(N545="snížená",J545,0)</f>
        <v>0</v>
      </c>
      <c r="BG545" s="192">
        <f>IF(N545="zákl. přenesená",J545,0)</f>
        <v>0</v>
      </c>
      <c r="BH545" s="192">
        <f>IF(N545="sníž. přenesená",J545,0)</f>
        <v>0</v>
      </c>
      <c r="BI545" s="192">
        <f>IF(N545="nulová",J545,0)</f>
        <v>0</v>
      </c>
      <c r="BJ545" s="19" t="s">
        <v>80</v>
      </c>
      <c r="BK545" s="192">
        <f>ROUND(I545*H545,2)</f>
        <v>0</v>
      </c>
      <c r="BL545" s="19" t="s">
        <v>276</v>
      </c>
      <c r="BM545" s="191" t="s">
        <v>1854</v>
      </c>
    </row>
    <row r="546" spans="1:65" s="2" customFormat="1" ht="19.5">
      <c r="A546" s="36"/>
      <c r="B546" s="37"/>
      <c r="C546" s="38"/>
      <c r="D546" s="193" t="s">
        <v>160</v>
      </c>
      <c r="E546" s="38"/>
      <c r="F546" s="194" t="s">
        <v>1226</v>
      </c>
      <c r="G546" s="38"/>
      <c r="H546" s="38"/>
      <c r="I546" s="195"/>
      <c r="J546" s="38"/>
      <c r="K546" s="38"/>
      <c r="L546" s="41"/>
      <c r="M546" s="196"/>
      <c r="N546" s="197"/>
      <c r="O546" s="66"/>
      <c r="P546" s="66"/>
      <c r="Q546" s="66"/>
      <c r="R546" s="66"/>
      <c r="S546" s="66"/>
      <c r="T546" s="67"/>
      <c r="U546" s="36"/>
      <c r="V546" s="36"/>
      <c r="W546" s="36"/>
      <c r="X546" s="36"/>
      <c r="Y546" s="36"/>
      <c r="Z546" s="36"/>
      <c r="AA546" s="36"/>
      <c r="AB546" s="36"/>
      <c r="AC546" s="36"/>
      <c r="AD546" s="36"/>
      <c r="AE546" s="36"/>
      <c r="AT546" s="19" t="s">
        <v>160</v>
      </c>
      <c r="AU546" s="19" t="s">
        <v>82</v>
      </c>
    </row>
    <row r="547" spans="1:65" s="2" customFormat="1" ht="11.25">
      <c r="A547" s="36"/>
      <c r="B547" s="37"/>
      <c r="C547" s="38"/>
      <c r="D547" s="198" t="s">
        <v>162</v>
      </c>
      <c r="E547" s="38"/>
      <c r="F547" s="199" t="s">
        <v>1227</v>
      </c>
      <c r="G547" s="38"/>
      <c r="H547" s="38"/>
      <c r="I547" s="195"/>
      <c r="J547" s="38"/>
      <c r="K547" s="38"/>
      <c r="L547" s="41"/>
      <c r="M547" s="196"/>
      <c r="N547" s="197"/>
      <c r="O547" s="66"/>
      <c r="P547" s="66"/>
      <c r="Q547" s="66"/>
      <c r="R547" s="66"/>
      <c r="S547" s="66"/>
      <c r="T547" s="67"/>
      <c r="U547" s="36"/>
      <c r="V547" s="36"/>
      <c r="W547" s="36"/>
      <c r="X547" s="36"/>
      <c r="Y547" s="36"/>
      <c r="Z547" s="36"/>
      <c r="AA547" s="36"/>
      <c r="AB547" s="36"/>
      <c r="AC547" s="36"/>
      <c r="AD547" s="36"/>
      <c r="AE547" s="36"/>
      <c r="AT547" s="19" t="s">
        <v>162</v>
      </c>
      <c r="AU547" s="19" t="s">
        <v>82</v>
      </c>
    </row>
    <row r="548" spans="1:65" s="13" customFormat="1" ht="11.25">
      <c r="B548" s="200"/>
      <c r="C548" s="201"/>
      <c r="D548" s="193" t="s">
        <v>164</v>
      </c>
      <c r="E548" s="202" t="s">
        <v>19</v>
      </c>
      <c r="F548" s="203" t="s">
        <v>1228</v>
      </c>
      <c r="G548" s="201"/>
      <c r="H548" s="202" t="s">
        <v>19</v>
      </c>
      <c r="I548" s="204"/>
      <c r="J548" s="201"/>
      <c r="K548" s="201"/>
      <c r="L548" s="205"/>
      <c r="M548" s="206"/>
      <c r="N548" s="207"/>
      <c r="O548" s="207"/>
      <c r="P548" s="207"/>
      <c r="Q548" s="207"/>
      <c r="R548" s="207"/>
      <c r="S548" s="207"/>
      <c r="T548" s="208"/>
      <c r="AT548" s="209" t="s">
        <v>164</v>
      </c>
      <c r="AU548" s="209" t="s">
        <v>82</v>
      </c>
      <c r="AV548" s="13" t="s">
        <v>80</v>
      </c>
      <c r="AW548" s="13" t="s">
        <v>35</v>
      </c>
      <c r="AX548" s="13" t="s">
        <v>73</v>
      </c>
      <c r="AY548" s="209" t="s">
        <v>151</v>
      </c>
    </row>
    <row r="549" spans="1:65" s="14" customFormat="1" ht="11.25">
      <c r="B549" s="210"/>
      <c r="C549" s="211"/>
      <c r="D549" s="193" t="s">
        <v>164</v>
      </c>
      <c r="E549" s="212" t="s">
        <v>19</v>
      </c>
      <c r="F549" s="213" t="s">
        <v>1516</v>
      </c>
      <c r="G549" s="211"/>
      <c r="H549" s="214">
        <v>254.22900000000001</v>
      </c>
      <c r="I549" s="215"/>
      <c r="J549" s="211"/>
      <c r="K549" s="211"/>
      <c r="L549" s="216"/>
      <c r="M549" s="217"/>
      <c r="N549" s="218"/>
      <c r="O549" s="218"/>
      <c r="P549" s="218"/>
      <c r="Q549" s="218"/>
      <c r="R549" s="218"/>
      <c r="S549" s="218"/>
      <c r="T549" s="219"/>
      <c r="AT549" s="220" t="s">
        <v>164</v>
      </c>
      <c r="AU549" s="220" t="s">
        <v>82</v>
      </c>
      <c r="AV549" s="14" t="s">
        <v>82</v>
      </c>
      <c r="AW549" s="14" t="s">
        <v>35</v>
      </c>
      <c r="AX549" s="14" t="s">
        <v>73</v>
      </c>
      <c r="AY549" s="220" t="s">
        <v>151</v>
      </c>
    </row>
    <row r="550" spans="1:65" s="15" customFormat="1" ht="11.25">
      <c r="B550" s="221"/>
      <c r="C550" s="222"/>
      <c r="D550" s="193" t="s">
        <v>164</v>
      </c>
      <c r="E550" s="223" t="s">
        <v>19</v>
      </c>
      <c r="F550" s="224" t="s">
        <v>167</v>
      </c>
      <c r="G550" s="222"/>
      <c r="H550" s="225">
        <v>254.22900000000001</v>
      </c>
      <c r="I550" s="226"/>
      <c r="J550" s="222"/>
      <c r="K550" s="222"/>
      <c r="L550" s="227"/>
      <c r="M550" s="228"/>
      <c r="N550" s="229"/>
      <c r="O550" s="229"/>
      <c r="P550" s="229"/>
      <c r="Q550" s="229"/>
      <c r="R550" s="229"/>
      <c r="S550" s="229"/>
      <c r="T550" s="230"/>
      <c r="AT550" s="231" t="s">
        <v>164</v>
      </c>
      <c r="AU550" s="231" t="s">
        <v>82</v>
      </c>
      <c r="AV550" s="15" t="s">
        <v>158</v>
      </c>
      <c r="AW550" s="15" t="s">
        <v>35</v>
      </c>
      <c r="AX550" s="15" t="s">
        <v>80</v>
      </c>
      <c r="AY550" s="231" t="s">
        <v>151</v>
      </c>
    </row>
    <row r="551" spans="1:65" s="2" customFormat="1" ht="24.2" customHeight="1">
      <c r="A551" s="36"/>
      <c r="B551" s="37"/>
      <c r="C551" s="180" t="s">
        <v>1024</v>
      </c>
      <c r="D551" s="180" t="s">
        <v>153</v>
      </c>
      <c r="E551" s="181" t="s">
        <v>1231</v>
      </c>
      <c r="F551" s="182" t="s">
        <v>1232</v>
      </c>
      <c r="G551" s="183" t="s">
        <v>178</v>
      </c>
      <c r="H551" s="184">
        <v>14.819000000000001</v>
      </c>
      <c r="I551" s="185"/>
      <c r="J551" s="186">
        <f>ROUND(I551*H551,2)</f>
        <v>0</v>
      </c>
      <c r="K551" s="182" t="s">
        <v>157</v>
      </c>
      <c r="L551" s="41"/>
      <c r="M551" s="187" t="s">
        <v>19</v>
      </c>
      <c r="N551" s="188" t="s">
        <v>44</v>
      </c>
      <c r="O551" s="66"/>
      <c r="P551" s="189">
        <f>O551*H551</f>
        <v>0</v>
      </c>
      <c r="Q551" s="189">
        <v>0</v>
      </c>
      <c r="R551" s="189">
        <f>Q551*H551</f>
        <v>0</v>
      </c>
      <c r="S551" s="189">
        <v>0</v>
      </c>
      <c r="T551" s="190">
        <f>S551*H551</f>
        <v>0</v>
      </c>
      <c r="U551" s="36"/>
      <c r="V551" s="36"/>
      <c r="W551" s="36"/>
      <c r="X551" s="36"/>
      <c r="Y551" s="36"/>
      <c r="Z551" s="36"/>
      <c r="AA551" s="36"/>
      <c r="AB551" s="36"/>
      <c r="AC551" s="36"/>
      <c r="AD551" s="36"/>
      <c r="AE551" s="36"/>
      <c r="AR551" s="191" t="s">
        <v>276</v>
      </c>
      <c r="AT551" s="191" t="s">
        <v>153</v>
      </c>
      <c r="AU551" s="191" t="s">
        <v>82</v>
      </c>
      <c r="AY551" s="19" t="s">
        <v>151</v>
      </c>
      <c r="BE551" s="192">
        <f>IF(N551="základní",J551,0)</f>
        <v>0</v>
      </c>
      <c r="BF551" s="192">
        <f>IF(N551="snížená",J551,0)</f>
        <v>0</v>
      </c>
      <c r="BG551" s="192">
        <f>IF(N551="zákl. přenesená",J551,0)</f>
        <v>0</v>
      </c>
      <c r="BH551" s="192">
        <f>IF(N551="sníž. přenesená",J551,0)</f>
        <v>0</v>
      </c>
      <c r="BI551" s="192">
        <f>IF(N551="nulová",J551,0)</f>
        <v>0</v>
      </c>
      <c r="BJ551" s="19" t="s">
        <v>80</v>
      </c>
      <c r="BK551" s="192">
        <f>ROUND(I551*H551,2)</f>
        <v>0</v>
      </c>
      <c r="BL551" s="19" t="s">
        <v>276</v>
      </c>
      <c r="BM551" s="191" t="s">
        <v>1855</v>
      </c>
    </row>
    <row r="552" spans="1:65" s="2" customFormat="1" ht="19.5">
      <c r="A552" s="36"/>
      <c r="B552" s="37"/>
      <c r="C552" s="38"/>
      <c r="D552" s="193" t="s">
        <v>160</v>
      </c>
      <c r="E552" s="38"/>
      <c r="F552" s="194" t="s">
        <v>1234</v>
      </c>
      <c r="G552" s="38"/>
      <c r="H552" s="38"/>
      <c r="I552" s="195"/>
      <c r="J552" s="38"/>
      <c r="K552" s="38"/>
      <c r="L552" s="41"/>
      <c r="M552" s="196"/>
      <c r="N552" s="197"/>
      <c r="O552" s="66"/>
      <c r="P552" s="66"/>
      <c r="Q552" s="66"/>
      <c r="R552" s="66"/>
      <c r="S552" s="66"/>
      <c r="T552" s="67"/>
      <c r="U552" s="36"/>
      <c r="V552" s="36"/>
      <c r="W552" s="36"/>
      <c r="X552" s="36"/>
      <c r="Y552" s="36"/>
      <c r="Z552" s="36"/>
      <c r="AA552" s="36"/>
      <c r="AB552" s="36"/>
      <c r="AC552" s="36"/>
      <c r="AD552" s="36"/>
      <c r="AE552" s="36"/>
      <c r="AT552" s="19" t="s">
        <v>160</v>
      </c>
      <c r="AU552" s="19" t="s">
        <v>82</v>
      </c>
    </row>
    <row r="553" spans="1:65" s="2" customFormat="1" ht="11.25">
      <c r="A553" s="36"/>
      <c r="B553" s="37"/>
      <c r="C553" s="38"/>
      <c r="D553" s="198" t="s">
        <v>162</v>
      </c>
      <c r="E553" s="38"/>
      <c r="F553" s="199" t="s">
        <v>1235</v>
      </c>
      <c r="G553" s="38"/>
      <c r="H553" s="38"/>
      <c r="I553" s="195"/>
      <c r="J553" s="38"/>
      <c r="K553" s="38"/>
      <c r="L553" s="41"/>
      <c r="M553" s="196"/>
      <c r="N553" s="197"/>
      <c r="O553" s="66"/>
      <c r="P553" s="66"/>
      <c r="Q553" s="66"/>
      <c r="R553" s="66"/>
      <c r="S553" s="66"/>
      <c r="T553" s="67"/>
      <c r="U553" s="36"/>
      <c r="V553" s="36"/>
      <c r="W553" s="36"/>
      <c r="X553" s="36"/>
      <c r="Y553" s="36"/>
      <c r="Z553" s="36"/>
      <c r="AA553" s="36"/>
      <c r="AB553" s="36"/>
      <c r="AC553" s="36"/>
      <c r="AD553" s="36"/>
      <c r="AE553" s="36"/>
      <c r="AT553" s="19" t="s">
        <v>162</v>
      </c>
      <c r="AU553" s="19" t="s">
        <v>82</v>
      </c>
    </row>
    <row r="554" spans="1:65" s="13" customFormat="1" ht="22.5">
      <c r="B554" s="200"/>
      <c r="C554" s="201"/>
      <c r="D554" s="193" t="s">
        <v>164</v>
      </c>
      <c r="E554" s="202" t="s">
        <v>19</v>
      </c>
      <c r="F554" s="203" t="s">
        <v>1518</v>
      </c>
      <c r="G554" s="201"/>
      <c r="H554" s="202" t="s">
        <v>19</v>
      </c>
      <c r="I554" s="204"/>
      <c r="J554" s="201"/>
      <c r="K554" s="201"/>
      <c r="L554" s="205"/>
      <c r="M554" s="206"/>
      <c r="N554" s="207"/>
      <c r="O554" s="207"/>
      <c r="P554" s="207"/>
      <c r="Q554" s="207"/>
      <c r="R554" s="207"/>
      <c r="S554" s="207"/>
      <c r="T554" s="208"/>
      <c r="AT554" s="209" t="s">
        <v>164</v>
      </c>
      <c r="AU554" s="209" t="s">
        <v>82</v>
      </c>
      <c r="AV554" s="13" t="s">
        <v>80</v>
      </c>
      <c r="AW554" s="13" t="s">
        <v>35</v>
      </c>
      <c r="AX554" s="13" t="s">
        <v>73</v>
      </c>
      <c r="AY554" s="209" t="s">
        <v>151</v>
      </c>
    </row>
    <row r="555" spans="1:65" s="14" customFormat="1" ht="11.25">
      <c r="B555" s="210"/>
      <c r="C555" s="211"/>
      <c r="D555" s="193" t="s">
        <v>164</v>
      </c>
      <c r="E555" s="212" t="s">
        <v>19</v>
      </c>
      <c r="F555" s="213" t="s">
        <v>1519</v>
      </c>
      <c r="G555" s="211"/>
      <c r="H555" s="214">
        <v>14.819000000000001</v>
      </c>
      <c r="I555" s="215"/>
      <c r="J555" s="211"/>
      <c r="K555" s="211"/>
      <c r="L555" s="216"/>
      <c r="M555" s="217"/>
      <c r="N555" s="218"/>
      <c r="O555" s="218"/>
      <c r="P555" s="218"/>
      <c r="Q555" s="218"/>
      <c r="R555" s="218"/>
      <c r="S555" s="218"/>
      <c r="T555" s="219"/>
      <c r="AT555" s="220" t="s">
        <v>164</v>
      </c>
      <c r="AU555" s="220" t="s">
        <v>82</v>
      </c>
      <c r="AV555" s="14" t="s">
        <v>82</v>
      </c>
      <c r="AW555" s="14" t="s">
        <v>35</v>
      </c>
      <c r="AX555" s="14" t="s">
        <v>73</v>
      </c>
      <c r="AY555" s="220" t="s">
        <v>151</v>
      </c>
    </row>
    <row r="556" spans="1:65" s="15" customFormat="1" ht="11.25">
      <c r="B556" s="221"/>
      <c r="C556" s="222"/>
      <c r="D556" s="193" t="s">
        <v>164</v>
      </c>
      <c r="E556" s="223" t="s">
        <v>19</v>
      </c>
      <c r="F556" s="224" t="s">
        <v>167</v>
      </c>
      <c r="G556" s="222"/>
      <c r="H556" s="225">
        <v>14.819000000000001</v>
      </c>
      <c r="I556" s="226"/>
      <c r="J556" s="222"/>
      <c r="K556" s="222"/>
      <c r="L556" s="227"/>
      <c r="M556" s="228"/>
      <c r="N556" s="229"/>
      <c r="O556" s="229"/>
      <c r="P556" s="229"/>
      <c r="Q556" s="229"/>
      <c r="R556" s="229"/>
      <c r="S556" s="229"/>
      <c r="T556" s="230"/>
      <c r="AT556" s="231" t="s">
        <v>164</v>
      </c>
      <c r="AU556" s="231" t="s">
        <v>82</v>
      </c>
      <c r="AV556" s="15" t="s">
        <v>158</v>
      </c>
      <c r="AW556" s="15" t="s">
        <v>35</v>
      </c>
      <c r="AX556" s="15" t="s">
        <v>80</v>
      </c>
      <c r="AY556" s="231" t="s">
        <v>151</v>
      </c>
    </row>
    <row r="557" spans="1:65" s="2" customFormat="1" ht="24.2" customHeight="1">
      <c r="A557" s="36"/>
      <c r="B557" s="37"/>
      <c r="C557" s="180" t="s">
        <v>1030</v>
      </c>
      <c r="D557" s="180" t="s">
        <v>153</v>
      </c>
      <c r="E557" s="181" t="s">
        <v>1244</v>
      </c>
      <c r="F557" s="182" t="s">
        <v>1245</v>
      </c>
      <c r="G557" s="183" t="s">
        <v>178</v>
      </c>
      <c r="H557" s="184">
        <v>24.56</v>
      </c>
      <c r="I557" s="185"/>
      <c r="J557" s="186">
        <f>ROUND(I557*H557,2)</f>
        <v>0</v>
      </c>
      <c r="K557" s="182" t="s">
        <v>157</v>
      </c>
      <c r="L557" s="41"/>
      <c r="M557" s="187" t="s">
        <v>19</v>
      </c>
      <c r="N557" s="188" t="s">
        <v>44</v>
      </c>
      <c r="O557" s="66"/>
      <c r="P557" s="189">
        <f>O557*H557</f>
        <v>0</v>
      </c>
      <c r="Q557" s="189">
        <v>0</v>
      </c>
      <c r="R557" s="189">
        <f>Q557*H557</f>
        <v>0</v>
      </c>
      <c r="S557" s="189">
        <v>0</v>
      </c>
      <c r="T557" s="190">
        <f>S557*H557</f>
        <v>0</v>
      </c>
      <c r="U557" s="36"/>
      <c r="V557" s="36"/>
      <c r="W557" s="36"/>
      <c r="X557" s="36"/>
      <c r="Y557" s="36"/>
      <c r="Z557" s="36"/>
      <c r="AA557" s="36"/>
      <c r="AB557" s="36"/>
      <c r="AC557" s="36"/>
      <c r="AD557" s="36"/>
      <c r="AE557" s="36"/>
      <c r="AR557" s="191" t="s">
        <v>276</v>
      </c>
      <c r="AT557" s="191" t="s">
        <v>153</v>
      </c>
      <c r="AU557" s="191" t="s">
        <v>82</v>
      </c>
      <c r="AY557" s="19" t="s">
        <v>151</v>
      </c>
      <c r="BE557" s="192">
        <f>IF(N557="základní",J557,0)</f>
        <v>0</v>
      </c>
      <c r="BF557" s="192">
        <f>IF(N557="snížená",J557,0)</f>
        <v>0</v>
      </c>
      <c r="BG557" s="192">
        <f>IF(N557="zákl. přenesená",J557,0)</f>
        <v>0</v>
      </c>
      <c r="BH557" s="192">
        <f>IF(N557="sníž. přenesená",J557,0)</f>
        <v>0</v>
      </c>
      <c r="BI557" s="192">
        <f>IF(N557="nulová",J557,0)</f>
        <v>0</v>
      </c>
      <c r="BJ557" s="19" t="s">
        <v>80</v>
      </c>
      <c r="BK557" s="192">
        <f>ROUND(I557*H557,2)</f>
        <v>0</v>
      </c>
      <c r="BL557" s="19" t="s">
        <v>276</v>
      </c>
      <c r="BM557" s="191" t="s">
        <v>1856</v>
      </c>
    </row>
    <row r="558" spans="1:65" s="2" customFormat="1" ht="19.5">
      <c r="A558" s="36"/>
      <c r="B558" s="37"/>
      <c r="C558" s="38"/>
      <c r="D558" s="193" t="s">
        <v>160</v>
      </c>
      <c r="E558" s="38"/>
      <c r="F558" s="194" t="s">
        <v>1247</v>
      </c>
      <c r="G558" s="38"/>
      <c r="H558" s="38"/>
      <c r="I558" s="195"/>
      <c r="J558" s="38"/>
      <c r="K558" s="38"/>
      <c r="L558" s="41"/>
      <c r="M558" s="196"/>
      <c r="N558" s="197"/>
      <c r="O558" s="66"/>
      <c r="P558" s="66"/>
      <c r="Q558" s="66"/>
      <c r="R558" s="66"/>
      <c r="S558" s="66"/>
      <c r="T558" s="67"/>
      <c r="U558" s="36"/>
      <c r="V558" s="36"/>
      <c r="W558" s="36"/>
      <c r="X558" s="36"/>
      <c r="Y558" s="36"/>
      <c r="Z558" s="36"/>
      <c r="AA558" s="36"/>
      <c r="AB558" s="36"/>
      <c r="AC558" s="36"/>
      <c r="AD558" s="36"/>
      <c r="AE558" s="36"/>
      <c r="AT558" s="19" t="s">
        <v>160</v>
      </c>
      <c r="AU558" s="19" t="s">
        <v>82</v>
      </c>
    </row>
    <row r="559" spans="1:65" s="2" customFormat="1" ht="11.25">
      <c r="A559" s="36"/>
      <c r="B559" s="37"/>
      <c r="C559" s="38"/>
      <c r="D559" s="198" t="s">
        <v>162</v>
      </c>
      <c r="E559" s="38"/>
      <c r="F559" s="199" t="s">
        <v>1248</v>
      </c>
      <c r="G559" s="38"/>
      <c r="H559" s="38"/>
      <c r="I559" s="195"/>
      <c r="J559" s="38"/>
      <c r="K559" s="38"/>
      <c r="L559" s="41"/>
      <c r="M559" s="196"/>
      <c r="N559" s="197"/>
      <c r="O559" s="66"/>
      <c r="P559" s="66"/>
      <c r="Q559" s="66"/>
      <c r="R559" s="66"/>
      <c r="S559" s="66"/>
      <c r="T559" s="67"/>
      <c r="U559" s="36"/>
      <c r="V559" s="36"/>
      <c r="W559" s="36"/>
      <c r="X559" s="36"/>
      <c r="Y559" s="36"/>
      <c r="Z559" s="36"/>
      <c r="AA559" s="36"/>
      <c r="AB559" s="36"/>
      <c r="AC559" s="36"/>
      <c r="AD559" s="36"/>
      <c r="AE559" s="36"/>
      <c r="AT559" s="19" t="s">
        <v>162</v>
      </c>
      <c r="AU559" s="19" t="s">
        <v>82</v>
      </c>
    </row>
    <row r="560" spans="1:65" s="13" customFormat="1" ht="22.5">
      <c r="B560" s="200"/>
      <c r="C560" s="201"/>
      <c r="D560" s="193" t="s">
        <v>164</v>
      </c>
      <c r="E560" s="202" t="s">
        <v>19</v>
      </c>
      <c r="F560" s="203" t="s">
        <v>1521</v>
      </c>
      <c r="G560" s="201"/>
      <c r="H560" s="202" t="s">
        <v>19</v>
      </c>
      <c r="I560" s="204"/>
      <c r="J560" s="201"/>
      <c r="K560" s="201"/>
      <c r="L560" s="205"/>
      <c r="M560" s="206"/>
      <c r="N560" s="207"/>
      <c r="O560" s="207"/>
      <c r="P560" s="207"/>
      <c r="Q560" s="207"/>
      <c r="R560" s="207"/>
      <c r="S560" s="207"/>
      <c r="T560" s="208"/>
      <c r="AT560" s="209" t="s">
        <v>164</v>
      </c>
      <c r="AU560" s="209" t="s">
        <v>82</v>
      </c>
      <c r="AV560" s="13" t="s">
        <v>80</v>
      </c>
      <c r="AW560" s="13" t="s">
        <v>35</v>
      </c>
      <c r="AX560" s="13" t="s">
        <v>73</v>
      </c>
      <c r="AY560" s="209" t="s">
        <v>151</v>
      </c>
    </row>
    <row r="561" spans="1:65" s="14" customFormat="1" ht="11.25">
      <c r="B561" s="210"/>
      <c r="C561" s="211"/>
      <c r="D561" s="193" t="s">
        <v>164</v>
      </c>
      <c r="E561" s="212" t="s">
        <v>19</v>
      </c>
      <c r="F561" s="213" t="s">
        <v>1519</v>
      </c>
      <c r="G561" s="211"/>
      <c r="H561" s="214">
        <v>14.819000000000001</v>
      </c>
      <c r="I561" s="215"/>
      <c r="J561" s="211"/>
      <c r="K561" s="211"/>
      <c r="L561" s="216"/>
      <c r="M561" s="217"/>
      <c r="N561" s="218"/>
      <c r="O561" s="218"/>
      <c r="P561" s="218"/>
      <c r="Q561" s="218"/>
      <c r="R561" s="218"/>
      <c r="S561" s="218"/>
      <c r="T561" s="219"/>
      <c r="AT561" s="220" t="s">
        <v>164</v>
      </c>
      <c r="AU561" s="220" t="s">
        <v>82</v>
      </c>
      <c r="AV561" s="14" t="s">
        <v>82</v>
      </c>
      <c r="AW561" s="14" t="s">
        <v>35</v>
      </c>
      <c r="AX561" s="14" t="s">
        <v>73</v>
      </c>
      <c r="AY561" s="220" t="s">
        <v>151</v>
      </c>
    </row>
    <row r="562" spans="1:65" s="13" customFormat="1" ht="22.5">
      <c r="B562" s="200"/>
      <c r="C562" s="201"/>
      <c r="D562" s="193" t="s">
        <v>164</v>
      </c>
      <c r="E562" s="202" t="s">
        <v>19</v>
      </c>
      <c r="F562" s="203" t="s">
        <v>1853</v>
      </c>
      <c r="G562" s="201"/>
      <c r="H562" s="202" t="s">
        <v>19</v>
      </c>
      <c r="I562" s="204"/>
      <c r="J562" s="201"/>
      <c r="K562" s="201"/>
      <c r="L562" s="205"/>
      <c r="M562" s="206"/>
      <c r="N562" s="207"/>
      <c r="O562" s="207"/>
      <c r="P562" s="207"/>
      <c r="Q562" s="207"/>
      <c r="R562" s="207"/>
      <c r="S562" s="207"/>
      <c r="T562" s="208"/>
      <c r="AT562" s="209" t="s">
        <v>164</v>
      </c>
      <c r="AU562" s="209" t="s">
        <v>82</v>
      </c>
      <c r="AV562" s="13" t="s">
        <v>80</v>
      </c>
      <c r="AW562" s="13" t="s">
        <v>35</v>
      </c>
      <c r="AX562" s="13" t="s">
        <v>73</v>
      </c>
      <c r="AY562" s="209" t="s">
        <v>151</v>
      </c>
    </row>
    <row r="563" spans="1:65" s="14" customFormat="1" ht="11.25">
      <c r="B563" s="210"/>
      <c r="C563" s="211"/>
      <c r="D563" s="193" t="s">
        <v>164</v>
      </c>
      <c r="E563" s="212" t="s">
        <v>19</v>
      </c>
      <c r="F563" s="213" t="s">
        <v>1522</v>
      </c>
      <c r="G563" s="211"/>
      <c r="H563" s="214">
        <v>2.2999999999999998</v>
      </c>
      <c r="I563" s="215"/>
      <c r="J563" s="211"/>
      <c r="K563" s="211"/>
      <c r="L563" s="216"/>
      <c r="M563" s="217"/>
      <c r="N563" s="218"/>
      <c r="O563" s="218"/>
      <c r="P563" s="218"/>
      <c r="Q563" s="218"/>
      <c r="R563" s="218"/>
      <c r="S563" s="218"/>
      <c r="T563" s="219"/>
      <c r="AT563" s="220" t="s">
        <v>164</v>
      </c>
      <c r="AU563" s="220" t="s">
        <v>82</v>
      </c>
      <c r="AV563" s="14" t="s">
        <v>82</v>
      </c>
      <c r="AW563" s="14" t="s">
        <v>35</v>
      </c>
      <c r="AX563" s="14" t="s">
        <v>73</v>
      </c>
      <c r="AY563" s="220" t="s">
        <v>151</v>
      </c>
    </row>
    <row r="564" spans="1:65" s="14" customFormat="1" ht="11.25">
      <c r="B564" s="210"/>
      <c r="C564" s="211"/>
      <c r="D564" s="193" t="s">
        <v>164</v>
      </c>
      <c r="E564" s="212" t="s">
        <v>19</v>
      </c>
      <c r="F564" s="213" t="s">
        <v>1523</v>
      </c>
      <c r="G564" s="211"/>
      <c r="H564" s="214">
        <v>1.964</v>
      </c>
      <c r="I564" s="215"/>
      <c r="J564" s="211"/>
      <c r="K564" s="211"/>
      <c r="L564" s="216"/>
      <c r="M564" s="217"/>
      <c r="N564" s="218"/>
      <c r="O564" s="218"/>
      <c r="P564" s="218"/>
      <c r="Q564" s="218"/>
      <c r="R564" s="218"/>
      <c r="S564" s="218"/>
      <c r="T564" s="219"/>
      <c r="AT564" s="220" t="s">
        <v>164</v>
      </c>
      <c r="AU564" s="220" t="s">
        <v>82</v>
      </c>
      <c r="AV564" s="14" t="s">
        <v>82</v>
      </c>
      <c r="AW564" s="14" t="s">
        <v>35</v>
      </c>
      <c r="AX564" s="14" t="s">
        <v>73</v>
      </c>
      <c r="AY564" s="220" t="s">
        <v>151</v>
      </c>
    </row>
    <row r="565" spans="1:65" s="14" customFormat="1" ht="11.25">
      <c r="B565" s="210"/>
      <c r="C565" s="211"/>
      <c r="D565" s="193" t="s">
        <v>164</v>
      </c>
      <c r="E565" s="212" t="s">
        <v>19</v>
      </c>
      <c r="F565" s="213" t="s">
        <v>1524</v>
      </c>
      <c r="G565" s="211"/>
      <c r="H565" s="214">
        <v>3.4390000000000001</v>
      </c>
      <c r="I565" s="215"/>
      <c r="J565" s="211"/>
      <c r="K565" s="211"/>
      <c r="L565" s="216"/>
      <c r="M565" s="217"/>
      <c r="N565" s="218"/>
      <c r="O565" s="218"/>
      <c r="P565" s="218"/>
      <c r="Q565" s="218"/>
      <c r="R565" s="218"/>
      <c r="S565" s="218"/>
      <c r="T565" s="219"/>
      <c r="AT565" s="220" t="s">
        <v>164</v>
      </c>
      <c r="AU565" s="220" t="s">
        <v>82</v>
      </c>
      <c r="AV565" s="14" t="s">
        <v>82</v>
      </c>
      <c r="AW565" s="14" t="s">
        <v>35</v>
      </c>
      <c r="AX565" s="14" t="s">
        <v>73</v>
      </c>
      <c r="AY565" s="220" t="s">
        <v>151</v>
      </c>
    </row>
    <row r="566" spans="1:65" s="14" customFormat="1" ht="11.25">
      <c r="B566" s="210"/>
      <c r="C566" s="211"/>
      <c r="D566" s="193" t="s">
        <v>164</v>
      </c>
      <c r="E566" s="212" t="s">
        <v>19</v>
      </c>
      <c r="F566" s="213" t="s">
        <v>1525</v>
      </c>
      <c r="G566" s="211"/>
      <c r="H566" s="214">
        <v>2.0379999999999998</v>
      </c>
      <c r="I566" s="215"/>
      <c r="J566" s="211"/>
      <c r="K566" s="211"/>
      <c r="L566" s="216"/>
      <c r="M566" s="217"/>
      <c r="N566" s="218"/>
      <c r="O566" s="218"/>
      <c r="P566" s="218"/>
      <c r="Q566" s="218"/>
      <c r="R566" s="218"/>
      <c r="S566" s="218"/>
      <c r="T566" s="219"/>
      <c r="AT566" s="220" t="s">
        <v>164</v>
      </c>
      <c r="AU566" s="220" t="s">
        <v>82</v>
      </c>
      <c r="AV566" s="14" t="s">
        <v>82</v>
      </c>
      <c r="AW566" s="14" t="s">
        <v>35</v>
      </c>
      <c r="AX566" s="14" t="s">
        <v>73</v>
      </c>
      <c r="AY566" s="220" t="s">
        <v>151</v>
      </c>
    </row>
    <row r="567" spans="1:65" s="16" customFormat="1" ht="11.25">
      <c r="B567" s="246"/>
      <c r="C567" s="247"/>
      <c r="D567" s="193" t="s">
        <v>164</v>
      </c>
      <c r="E567" s="248" t="s">
        <v>19</v>
      </c>
      <c r="F567" s="249" t="s">
        <v>371</v>
      </c>
      <c r="G567" s="247"/>
      <c r="H567" s="250">
        <v>24.56</v>
      </c>
      <c r="I567" s="251"/>
      <c r="J567" s="247"/>
      <c r="K567" s="247"/>
      <c r="L567" s="252"/>
      <c r="M567" s="253"/>
      <c r="N567" s="254"/>
      <c r="O567" s="254"/>
      <c r="P567" s="254"/>
      <c r="Q567" s="254"/>
      <c r="R567" s="254"/>
      <c r="S567" s="254"/>
      <c r="T567" s="255"/>
      <c r="AT567" s="256" t="s">
        <v>164</v>
      </c>
      <c r="AU567" s="256" t="s">
        <v>82</v>
      </c>
      <c r="AV567" s="16" t="s">
        <v>175</v>
      </c>
      <c r="AW567" s="16" t="s">
        <v>35</v>
      </c>
      <c r="AX567" s="16" t="s">
        <v>73</v>
      </c>
      <c r="AY567" s="256" t="s">
        <v>151</v>
      </c>
    </row>
    <row r="568" spans="1:65" s="15" customFormat="1" ht="11.25">
      <c r="B568" s="221"/>
      <c r="C568" s="222"/>
      <c r="D568" s="193" t="s">
        <v>164</v>
      </c>
      <c r="E568" s="223" t="s">
        <v>19</v>
      </c>
      <c r="F568" s="224" t="s">
        <v>167</v>
      </c>
      <c r="G568" s="222"/>
      <c r="H568" s="225">
        <v>24.56</v>
      </c>
      <c r="I568" s="226"/>
      <c r="J568" s="222"/>
      <c r="K568" s="222"/>
      <c r="L568" s="227"/>
      <c r="M568" s="228"/>
      <c r="N568" s="229"/>
      <c r="O568" s="229"/>
      <c r="P568" s="229"/>
      <c r="Q568" s="229"/>
      <c r="R568" s="229"/>
      <c r="S568" s="229"/>
      <c r="T568" s="230"/>
      <c r="AT568" s="231" t="s">
        <v>164</v>
      </c>
      <c r="AU568" s="231" t="s">
        <v>82</v>
      </c>
      <c r="AV568" s="15" t="s">
        <v>158</v>
      </c>
      <c r="AW568" s="15" t="s">
        <v>35</v>
      </c>
      <c r="AX568" s="15" t="s">
        <v>80</v>
      </c>
      <c r="AY568" s="231" t="s">
        <v>151</v>
      </c>
    </row>
    <row r="569" spans="1:65" s="2" customFormat="1" ht="24.2" customHeight="1">
      <c r="A569" s="36"/>
      <c r="B569" s="37"/>
      <c r="C569" s="180" t="s">
        <v>1036</v>
      </c>
      <c r="D569" s="180" t="s">
        <v>153</v>
      </c>
      <c r="E569" s="181" t="s">
        <v>1251</v>
      </c>
      <c r="F569" s="182" t="s">
        <v>1252</v>
      </c>
      <c r="G569" s="183" t="s">
        <v>178</v>
      </c>
      <c r="H569" s="184">
        <v>68.600999999999999</v>
      </c>
      <c r="I569" s="185"/>
      <c r="J569" s="186">
        <f>ROUND(I569*H569,2)</f>
        <v>0</v>
      </c>
      <c r="K569" s="182" t="s">
        <v>157</v>
      </c>
      <c r="L569" s="41"/>
      <c r="M569" s="187" t="s">
        <v>19</v>
      </c>
      <c r="N569" s="188" t="s">
        <v>44</v>
      </c>
      <c r="O569" s="66"/>
      <c r="P569" s="189">
        <f>O569*H569</f>
        <v>0</v>
      </c>
      <c r="Q569" s="189">
        <v>0</v>
      </c>
      <c r="R569" s="189">
        <f>Q569*H569</f>
        <v>0</v>
      </c>
      <c r="S569" s="189">
        <v>0</v>
      </c>
      <c r="T569" s="190">
        <f>S569*H569</f>
        <v>0</v>
      </c>
      <c r="U569" s="36"/>
      <c r="V569" s="36"/>
      <c r="W569" s="36"/>
      <c r="X569" s="36"/>
      <c r="Y569" s="36"/>
      <c r="Z569" s="36"/>
      <c r="AA569" s="36"/>
      <c r="AB569" s="36"/>
      <c r="AC569" s="36"/>
      <c r="AD569" s="36"/>
      <c r="AE569" s="36"/>
      <c r="AR569" s="191" t="s">
        <v>276</v>
      </c>
      <c r="AT569" s="191" t="s">
        <v>153</v>
      </c>
      <c r="AU569" s="191" t="s">
        <v>82</v>
      </c>
      <c r="AY569" s="19" t="s">
        <v>151</v>
      </c>
      <c r="BE569" s="192">
        <f>IF(N569="základní",J569,0)</f>
        <v>0</v>
      </c>
      <c r="BF569" s="192">
        <f>IF(N569="snížená",J569,0)</f>
        <v>0</v>
      </c>
      <c r="BG569" s="192">
        <f>IF(N569="zákl. přenesená",J569,0)</f>
        <v>0</v>
      </c>
      <c r="BH569" s="192">
        <f>IF(N569="sníž. přenesená",J569,0)</f>
        <v>0</v>
      </c>
      <c r="BI569" s="192">
        <f>IF(N569="nulová",J569,0)</f>
        <v>0</v>
      </c>
      <c r="BJ569" s="19" t="s">
        <v>80</v>
      </c>
      <c r="BK569" s="192">
        <f>ROUND(I569*H569,2)</f>
        <v>0</v>
      </c>
      <c r="BL569" s="19" t="s">
        <v>276</v>
      </c>
      <c r="BM569" s="191" t="s">
        <v>1857</v>
      </c>
    </row>
    <row r="570" spans="1:65" s="2" customFormat="1" ht="19.5">
      <c r="A570" s="36"/>
      <c r="B570" s="37"/>
      <c r="C570" s="38"/>
      <c r="D570" s="193" t="s">
        <v>160</v>
      </c>
      <c r="E570" s="38"/>
      <c r="F570" s="194" t="s">
        <v>1254</v>
      </c>
      <c r="G570" s="38"/>
      <c r="H570" s="38"/>
      <c r="I570" s="195"/>
      <c r="J570" s="38"/>
      <c r="K570" s="38"/>
      <c r="L570" s="41"/>
      <c r="M570" s="196"/>
      <c r="N570" s="197"/>
      <c r="O570" s="66"/>
      <c r="P570" s="66"/>
      <c r="Q570" s="66"/>
      <c r="R570" s="66"/>
      <c r="S570" s="66"/>
      <c r="T570" s="67"/>
      <c r="U570" s="36"/>
      <c r="V570" s="36"/>
      <c r="W570" s="36"/>
      <c r="X570" s="36"/>
      <c r="Y570" s="36"/>
      <c r="Z570" s="36"/>
      <c r="AA570" s="36"/>
      <c r="AB570" s="36"/>
      <c r="AC570" s="36"/>
      <c r="AD570" s="36"/>
      <c r="AE570" s="36"/>
      <c r="AT570" s="19" t="s">
        <v>160</v>
      </c>
      <c r="AU570" s="19" t="s">
        <v>82</v>
      </c>
    </row>
    <row r="571" spans="1:65" s="2" customFormat="1" ht="11.25">
      <c r="A571" s="36"/>
      <c r="B571" s="37"/>
      <c r="C571" s="38"/>
      <c r="D571" s="198" t="s">
        <v>162</v>
      </c>
      <c r="E571" s="38"/>
      <c r="F571" s="199" t="s">
        <v>1255</v>
      </c>
      <c r="G571" s="38"/>
      <c r="H571" s="38"/>
      <c r="I571" s="195"/>
      <c r="J571" s="38"/>
      <c r="K571" s="38"/>
      <c r="L571" s="41"/>
      <c r="M571" s="196"/>
      <c r="N571" s="197"/>
      <c r="O571" s="66"/>
      <c r="P571" s="66"/>
      <c r="Q571" s="66"/>
      <c r="R571" s="66"/>
      <c r="S571" s="66"/>
      <c r="T571" s="67"/>
      <c r="U571" s="36"/>
      <c r="V571" s="36"/>
      <c r="W571" s="36"/>
      <c r="X571" s="36"/>
      <c r="Y571" s="36"/>
      <c r="Z571" s="36"/>
      <c r="AA571" s="36"/>
      <c r="AB571" s="36"/>
      <c r="AC571" s="36"/>
      <c r="AD571" s="36"/>
      <c r="AE571" s="36"/>
      <c r="AT571" s="19" t="s">
        <v>162</v>
      </c>
      <c r="AU571" s="19" t="s">
        <v>82</v>
      </c>
    </row>
    <row r="572" spans="1:65" s="13" customFormat="1" ht="22.5">
      <c r="B572" s="200"/>
      <c r="C572" s="201"/>
      <c r="D572" s="193" t="s">
        <v>164</v>
      </c>
      <c r="E572" s="202" t="s">
        <v>19</v>
      </c>
      <c r="F572" s="203" t="s">
        <v>1527</v>
      </c>
      <c r="G572" s="201"/>
      <c r="H572" s="202" t="s">
        <v>19</v>
      </c>
      <c r="I572" s="204"/>
      <c r="J572" s="201"/>
      <c r="K572" s="201"/>
      <c r="L572" s="205"/>
      <c r="M572" s="206"/>
      <c r="N572" s="207"/>
      <c r="O572" s="207"/>
      <c r="P572" s="207"/>
      <c r="Q572" s="207"/>
      <c r="R572" s="207"/>
      <c r="S572" s="207"/>
      <c r="T572" s="208"/>
      <c r="AT572" s="209" t="s">
        <v>164</v>
      </c>
      <c r="AU572" s="209" t="s">
        <v>82</v>
      </c>
      <c r="AV572" s="13" t="s">
        <v>80</v>
      </c>
      <c r="AW572" s="13" t="s">
        <v>35</v>
      </c>
      <c r="AX572" s="13" t="s">
        <v>73</v>
      </c>
      <c r="AY572" s="209" t="s">
        <v>151</v>
      </c>
    </row>
    <row r="573" spans="1:65" s="14" customFormat="1" ht="11.25">
      <c r="B573" s="210"/>
      <c r="C573" s="211"/>
      <c r="D573" s="193" t="s">
        <v>164</v>
      </c>
      <c r="E573" s="212" t="s">
        <v>19</v>
      </c>
      <c r="F573" s="213" t="s">
        <v>1528</v>
      </c>
      <c r="G573" s="211"/>
      <c r="H573" s="214">
        <v>29.638000000000002</v>
      </c>
      <c r="I573" s="215"/>
      <c r="J573" s="211"/>
      <c r="K573" s="211"/>
      <c r="L573" s="216"/>
      <c r="M573" s="217"/>
      <c r="N573" s="218"/>
      <c r="O573" s="218"/>
      <c r="P573" s="218"/>
      <c r="Q573" s="218"/>
      <c r="R573" s="218"/>
      <c r="S573" s="218"/>
      <c r="T573" s="219"/>
      <c r="AT573" s="220" t="s">
        <v>164</v>
      </c>
      <c r="AU573" s="220" t="s">
        <v>82</v>
      </c>
      <c r="AV573" s="14" t="s">
        <v>82</v>
      </c>
      <c r="AW573" s="14" t="s">
        <v>35</v>
      </c>
      <c r="AX573" s="14" t="s">
        <v>73</v>
      </c>
      <c r="AY573" s="220" t="s">
        <v>151</v>
      </c>
    </row>
    <row r="574" spans="1:65" s="13" customFormat="1" ht="22.5">
      <c r="B574" s="200"/>
      <c r="C574" s="201"/>
      <c r="D574" s="193" t="s">
        <v>164</v>
      </c>
      <c r="E574" s="202" t="s">
        <v>19</v>
      </c>
      <c r="F574" s="203" t="s">
        <v>1853</v>
      </c>
      <c r="G574" s="201"/>
      <c r="H574" s="202" t="s">
        <v>19</v>
      </c>
      <c r="I574" s="204"/>
      <c r="J574" s="201"/>
      <c r="K574" s="201"/>
      <c r="L574" s="205"/>
      <c r="M574" s="206"/>
      <c r="N574" s="207"/>
      <c r="O574" s="207"/>
      <c r="P574" s="207"/>
      <c r="Q574" s="207"/>
      <c r="R574" s="207"/>
      <c r="S574" s="207"/>
      <c r="T574" s="208"/>
      <c r="AT574" s="209" t="s">
        <v>164</v>
      </c>
      <c r="AU574" s="209" t="s">
        <v>82</v>
      </c>
      <c r="AV574" s="13" t="s">
        <v>80</v>
      </c>
      <c r="AW574" s="13" t="s">
        <v>35</v>
      </c>
      <c r="AX574" s="13" t="s">
        <v>73</v>
      </c>
      <c r="AY574" s="209" t="s">
        <v>151</v>
      </c>
    </row>
    <row r="575" spans="1:65" s="14" customFormat="1" ht="11.25">
      <c r="B575" s="210"/>
      <c r="C575" s="211"/>
      <c r="D575" s="193" t="s">
        <v>164</v>
      </c>
      <c r="E575" s="212" t="s">
        <v>19</v>
      </c>
      <c r="F575" s="213" t="s">
        <v>1529</v>
      </c>
      <c r="G575" s="211"/>
      <c r="H575" s="214">
        <v>9.1980000000000004</v>
      </c>
      <c r="I575" s="215"/>
      <c r="J575" s="211"/>
      <c r="K575" s="211"/>
      <c r="L575" s="216"/>
      <c r="M575" s="217"/>
      <c r="N575" s="218"/>
      <c r="O575" s="218"/>
      <c r="P575" s="218"/>
      <c r="Q575" s="218"/>
      <c r="R575" s="218"/>
      <c r="S575" s="218"/>
      <c r="T575" s="219"/>
      <c r="AT575" s="220" t="s">
        <v>164</v>
      </c>
      <c r="AU575" s="220" t="s">
        <v>82</v>
      </c>
      <c r="AV575" s="14" t="s">
        <v>82</v>
      </c>
      <c r="AW575" s="14" t="s">
        <v>35</v>
      </c>
      <c r="AX575" s="14" t="s">
        <v>73</v>
      </c>
      <c r="AY575" s="220" t="s">
        <v>151</v>
      </c>
    </row>
    <row r="576" spans="1:65" s="14" customFormat="1" ht="11.25">
      <c r="B576" s="210"/>
      <c r="C576" s="211"/>
      <c r="D576" s="193" t="s">
        <v>164</v>
      </c>
      <c r="E576" s="212" t="s">
        <v>19</v>
      </c>
      <c r="F576" s="213" t="s">
        <v>1530</v>
      </c>
      <c r="G576" s="211"/>
      <c r="H576" s="214">
        <v>7.8540000000000001</v>
      </c>
      <c r="I576" s="215"/>
      <c r="J576" s="211"/>
      <c r="K576" s="211"/>
      <c r="L576" s="216"/>
      <c r="M576" s="217"/>
      <c r="N576" s="218"/>
      <c r="O576" s="218"/>
      <c r="P576" s="218"/>
      <c r="Q576" s="218"/>
      <c r="R576" s="218"/>
      <c r="S576" s="218"/>
      <c r="T576" s="219"/>
      <c r="AT576" s="220" t="s">
        <v>164</v>
      </c>
      <c r="AU576" s="220" t="s">
        <v>82</v>
      </c>
      <c r="AV576" s="14" t="s">
        <v>82</v>
      </c>
      <c r="AW576" s="14" t="s">
        <v>35</v>
      </c>
      <c r="AX576" s="14" t="s">
        <v>73</v>
      </c>
      <c r="AY576" s="220" t="s">
        <v>151</v>
      </c>
    </row>
    <row r="577" spans="1:65" s="14" customFormat="1" ht="11.25">
      <c r="B577" s="210"/>
      <c r="C577" s="211"/>
      <c r="D577" s="193" t="s">
        <v>164</v>
      </c>
      <c r="E577" s="212" t="s">
        <v>19</v>
      </c>
      <c r="F577" s="213" t="s">
        <v>1531</v>
      </c>
      <c r="G577" s="211"/>
      <c r="H577" s="214">
        <v>13.757999999999999</v>
      </c>
      <c r="I577" s="215"/>
      <c r="J577" s="211"/>
      <c r="K577" s="211"/>
      <c r="L577" s="216"/>
      <c r="M577" s="217"/>
      <c r="N577" s="218"/>
      <c r="O577" s="218"/>
      <c r="P577" s="218"/>
      <c r="Q577" s="218"/>
      <c r="R577" s="218"/>
      <c r="S577" s="218"/>
      <c r="T577" s="219"/>
      <c r="AT577" s="220" t="s">
        <v>164</v>
      </c>
      <c r="AU577" s="220" t="s">
        <v>82</v>
      </c>
      <c r="AV577" s="14" t="s">
        <v>82</v>
      </c>
      <c r="AW577" s="14" t="s">
        <v>35</v>
      </c>
      <c r="AX577" s="14" t="s">
        <v>73</v>
      </c>
      <c r="AY577" s="220" t="s">
        <v>151</v>
      </c>
    </row>
    <row r="578" spans="1:65" s="14" customFormat="1" ht="11.25">
      <c r="B578" s="210"/>
      <c r="C578" s="211"/>
      <c r="D578" s="193" t="s">
        <v>164</v>
      </c>
      <c r="E578" s="212" t="s">
        <v>19</v>
      </c>
      <c r="F578" s="213" t="s">
        <v>1532</v>
      </c>
      <c r="G578" s="211"/>
      <c r="H578" s="214">
        <v>8.1530000000000005</v>
      </c>
      <c r="I578" s="215"/>
      <c r="J578" s="211"/>
      <c r="K578" s="211"/>
      <c r="L578" s="216"/>
      <c r="M578" s="217"/>
      <c r="N578" s="218"/>
      <c r="O578" s="218"/>
      <c r="P578" s="218"/>
      <c r="Q578" s="218"/>
      <c r="R578" s="218"/>
      <c r="S578" s="218"/>
      <c r="T578" s="219"/>
      <c r="AT578" s="220" t="s">
        <v>164</v>
      </c>
      <c r="AU578" s="220" t="s">
        <v>82</v>
      </c>
      <c r="AV578" s="14" t="s">
        <v>82</v>
      </c>
      <c r="AW578" s="14" t="s">
        <v>35</v>
      </c>
      <c r="AX578" s="14" t="s">
        <v>73</v>
      </c>
      <c r="AY578" s="220" t="s">
        <v>151</v>
      </c>
    </row>
    <row r="579" spans="1:65" s="16" customFormat="1" ht="11.25">
      <c r="B579" s="246"/>
      <c r="C579" s="247"/>
      <c r="D579" s="193" t="s">
        <v>164</v>
      </c>
      <c r="E579" s="248" t="s">
        <v>19</v>
      </c>
      <c r="F579" s="249" t="s">
        <v>371</v>
      </c>
      <c r="G579" s="247"/>
      <c r="H579" s="250">
        <v>68.600999999999999</v>
      </c>
      <c r="I579" s="251"/>
      <c r="J579" s="247"/>
      <c r="K579" s="247"/>
      <c r="L579" s="252"/>
      <c r="M579" s="253"/>
      <c r="N579" s="254"/>
      <c r="O579" s="254"/>
      <c r="P579" s="254"/>
      <c r="Q579" s="254"/>
      <c r="R579" s="254"/>
      <c r="S579" s="254"/>
      <c r="T579" s="255"/>
      <c r="AT579" s="256" t="s">
        <v>164</v>
      </c>
      <c r="AU579" s="256" t="s">
        <v>82</v>
      </c>
      <c r="AV579" s="16" t="s">
        <v>175</v>
      </c>
      <c r="AW579" s="16" t="s">
        <v>35</v>
      </c>
      <c r="AX579" s="16" t="s">
        <v>73</v>
      </c>
      <c r="AY579" s="256" t="s">
        <v>151</v>
      </c>
    </row>
    <row r="580" spans="1:65" s="15" customFormat="1" ht="11.25">
      <c r="B580" s="221"/>
      <c r="C580" s="222"/>
      <c r="D580" s="193" t="s">
        <v>164</v>
      </c>
      <c r="E580" s="223" t="s">
        <v>19</v>
      </c>
      <c r="F580" s="224" t="s">
        <v>167</v>
      </c>
      <c r="G580" s="222"/>
      <c r="H580" s="225">
        <v>68.600999999999999</v>
      </c>
      <c r="I580" s="226"/>
      <c r="J580" s="222"/>
      <c r="K580" s="222"/>
      <c r="L580" s="227"/>
      <c r="M580" s="228"/>
      <c r="N580" s="229"/>
      <c r="O580" s="229"/>
      <c r="P580" s="229"/>
      <c r="Q580" s="229"/>
      <c r="R580" s="229"/>
      <c r="S580" s="229"/>
      <c r="T580" s="230"/>
      <c r="AT580" s="231" t="s">
        <v>164</v>
      </c>
      <c r="AU580" s="231" t="s">
        <v>82</v>
      </c>
      <c r="AV580" s="15" t="s">
        <v>158</v>
      </c>
      <c r="AW580" s="15" t="s">
        <v>35</v>
      </c>
      <c r="AX580" s="15" t="s">
        <v>80</v>
      </c>
      <c r="AY580" s="231" t="s">
        <v>151</v>
      </c>
    </row>
    <row r="581" spans="1:65" s="2" customFormat="1" ht="24.2" customHeight="1">
      <c r="A581" s="36"/>
      <c r="B581" s="37"/>
      <c r="C581" s="180" t="s">
        <v>1044</v>
      </c>
      <c r="D581" s="180" t="s">
        <v>153</v>
      </c>
      <c r="E581" s="181" t="s">
        <v>1262</v>
      </c>
      <c r="F581" s="182" t="s">
        <v>1263</v>
      </c>
      <c r="G581" s="183" t="s">
        <v>178</v>
      </c>
      <c r="H581" s="184">
        <v>288.52999999999997</v>
      </c>
      <c r="I581" s="185"/>
      <c r="J581" s="186">
        <f>ROUND(I581*H581,2)</f>
        <v>0</v>
      </c>
      <c r="K581" s="182" t="s">
        <v>157</v>
      </c>
      <c r="L581" s="41"/>
      <c r="M581" s="187" t="s">
        <v>19</v>
      </c>
      <c r="N581" s="188" t="s">
        <v>44</v>
      </c>
      <c r="O581" s="66"/>
      <c r="P581" s="189">
        <f>O581*H581</f>
        <v>0</v>
      </c>
      <c r="Q581" s="189">
        <v>0</v>
      </c>
      <c r="R581" s="189">
        <f>Q581*H581</f>
        <v>0</v>
      </c>
      <c r="S581" s="189">
        <v>0</v>
      </c>
      <c r="T581" s="190">
        <f>S581*H581</f>
        <v>0</v>
      </c>
      <c r="U581" s="36"/>
      <c r="V581" s="36"/>
      <c r="W581" s="36"/>
      <c r="X581" s="36"/>
      <c r="Y581" s="36"/>
      <c r="Z581" s="36"/>
      <c r="AA581" s="36"/>
      <c r="AB581" s="36"/>
      <c r="AC581" s="36"/>
      <c r="AD581" s="36"/>
      <c r="AE581" s="36"/>
      <c r="AR581" s="191" t="s">
        <v>276</v>
      </c>
      <c r="AT581" s="191" t="s">
        <v>153</v>
      </c>
      <c r="AU581" s="191" t="s">
        <v>82</v>
      </c>
      <c r="AY581" s="19" t="s">
        <v>151</v>
      </c>
      <c r="BE581" s="192">
        <f>IF(N581="základní",J581,0)</f>
        <v>0</v>
      </c>
      <c r="BF581" s="192">
        <f>IF(N581="snížená",J581,0)</f>
        <v>0</v>
      </c>
      <c r="BG581" s="192">
        <f>IF(N581="zákl. přenesená",J581,0)</f>
        <v>0</v>
      </c>
      <c r="BH581" s="192">
        <f>IF(N581="sníž. přenesená",J581,0)</f>
        <v>0</v>
      </c>
      <c r="BI581" s="192">
        <f>IF(N581="nulová",J581,0)</f>
        <v>0</v>
      </c>
      <c r="BJ581" s="19" t="s">
        <v>80</v>
      </c>
      <c r="BK581" s="192">
        <f>ROUND(I581*H581,2)</f>
        <v>0</v>
      </c>
      <c r="BL581" s="19" t="s">
        <v>276</v>
      </c>
      <c r="BM581" s="191" t="s">
        <v>1858</v>
      </c>
    </row>
    <row r="582" spans="1:65" s="2" customFormat="1" ht="19.5">
      <c r="A582" s="36"/>
      <c r="B582" s="37"/>
      <c r="C582" s="38"/>
      <c r="D582" s="193" t="s">
        <v>160</v>
      </c>
      <c r="E582" s="38"/>
      <c r="F582" s="194" t="s">
        <v>1265</v>
      </c>
      <c r="G582" s="38"/>
      <c r="H582" s="38"/>
      <c r="I582" s="195"/>
      <c r="J582" s="38"/>
      <c r="K582" s="38"/>
      <c r="L582" s="41"/>
      <c r="M582" s="196"/>
      <c r="N582" s="197"/>
      <c r="O582" s="66"/>
      <c r="P582" s="66"/>
      <c r="Q582" s="66"/>
      <c r="R582" s="66"/>
      <c r="S582" s="66"/>
      <c r="T582" s="67"/>
      <c r="U582" s="36"/>
      <c r="V582" s="36"/>
      <c r="W582" s="36"/>
      <c r="X582" s="36"/>
      <c r="Y582" s="36"/>
      <c r="Z582" s="36"/>
      <c r="AA582" s="36"/>
      <c r="AB582" s="36"/>
      <c r="AC582" s="36"/>
      <c r="AD582" s="36"/>
      <c r="AE582" s="36"/>
      <c r="AT582" s="19" t="s">
        <v>160</v>
      </c>
      <c r="AU582" s="19" t="s">
        <v>82</v>
      </c>
    </row>
    <row r="583" spans="1:65" s="2" customFormat="1" ht="11.25">
      <c r="A583" s="36"/>
      <c r="B583" s="37"/>
      <c r="C583" s="38"/>
      <c r="D583" s="198" t="s">
        <v>162</v>
      </c>
      <c r="E583" s="38"/>
      <c r="F583" s="199" t="s">
        <v>1266</v>
      </c>
      <c r="G583" s="38"/>
      <c r="H583" s="38"/>
      <c r="I583" s="195"/>
      <c r="J583" s="38"/>
      <c r="K583" s="38"/>
      <c r="L583" s="41"/>
      <c r="M583" s="196"/>
      <c r="N583" s="197"/>
      <c r="O583" s="66"/>
      <c r="P583" s="66"/>
      <c r="Q583" s="66"/>
      <c r="R583" s="66"/>
      <c r="S583" s="66"/>
      <c r="T583" s="67"/>
      <c r="U583" s="36"/>
      <c r="V583" s="36"/>
      <c r="W583" s="36"/>
      <c r="X583" s="36"/>
      <c r="Y583" s="36"/>
      <c r="Z583" s="36"/>
      <c r="AA583" s="36"/>
      <c r="AB583" s="36"/>
      <c r="AC583" s="36"/>
      <c r="AD583" s="36"/>
      <c r="AE583" s="36"/>
      <c r="AT583" s="19" t="s">
        <v>162</v>
      </c>
      <c r="AU583" s="19" t="s">
        <v>82</v>
      </c>
    </row>
    <row r="584" spans="1:65" s="2" customFormat="1" ht="19.5">
      <c r="A584" s="36"/>
      <c r="B584" s="37"/>
      <c r="C584" s="38"/>
      <c r="D584" s="193" t="s">
        <v>451</v>
      </c>
      <c r="E584" s="38"/>
      <c r="F584" s="257" t="s">
        <v>1534</v>
      </c>
      <c r="G584" s="38"/>
      <c r="H584" s="38"/>
      <c r="I584" s="195"/>
      <c r="J584" s="38"/>
      <c r="K584" s="38"/>
      <c r="L584" s="41"/>
      <c r="M584" s="196"/>
      <c r="N584" s="197"/>
      <c r="O584" s="66"/>
      <c r="P584" s="66"/>
      <c r="Q584" s="66"/>
      <c r="R584" s="66"/>
      <c r="S584" s="66"/>
      <c r="T584" s="67"/>
      <c r="U584" s="36"/>
      <c r="V584" s="36"/>
      <c r="W584" s="36"/>
      <c r="X584" s="36"/>
      <c r="Y584" s="36"/>
      <c r="Z584" s="36"/>
      <c r="AA584" s="36"/>
      <c r="AB584" s="36"/>
      <c r="AC584" s="36"/>
      <c r="AD584" s="36"/>
      <c r="AE584" s="36"/>
      <c r="AT584" s="19" t="s">
        <v>451</v>
      </c>
      <c r="AU584" s="19" t="s">
        <v>82</v>
      </c>
    </row>
    <row r="585" spans="1:65" s="13" customFormat="1" ht="11.25">
      <c r="B585" s="200"/>
      <c r="C585" s="201"/>
      <c r="D585" s="193" t="s">
        <v>164</v>
      </c>
      <c r="E585" s="202" t="s">
        <v>19</v>
      </c>
      <c r="F585" s="203" t="s">
        <v>1493</v>
      </c>
      <c r="G585" s="201"/>
      <c r="H585" s="202" t="s">
        <v>19</v>
      </c>
      <c r="I585" s="204"/>
      <c r="J585" s="201"/>
      <c r="K585" s="201"/>
      <c r="L585" s="205"/>
      <c r="M585" s="206"/>
      <c r="N585" s="207"/>
      <c r="O585" s="207"/>
      <c r="P585" s="207"/>
      <c r="Q585" s="207"/>
      <c r="R585" s="207"/>
      <c r="S585" s="207"/>
      <c r="T585" s="208"/>
      <c r="AT585" s="209" t="s">
        <v>164</v>
      </c>
      <c r="AU585" s="209" t="s">
        <v>82</v>
      </c>
      <c r="AV585" s="13" t="s">
        <v>80</v>
      </c>
      <c r="AW585" s="13" t="s">
        <v>35</v>
      </c>
      <c r="AX585" s="13" t="s">
        <v>73</v>
      </c>
      <c r="AY585" s="209" t="s">
        <v>151</v>
      </c>
    </row>
    <row r="586" spans="1:65" s="14" customFormat="1" ht="11.25">
      <c r="B586" s="210"/>
      <c r="C586" s="211"/>
      <c r="D586" s="193" t="s">
        <v>164</v>
      </c>
      <c r="E586" s="212" t="s">
        <v>19</v>
      </c>
      <c r="F586" s="213" t="s">
        <v>1494</v>
      </c>
      <c r="G586" s="211"/>
      <c r="H586" s="214">
        <v>15</v>
      </c>
      <c r="I586" s="215"/>
      <c r="J586" s="211"/>
      <c r="K586" s="211"/>
      <c r="L586" s="216"/>
      <c r="M586" s="217"/>
      <c r="N586" s="218"/>
      <c r="O586" s="218"/>
      <c r="P586" s="218"/>
      <c r="Q586" s="218"/>
      <c r="R586" s="218"/>
      <c r="S586" s="218"/>
      <c r="T586" s="219"/>
      <c r="AT586" s="220" t="s">
        <v>164</v>
      </c>
      <c r="AU586" s="220" t="s">
        <v>82</v>
      </c>
      <c r="AV586" s="14" t="s">
        <v>82</v>
      </c>
      <c r="AW586" s="14" t="s">
        <v>35</v>
      </c>
      <c r="AX586" s="14" t="s">
        <v>73</v>
      </c>
      <c r="AY586" s="220" t="s">
        <v>151</v>
      </c>
    </row>
    <row r="587" spans="1:65" s="13" customFormat="1" ht="11.25">
      <c r="B587" s="200"/>
      <c r="C587" s="201"/>
      <c r="D587" s="193" t="s">
        <v>164</v>
      </c>
      <c r="E587" s="202" t="s">
        <v>19</v>
      </c>
      <c r="F587" s="203" t="s">
        <v>1495</v>
      </c>
      <c r="G587" s="201"/>
      <c r="H587" s="202" t="s">
        <v>19</v>
      </c>
      <c r="I587" s="204"/>
      <c r="J587" s="201"/>
      <c r="K587" s="201"/>
      <c r="L587" s="205"/>
      <c r="M587" s="206"/>
      <c r="N587" s="207"/>
      <c r="O587" s="207"/>
      <c r="P587" s="207"/>
      <c r="Q587" s="207"/>
      <c r="R587" s="207"/>
      <c r="S587" s="207"/>
      <c r="T587" s="208"/>
      <c r="AT587" s="209" t="s">
        <v>164</v>
      </c>
      <c r="AU587" s="209" t="s">
        <v>82</v>
      </c>
      <c r="AV587" s="13" t="s">
        <v>80</v>
      </c>
      <c r="AW587" s="13" t="s">
        <v>35</v>
      </c>
      <c r="AX587" s="13" t="s">
        <v>73</v>
      </c>
      <c r="AY587" s="209" t="s">
        <v>151</v>
      </c>
    </row>
    <row r="588" spans="1:65" s="14" customFormat="1" ht="11.25">
      <c r="B588" s="210"/>
      <c r="C588" s="211"/>
      <c r="D588" s="193" t="s">
        <v>164</v>
      </c>
      <c r="E588" s="212" t="s">
        <v>19</v>
      </c>
      <c r="F588" s="213" t="s">
        <v>1496</v>
      </c>
      <c r="G588" s="211"/>
      <c r="H588" s="214">
        <v>2.56</v>
      </c>
      <c r="I588" s="215"/>
      <c r="J588" s="211"/>
      <c r="K588" s="211"/>
      <c r="L588" s="216"/>
      <c r="M588" s="217"/>
      <c r="N588" s="218"/>
      <c r="O588" s="218"/>
      <c r="P588" s="218"/>
      <c r="Q588" s="218"/>
      <c r="R588" s="218"/>
      <c r="S588" s="218"/>
      <c r="T588" s="219"/>
      <c r="AT588" s="220" t="s">
        <v>164</v>
      </c>
      <c r="AU588" s="220" t="s">
        <v>82</v>
      </c>
      <c r="AV588" s="14" t="s">
        <v>82</v>
      </c>
      <c r="AW588" s="14" t="s">
        <v>35</v>
      </c>
      <c r="AX588" s="14" t="s">
        <v>73</v>
      </c>
      <c r="AY588" s="220" t="s">
        <v>151</v>
      </c>
    </row>
    <row r="589" spans="1:65" s="14" customFormat="1" ht="11.25">
      <c r="B589" s="210"/>
      <c r="C589" s="211"/>
      <c r="D589" s="193" t="s">
        <v>164</v>
      </c>
      <c r="E589" s="212" t="s">
        <v>19</v>
      </c>
      <c r="F589" s="213" t="s">
        <v>1497</v>
      </c>
      <c r="G589" s="211"/>
      <c r="H589" s="214">
        <v>4.6079999999999997</v>
      </c>
      <c r="I589" s="215"/>
      <c r="J589" s="211"/>
      <c r="K589" s="211"/>
      <c r="L589" s="216"/>
      <c r="M589" s="217"/>
      <c r="N589" s="218"/>
      <c r="O589" s="218"/>
      <c r="P589" s="218"/>
      <c r="Q589" s="218"/>
      <c r="R589" s="218"/>
      <c r="S589" s="218"/>
      <c r="T589" s="219"/>
      <c r="AT589" s="220" t="s">
        <v>164</v>
      </c>
      <c r="AU589" s="220" t="s">
        <v>82</v>
      </c>
      <c r="AV589" s="14" t="s">
        <v>82</v>
      </c>
      <c r="AW589" s="14" t="s">
        <v>35</v>
      </c>
      <c r="AX589" s="14" t="s">
        <v>73</v>
      </c>
      <c r="AY589" s="220" t="s">
        <v>151</v>
      </c>
    </row>
    <row r="590" spans="1:65" s="13" customFormat="1" ht="11.25">
      <c r="B590" s="200"/>
      <c r="C590" s="201"/>
      <c r="D590" s="193" t="s">
        <v>164</v>
      </c>
      <c r="E590" s="202" t="s">
        <v>19</v>
      </c>
      <c r="F590" s="203" t="s">
        <v>1498</v>
      </c>
      <c r="G590" s="201"/>
      <c r="H590" s="202" t="s">
        <v>19</v>
      </c>
      <c r="I590" s="204"/>
      <c r="J590" s="201"/>
      <c r="K590" s="201"/>
      <c r="L590" s="205"/>
      <c r="M590" s="206"/>
      <c r="N590" s="207"/>
      <c r="O590" s="207"/>
      <c r="P590" s="207"/>
      <c r="Q590" s="207"/>
      <c r="R590" s="207"/>
      <c r="S590" s="207"/>
      <c r="T590" s="208"/>
      <c r="AT590" s="209" t="s">
        <v>164</v>
      </c>
      <c r="AU590" s="209" t="s">
        <v>82</v>
      </c>
      <c r="AV590" s="13" t="s">
        <v>80</v>
      </c>
      <c r="AW590" s="13" t="s">
        <v>35</v>
      </c>
      <c r="AX590" s="13" t="s">
        <v>73</v>
      </c>
      <c r="AY590" s="209" t="s">
        <v>151</v>
      </c>
    </row>
    <row r="591" spans="1:65" s="14" customFormat="1" ht="11.25">
      <c r="B591" s="210"/>
      <c r="C591" s="211"/>
      <c r="D591" s="193" t="s">
        <v>164</v>
      </c>
      <c r="E591" s="212" t="s">
        <v>19</v>
      </c>
      <c r="F591" s="213" t="s">
        <v>1499</v>
      </c>
      <c r="G591" s="211"/>
      <c r="H591" s="214">
        <v>4.6079999999999997</v>
      </c>
      <c r="I591" s="215"/>
      <c r="J591" s="211"/>
      <c r="K591" s="211"/>
      <c r="L591" s="216"/>
      <c r="M591" s="217"/>
      <c r="N591" s="218"/>
      <c r="O591" s="218"/>
      <c r="P591" s="218"/>
      <c r="Q591" s="218"/>
      <c r="R591" s="218"/>
      <c r="S591" s="218"/>
      <c r="T591" s="219"/>
      <c r="AT591" s="220" t="s">
        <v>164</v>
      </c>
      <c r="AU591" s="220" t="s">
        <v>82</v>
      </c>
      <c r="AV591" s="14" t="s">
        <v>82</v>
      </c>
      <c r="AW591" s="14" t="s">
        <v>35</v>
      </c>
      <c r="AX591" s="14" t="s">
        <v>73</v>
      </c>
      <c r="AY591" s="220" t="s">
        <v>151</v>
      </c>
    </row>
    <row r="592" spans="1:65" s="13" customFormat="1" ht="22.5">
      <c r="B592" s="200"/>
      <c r="C592" s="201"/>
      <c r="D592" s="193" t="s">
        <v>164</v>
      </c>
      <c r="E592" s="202" t="s">
        <v>19</v>
      </c>
      <c r="F592" s="203" t="s">
        <v>1197</v>
      </c>
      <c r="G592" s="201"/>
      <c r="H592" s="202" t="s">
        <v>19</v>
      </c>
      <c r="I592" s="204"/>
      <c r="J592" s="201"/>
      <c r="K592" s="201"/>
      <c r="L592" s="205"/>
      <c r="M592" s="206"/>
      <c r="N592" s="207"/>
      <c r="O592" s="207"/>
      <c r="P592" s="207"/>
      <c r="Q592" s="207"/>
      <c r="R592" s="207"/>
      <c r="S592" s="207"/>
      <c r="T592" s="208"/>
      <c r="AT592" s="209" t="s">
        <v>164</v>
      </c>
      <c r="AU592" s="209" t="s">
        <v>82</v>
      </c>
      <c r="AV592" s="13" t="s">
        <v>80</v>
      </c>
      <c r="AW592" s="13" t="s">
        <v>35</v>
      </c>
      <c r="AX592" s="13" t="s">
        <v>73</v>
      </c>
      <c r="AY592" s="209" t="s">
        <v>151</v>
      </c>
    </row>
    <row r="593" spans="2:51" s="14" customFormat="1" ht="11.25">
      <c r="B593" s="210"/>
      <c r="C593" s="211"/>
      <c r="D593" s="193" t="s">
        <v>164</v>
      </c>
      <c r="E593" s="212" t="s">
        <v>19</v>
      </c>
      <c r="F593" s="213" t="s">
        <v>1198</v>
      </c>
      <c r="G593" s="211"/>
      <c r="H593" s="214">
        <v>42.695</v>
      </c>
      <c r="I593" s="215"/>
      <c r="J593" s="211"/>
      <c r="K593" s="211"/>
      <c r="L593" s="216"/>
      <c r="M593" s="217"/>
      <c r="N593" s="218"/>
      <c r="O593" s="218"/>
      <c r="P593" s="218"/>
      <c r="Q593" s="218"/>
      <c r="R593" s="218"/>
      <c r="S593" s="218"/>
      <c r="T593" s="219"/>
      <c r="AT593" s="220" t="s">
        <v>164</v>
      </c>
      <c r="AU593" s="220" t="s">
        <v>82</v>
      </c>
      <c r="AV593" s="14" t="s">
        <v>82</v>
      </c>
      <c r="AW593" s="14" t="s">
        <v>35</v>
      </c>
      <c r="AX593" s="14" t="s">
        <v>73</v>
      </c>
      <c r="AY593" s="220" t="s">
        <v>151</v>
      </c>
    </row>
    <row r="594" spans="2:51" s="13" customFormat="1" ht="11.25">
      <c r="B594" s="200"/>
      <c r="C594" s="201"/>
      <c r="D594" s="193" t="s">
        <v>164</v>
      </c>
      <c r="E594" s="202" t="s">
        <v>19</v>
      </c>
      <c r="F594" s="203" t="s">
        <v>1500</v>
      </c>
      <c r="G594" s="201"/>
      <c r="H594" s="202" t="s">
        <v>19</v>
      </c>
      <c r="I594" s="204"/>
      <c r="J594" s="201"/>
      <c r="K594" s="201"/>
      <c r="L594" s="205"/>
      <c r="M594" s="206"/>
      <c r="N594" s="207"/>
      <c r="O594" s="207"/>
      <c r="P594" s="207"/>
      <c r="Q594" s="207"/>
      <c r="R594" s="207"/>
      <c r="S594" s="207"/>
      <c r="T594" s="208"/>
      <c r="AT594" s="209" t="s">
        <v>164</v>
      </c>
      <c r="AU594" s="209" t="s">
        <v>82</v>
      </c>
      <c r="AV594" s="13" t="s">
        <v>80</v>
      </c>
      <c r="AW594" s="13" t="s">
        <v>35</v>
      </c>
      <c r="AX594" s="13" t="s">
        <v>73</v>
      </c>
      <c r="AY594" s="209" t="s">
        <v>151</v>
      </c>
    </row>
    <row r="595" spans="2:51" s="14" customFormat="1" ht="11.25">
      <c r="B595" s="210"/>
      <c r="C595" s="211"/>
      <c r="D595" s="193" t="s">
        <v>164</v>
      </c>
      <c r="E595" s="212" t="s">
        <v>19</v>
      </c>
      <c r="F595" s="213" t="s">
        <v>1501</v>
      </c>
      <c r="G595" s="211"/>
      <c r="H595" s="214">
        <v>38.880000000000003</v>
      </c>
      <c r="I595" s="215"/>
      <c r="J595" s="211"/>
      <c r="K595" s="211"/>
      <c r="L595" s="216"/>
      <c r="M595" s="217"/>
      <c r="N595" s="218"/>
      <c r="O595" s="218"/>
      <c r="P595" s="218"/>
      <c r="Q595" s="218"/>
      <c r="R595" s="218"/>
      <c r="S595" s="218"/>
      <c r="T595" s="219"/>
      <c r="AT595" s="220" t="s">
        <v>164</v>
      </c>
      <c r="AU595" s="220" t="s">
        <v>82</v>
      </c>
      <c r="AV595" s="14" t="s">
        <v>82</v>
      </c>
      <c r="AW595" s="14" t="s">
        <v>35</v>
      </c>
      <c r="AX595" s="14" t="s">
        <v>73</v>
      </c>
      <c r="AY595" s="220" t="s">
        <v>151</v>
      </c>
    </row>
    <row r="596" spans="2:51" s="13" customFormat="1" ht="11.25">
      <c r="B596" s="200"/>
      <c r="C596" s="201"/>
      <c r="D596" s="193" t="s">
        <v>164</v>
      </c>
      <c r="E596" s="202" t="s">
        <v>19</v>
      </c>
      <c r="F596" s="203" t="s">
        <v>1535</v>
      </c>
      <c r="G596" s="201"/>
      <c r="H596" s="202" t="s">
        <v>19</v>
      </c>
      <c r="I596" s="204"/>
      <c r="J596" s="201"/>
      <c r="K596" s="201"/>
      <c r="L596" s="205"/>
      <c r="M596" s="206"/>
      <c r="N596" s="207"/>
      <c r="O596" s="207"/>
      <c r="P596" s="207"/>
      <c r="Q596" s="207"/>
      <c r="R596" s="207"/>
      <c r="S596" s="207"/>
      <c r="T596" s="208"/>
      <c r="AT596" s="209" t="s">
        <v>164</v>
      </c>
      <c r="AU596" s="209" t="s">
        <v>82</v>
      </c>
      <c r="AV596" s="13" t="s">
        <v>80</v>
      </c>
      <c r="AW596" s="13" t="s">
        <v>35</v>
      </c>
      <c r="AX596" s="13" t="s">
        <v>73</v>
      </c>
      <c r="AY596" s="209" t="s">
        <v>151</v>
      </c>
    </row>
    <row r="597" spans="2:51" s="14" customFormat="1" ht="11.25">
      <c r="B597" s="210"/>
      <c r="C597" s="211"/>
      <c r="D597" s="193" t="s">
        <v>164</v>
      </c>
      <c r="E597" s="212" t="s">
        <v>19</v>
      </c>
      <c r="F597" s="213" t="s">
        <v>1202</v>
      </c>
      <c r="G597" s="211"/>
      <c r="H597" s="214">
        <v>0.81599999999999995</v>
      </c>
      <c r="I597" s="215"/>
      <c r="J597" s="211"/>
      <c r="K597" s="211"/>
      <c r="L597" s="216"/>
      <c r="M597" s="217"/>
      <c r="N597" s="218"/>
      <c r="O597" s="218"/>
      <c r="P597" s="218"/>
      <c r="Q597" s="218"/>
      <c r="R597" s="218"/>
      <c r="S597" s="218"/>
      <c r="T597" s="219"/>
      <c r="AT597" s="220" t="s">
        <v>164</v>
      </c>
      <c r="AU597" s="220" t="s">
        <v>82</v>
      </c>
      <c r="AV597" s="14" t="s">
        <v>82</v>
      </c>
      <c r="AW597" s="14" t="s">
        <v>35</v>
      </c>
      <c r="AX597" s="14" t="s">
        <v>73</v>
      </c>
      <c r="AY597" s="220" t="s">
        <v>151</v>
      </c>
    </row>
    <row r="598" spans="2:51" s="13" customFormat="1" ht="11.25">
      <c r="B598" s="200"/>
      <c r="C598" s="201"/>
      <c r="D598" s="193" t="s">
        <v>164</v>
      </c>
      <c r="E598" s="202" t="s">
        <v>19</v>
      </c>
      <c r="F598" s="203" t="s">
        <v>1503</v>
      </c>
      <c r="G598" s="201"/>
      <c r="H598" s="202" t="s">
        <v>19</v>
      </c>
      <c r="I598" s="204"/>
      <c r="J598" s="201"/>
      <c r="K598" s="201"/>
      <c r="L598" s="205"/>
      <c r="M598" s="206"/>
      <c r="N598" s="207"/>
      <c r="O598" s="207"/>
      <c r="P598" s="207"/>
      <c r="Q598" s="207"/>
      <c r="R598" s="207"/>
      <c r="S598" s="207"/>
      <c r="T598" s="208"/>
      <c r="AT598" s="209" t="s">
        <v>164</v>
      </c>
      <c r="AU598" s="209" t="s">
        <v>82</v>
      </c>
      <c r="AV598" s="13" t="s">
        <v>80</v>
      </c>
      <c r="AW598" s="13" t="s">
        <v>35</v>
      </c>
      <c r="AX598" s="13" t="s">
        <v>73</v>
      </c>
      <c r="AY598" s="209" t="s">
        <v>151</v>
      </c>
    </row>
    <row r="599" spans="2:51" s="14" customFormat="1" ht="11.25">
      <c r="B599" s="210"/>
      <c r="C599" s="211"/>
      <c r="D599" s="193" t="s">
        <v>164</v>
      </c>
      <c r="E599" s="212" t="s">
        <v>19</v>
      </c>
      <c r="F599" s="213" t="s">
        <v>1504</v>
      </c>
      <c r="G599" s="211"/>
      <c r="H599" s="214">
        <v>71.760000000000005</v>
      </c>
      <c r="I599" s="215"/>
      <c r="J599" s="211"/>
      <c r="K599" s="211"/>
      <c r="L599" s="216"/>
      <c r="M599" s="217"/>
      <c r="N599" s="218"/>
      <c r="O599" s="218"/>
      <c r="P599" s="218"/>
      <c r="Q599" s="218"/>
      <c r="R599" s="218"/>
      <c r="S599" s="218"/>
      <c r="T599" s="219"/>
      <c r="AT599" s="220" t="s">
        <v>164</v>
      </c>
      <c r="AU599" s="220" t="s">
        <v>82</v>
      </c>
      <c r="AV599" s="14" t="s">
        <v>82</v>
      </c>
      <c r="AW599" s="14" t="s">
        <v>35</v>
      </c>
      <c r="AX599" s="14" t="s">
        <v>73</v>
      </c>
      <c r="AY599" s="220" t="s">
        <v>151</v>
      </c>
    </row>
    <row r="600" spans="2:51" s="13" customFormat="1" ht="11.25">
      <c r="B600" s="200"/>
      <c r="C600" s="201"/>
      <c r="D600" s="193" t="s">
        <v>164</v>
      </c>
      <c r="E600" s="202" t="s">
        <v>19</v>
      </c>
      <c r="F600" s="203" t="s">
        <v>1221</v>
      </c>
      <c r="G600" s="201"/>
      <c r="H600" s="202" t="s">
        <v>19</v>
      </c>
      <c r="I600" s="204"/>
      <c r="J600" s="201"/>
      <c r="K600" s="201"/>
      <c r="L600" s="205"/>
      <c r="M600" s="206"/>
      <c r="N600" s="207"/>
      <c r="O600" s="207"/>
      <c r="P600" s="207"/>
      <c r="Q600" s="207"/>
      <c r="R600" s="207"/>
      <c r="S600" s="207"/>
      <c r="T600" s="208"/>
      <c r="AT600" s="209" t="s">
        <v>164</v>
      </c>
      <c r="AU600" s="209" t="s">
        <v>82</v>
      </c>
      <c r="AV600" s="13" t="s">
        <v>80</v>
      </c>
      <c r="AW600" s="13" t="s">
        <v>35</v>
      </c>
      <c r="AX600" s="13" t="s">
        <v>73</v>
      </c>
      <c r="AY600" s="209" t="s">
        <v>151</v>
      </c>
    </row>
    <row r="601" spans="2:51" s="14" customFormat="1" ht="11.25">
      <c r="B601" s="210"/>
      <c r="C601" s="211"/>
      <c r="D601" s="193" t="s">
        <v>164</v>
      </c>
      <c r="E601" s="212" t="s">
        <v>19</v>
      </c>
      <c r="F601" s="213" t="s">
        <v>1505</v>
      </c>
      <c r="G601" s="211"/>
      <c r="H601" s="214">
        <v>21.6</v>
      </c>
      <c r="I601" s="215"/>
      <c r="J601" s="211"/>
      <c r="K601" s="211"/>
      <c r="L601" s="216"/>
      <c r="M601" s="217"/>
      <c r="N601" s="218"/>
      <c r="O601" s="218"/>
      <c r="P601" s="218"/>
      <c r="Q601" s="218"/>
      <c r="R601" s="218"/>
      <c r="S601" s="218"/>
      <c r="T601" s="219"/>
      <c r="AT601" s="220" t="s">
        <v>164</v>
      </c>
      <c r="AU601" s="220" t="s">
        <v>82</v>
      </c>
      <c r="AV601" s="14" t="s">
        <v>82</v>
      </c>
      <c r="AW601" s="14" t="s">
        <v>35</v>
      </c>
      <c r="AX601" s="14" t="s">
        <v>73</v>
      </c>
      <c r="AY601" s="220" t="s">
        <v>151</v>
      </c>
    </row>
    <row r="602" spans="2:51" s="13" customFormat="1" ht="11.25">
      <c r="B602" s="200"/>
      <c r="C602" s="201"/>
      <c r="D602" s="193" t="s">
        <v>164</v>
      </c>
      <c r="E602" s="202" t="s">
        <v>19</v>
      </c>
      <c r="F602" s="203" t="s">
        <v>1506</v>
      </c>
      <c r="G602" s="201"/>
      <c r="H602" s="202" t="s">
        <v>19</v>
      </c>
      <c r="I602" s="204"/>
      <c r="J602" s="201"/>
      <c r="K602" s="201"/>
      <c r="L602" s="205"/>
      <c r="M602" s="206"/>
      <c r="N602" s="207"/>
      <c r="O602" s="207"/>
      <c r="P602" s="207"/>
      <c r="Q602" s="207"/>
      <c r="R602" s="207"/>
      <c r="S602" s="207"/>
      <c r="T602" s="208"/>
      <c r="AT602" s="209" t="s">
        <v>164</v>
      </c>
      <c r="AU602" s="209" t="s">
        <v>82</v>
      </c>
      <c r="AV602" s="13" t="s">
        <v>80</v>
      </c>
      <c r="AW602" s="13" t="s">
        <v>35</v>
      </c>
      <c r="AX602" s="13" t="s">
        <v>73</v>
      </c>
      <c r="AY602" s="209" t="s">
        <v>151</v>
      </c>
    </row>
    <row r="603" spans="2:51" s="14" customFormat="1" ht="11.25">
      <c r="B603" s="210"/>
      <c r="C603" s="211"/>
      <c r="D603" s="193" t="s">
        <v>164</v>
      </c>
      <c r="E603" s="212" t="s">
        <v>19</v>
      </c>
      <c r="F603" s="213" t="s">
        <v>1507</v>
      </c>
      <c r="G603" s="211"/>
      <c r="H603" s="214">
        <v>10.512</v>
      </c>
      <c r="I603" s="215"/>
      <c r="J603" s="211"/>
      <c r="K603" s="211"/>
      <c r="L603" s="216"/>
      <c r="M603" s="217"/>
      <c r="N603" s="218"/>
      <c r="O603" s="218"/>
      <c r="P603" s="218"/>
      <c r="Q603" s="218"/>
      <c r="R603" s="218"/>
      <c r="S603" s="218"/>
      <c r="T603" s="219"/>
      <c r="AT603" s="220" t="s">
        <v>164</v>
      </c>
      <c r="AU603" s="220" t="s">
        <v>82</v>
      </c>
      <c r="AV603" s="14" t="s">
        <v>82</v>
      </c>
      <c r="AW603" s="14" t="s">
        <v>35</v>
      </c>
      <c r="AX603" s="14" t="s">
        <v>73</v>
      </c>
      <c r="AY603" s="220" t="s">
        <v>151</v>
      </c>
    </row>
    <row r="604" spans="2:51" s="16" customFormat="1" ht="11.25">
      <c r="B604" s="246"/>
      <c r="C604" s="247"/>
      <c r="D604" s="193" t="s">
        <v>164</v>
      </c>
      <c r="E604" s="248" t="s">
        <v>19</v>
      </c>
      <c r="F604" s="249" t="s">
        <v>371</v>
      </c>
      <c r="G604" s="247"/>
      <c r="H604" s="250">
        <v>213.03900000000002</v>
      </c>
      <c r="I604" s="251"/>
      <c r="J604" s="247"/>
      <c r="K604" s="247"/>
      <c r="L604" s="252"/>
      <c r="M604" s="253"/>
      <c r="N604" s="254"/>
      <c r="O604" s="254"/>
      <c r="P604" s="254"/>
      <c r="Q604" s="254"/>
      <c r="R604" s="254"/>
      <c r="S604" s="254"/>
      <c r="T604" s="255"/>
      <c r="AT604" s="256" t="s">
        <v>164</v>
      </c>
      <c r="AU604" s="256" t="s">
        <v>82</v>
      </c>
      <c r="AV604" s="16" t="s">
        <v>175</v>
      </c>
      <c r="AW604" s="16" t="s">
        <v>35</v>
      </c>
      <c r="AX604" s="16" t="s">
        <v>73</v>
      </c>
      <c r="AY604" s="256" t="s">
        <v>151</v>
      </c>
    </row>
    <row r="605" spans="2:51" s="13" customFormat="1" ht="22.5">
      <c r="B605" s="200"/>
      <c r="C605" s="201"/>
      <c r="D605" s="193" t="s">
        <v>164</v>
      </c>
      <c r="E605" s="202" t="s">
        <v>19</v>
      </c>
      <c r="F605" s="203" t="s">
        <v>1859</v>
      </c>
      <c r="G605" s="201"/>
      <c r="H605" s="202" t="s">
        <v>19</v>
      </c>
      <c r="I605" s="204"/>
      <c r="J605" s="201"/>
      <c r="K605" s="201"/>
      <c r="L605" s="205"/>
      <c r="M605" s="206"/>
      <c r="N605" s="207"/>
      <c r="O605" s="207"/>
      <c r="P605" s="207"/>
      <c r="Q605" s="207"/>
      <c r="R605" s="207"/>
      <c r="S605" s="207"/>
      <c r="T605" s="208"/>
      <c r="AT605" s="209" t="s">
        <v>164</v>
      </c>
      <c r="AU605" s="209" t="s">
        <v>82</v>
      </c>
      <c r="AV605" s="13" t="s">
        <v>80</v>
      </c>
      <c r="AW605" s="13" t="s">
        <v>35</v>
      </c>
      <c r="AX605" s="13" t="s">
        <v>73</v>
      </c>
      <c r="AY605" s="209" t="s">
        <v>151</v>
      </c>
    </row>
    <row r="606" spans="2:51" s="14" customFormat="1" ht="11.25">
      <c r="B606" s="210"/>
      <c r="C606" s="211"/>
      <c r="D606" s="193" t="s">
        <v>164</v>
      </c>
      <c r="E606" s="212" t="s">
        <v>19</v>
      </c>
      <c r="F606" s="213" t="s">
        <v>1509</v>
      </c>
      <c r="G606" s="211"/>
      <c r="H606" s="214">
        <v>4.5990000000000002</v>
      </c>
      <c r="I606" s="215"/>
      <c r="J606" s="211"/>
      <c r="K606" s="211"/>
      <c r="L606" s="216"/>
      <c r="M606" s="217"/>
      <c r="N606" s="218"/>
      <c r="O606" s="218"/>
      <c r="P606" s="218"/>
      <c r="Q606" s="218"/>
      <c r="R606" s="218"/>
      <c r="S606" s="218"/>
      <c r="T606" s="219"/>
      <c r="AT606" s="220" t="s">
        <v>164</v>
      </c>
      <c r="AU606" s="220" t="s">
        <v>82</v>
      </c>
      <c r="AV606" s="14" t="s">
        <v>82</v>
      </c>
      <c r="AW606" s="14" t="s">
        <v>35</v>
      </c>
      <c r="AX606" s="14" t="s">
        <v>73</v>
      </c>
      <c r="AY606" s="220" t="s">
        <v>151</v>
      </c>
    </row>
    <row r="607" spans="2:51" s="14" customFormat="1" ht="11.25">
      <c r="B607" s="210"/>
      <c r="C607" s="211"/>
      <c r="D607" s="193" t="s">
        <v>164</v>
      </c>
      <c r="E607" s="212" t="s">
        <v>19</v>
      </c>
      <c r="F607" s="213" t="s">
        <v>1510</v>
      </c>
      <c r="G607" s="211"/>
      <c r="H607" s="214">
        <v>3.927</v>
      </c>
      <c r="I607" s="215"/>
      <c r="J607" s="211"/>
      <c r="K607" s="211"/>
      <c r="L607" s="216"/>
      <c r="M607" s="217"/>
      <c r="N607" s="218"/>
      <c r="O607" s="218"/>
      <c r="P607" s="218"/>
      <c r="Q607" s="218"/>
      <c r="R607" s="218"/>
      <c r="S607" s="218"/>
      <c r="T607" s="219"/>
      <c r="AT607" s="220" t="s">
        <v>164</v>
      </c>
      <c r="AU607" s="220" t="s">
        <v>82</v>
      </c>
      <c r="AV607" s="14" t="s">
        <v>82</v>
      </c>
      <c r="AW607" s="14" t="s">
        <v>35</v>
      </c>
      <c r="AX607" s="14" t="s">
        <v>73</v>
      </c>
      <c r="AY607" s="220" t="s">
        <v>151</v>
      </c>
    </row>
    <row r="608" spans="2:51" s="14" customFormat="1" ht="11.25">
      <c r="B608" s="210"/>
      <c r="C608" s="211"/>
      <c r="D608" s="193" t="s">
        <v>164</v>
      </c>
      <c r="E608" s="212" t="s">
        <v>19</v>
      </c>
      <c r="F608" s="213" t="s">
        <v>1511</v>
      </c>
      <c r="G608" s="211"/>
      <c r="H608" s="214">
        <v>6.8789999999999996</v>
      </c>
      <c r="I608" s="215"/>
      <c r="J608" s="211"/>
      <c r="K608" s="211"/>
      <c r="L608" s="216"/>
      <c r="M608" s="217"/>
      <c r="N608" s="218"/>
      <c r="O608" s="218"/>
      <c r="P608" s="218"/>
      <c r="Q608" s="218"/>
      <c r="R608" s="218"/>
      <c r="S608" s="218"/>
      <c r="T608" s="219"/>
      <c r="AT608" s="220" t="s">
        <v>164</v>
      </c>
      <c r="AU608" s="220" t="s">
        <v>82</v>
      </c>
      <c r="AV608" s="14" t="s">
        <v>82</v>
      </c>
      <c r="AW608" s="14" t="s">
        <v>35</v>
      </c>
      <c r="AX608" s="14" t="s">
        <v>73</v>
      </c>
      <c r="AY608" s="220" t="s">
        <v>151</v>
      </c>
    </row>
    <row r="609" spans="2:51" s="14" customFormat="1" ht="11.25">
      <c r="B609" s="210"/>
      <c r="C609" s="211"/>
      <c r="D609" s="193" t="s">
        <v>164</v>
      </c>
      <c r="E609" s="212" t="s">
        <v>19</v>
      </c>
      <c r="F609" s="213" t="s">
        <v>1512</v>
      </c>
      <c r="G609" s="211"/>
      <c r="H609" s="214">
        <v>4.077</v>
      </c>
      <c r="I609" s="215"/>
      <c r="J609" s="211"/>
      <c r="K609" s="211"/>
      <c r="L609" s="216"/>
      <c r="M609" s="217"/>
      <c r="N609" s="218"/>
      <c r="O609" s="218"/>
      <c r="P609" s="218"/>
      <c r="Q609" s="218"/>
      <c r="R609" s="218"/>
      <c r="S609" s="218"/>
      <c r="T609" s="219"/>
      <c r="AT609" s="220" t="s">
        <v>164</v>
      </c>
      <c r="AU609" s="220" t="s">
        <v>82</v>
      </c>
      <c r="AV609" s="14" t="s">
        <v>82</v>
      </c>
      <c r="AW609" s="14" t="s">
        <v>35</v>
      </c>
      <c r="AX609" s="14" t="s">
        <v>73</v>
      </c>
      <c r="AY609" s="220" t="s">
        <v>151</v>
      </c>
    </row>
    <row r="610" spans="2:51" s="16" customFormat="1" ht="11.25">
      <c r="B610" s="246"/>
      <c r="C610" s="247"/>
      <c r="D610" s="193" t="s">
        <v>164</v>
      </c>
      <c r="E610" s="248" t="s">
        <v>19</v>
      </c>
      <c r="F610" s="249" t="s">
        <v>371</v>
      </c>
      <c r="G610" s="247"/>
      <c r="H610" s="250">
        <v>19.481999999999999</v>
      </c>
      <c r="I610" s="251"/>
      <c r="J610" s="247"/>
      <c r="K610" s="247"/>
      <c r="L610" s="252"/>
      <c r="M610" s="253"/>
      <c r="N610" s="254"/>
      <c r="O610" s="254"/>
      <c r="P610" s="254"/>
      <c r="Q610" s="254"/>
      <c r="R610" s="254"/>
      <c r="S610" s="254"/>
      <c r="T610" s="255"/>
      <c r="AT610" s="256" t="s">
        <v>164</v>
      </c>
      <c r="AU610" s="256" t="s">
        <v>82</v>
      </c>
      <c r="AV610" s="16" t="s">
        <v>175</v>
      </c>
      <c r="AW610" s="16" t="s">
        <v>35</v>
      </c>
      <c r="AX610" s="16" t="s">
        <v>73</v>
      </c>
      <c r="AY610" s="256" t="s">
        <v>151</v>
      </c>
    </row>
    <row r="611" spans="2:51" s="13" customFormat="1" ht="22.5">
      <c r="B611" s="200"/>
      <c r="C611" s="201"/>
      <c r="D611" s="193" t="s">
        <v>164</v>
      </c>
      <c r="E611" s="202" t="s">
        <v>19</v>
      </c>
      <c r="F611" s="203" t="s">
        <v>1217</v>
      </c>
      <c r="G611" s="201"/>
      <c r="H611" s="202" t="s">
        <v>19</v>
      </c>
      <c r="I611" s="204"/>
      <c r="J611" s="201"/>
      <c r="K611" s="201"/>
      <c r="L611" s="205"/>
      <c r="M611" s="206"/>
      <c r="N611" s="207"/>
      <c r="O611" s="207"/>
      <c r="P611" s="207"/>
      <c r="Q611" s="207"/>
      <c r="R611" s="207"/>
      <c r="S611" s="207"/>
      <c r="T611" s="208"/>
      <c r="AT611" s="209" t="s">
        <v>164</v>
      </c>
      <c r="AU611" s="209" t="s">
        <v>82</v>
      </c>
      <c r="AV611" s="13" t="s">
        <v>80</v>
      </c>
      <c r="AW611" s="13" t="s">
        <v>35</v>
      </c>
      <c r="AX611" s="13" t="s">
        <v>73</v>
      </c>
      <c r="AY611" s="209" t="s">
        <v>151</v>
      </c>
    </row>
    <row r="612" spans="2:51" s="14" customFormat="1" ht="11.25">
      <c r="B612" s="210"/>
      <c r="C612" s="211"/>
      <c r="D612" s="193" t="s">
        <v>164</v>
      </c>
      <c r="E612" s="212" t="s">
        <v>19</v>
      </c>
      <c r="F612" s="213" t="s">
        <v>1513</v>
      </c>
      <c r="G612" s="211"/>
      <c r="H612" s="214">
        <v>7.2359999999999998</v>
      </c>
      <c r="I612" s="215"/>
      <c r="J612" s="211"/>
      <c r="K612" s="211"/>
      <c r="L612" s="216"/>
      <c r="M612" s="217"/>
      <c r="N612" s="218"/>
      <c r="O612" s="218"/>
      <c r="P612" s="218"/>
      <c r="Q612" s="218"/>
      <c r="R612" s="218"/>
      <c r="S612" s="218"/>
      <c r="T612" s="219"/>
      <c r="AT612" s="220" t="s">
        <v>164</v>
      </c>
      <c r="AU612" s="220" t="s">
        <v>82</v>
      </c>
      <c r="AV612" s="14" t="s">
        <v>82</v>
      </c>
      <c r="AW612" s="14" t="s">
        <v>35</v>
      </c>
      <c r="AX612" s="14" t="s">
        <v>73</v>
      </c>
      <c r="AY612" s="220" t="s">
        <v>151</v>
      </c>
    </row>
    <row r="613" spans="2:51" s="13" customFormat="1" ht="22.5">
      <c r="B613" s="200"/>
      <c r="C613" s="201"/>
      <c r="D613" s="193" t="s">
        <v>164</v>
      </c>
      <c r="E613" s="202" t="s">
        <v>19</v>
      </c>
      <c r="F613" s="203" t="s">
        <v>1217</v>
      </c>
      <c r="G613" s="201"/>
      <c r="H613" s="202" t="s">
        <v>19</v>
      </c>
      <c r="I613" s="204"/>
      <c r="J613" s="201"/>
      <c r="K613" s="201"/>
      <c r="L613" s="205"/>
      <c r="M613" s="206"/>
      <c r="N613" s="207"/>
      <c r="O613" s="207"/>
      <c r="P613" s="207"/>
      <c r="Q613" s="207"/>
      <c r="R613" s="207"/>
      <c r="S613" s="207"/>
      <c r="T613" s="208"/>
      <c r="AT613" s="209" t="s">
        <v>164</v>
      </c>
      <c r="AU613" s="209" t="s">
        <v>82</v>
      </c>
      <c r="AV613" s="13" t="s">
        <v>80</v>
      </c>
      <c r="AW613" s="13" t="s">
        <v>35</v>
      </c>
      <c r="AX613" s="13" t="s">
        <v>73</v>
      </c>
      <c r="AY613" s="209" t="s">
        <v>151</v>
      </c>
    </row>
    <row r="614" spans="2:51" s="14" customFormat="1" ht="11.25">
      <c r="B614" s="210"/>
      <c r="C614" s="211"/>
      <c r="D614" s="193" t="s">
        <v>164</v>
      </c>
      <c r="E614" s="212" t="s">
        <v>19</v>
      </c>
      <c r="F614" s="213" t="s">
        <v>1514</v>
      </c>
      <c r="G614" s="211"/>
      <c r="H614" s="214">
        <v>14.472</v>
      </c>
      <c r="I614" s="215"/>
      <c r="J614" s="211"/>
      <c r="K614" s="211"/>
      <c r="L614" s="216"/>
      <c r="M614" s="217"/>
      <c r="N614" s="218"/>
      <c r="O614" s="218"/>
      <c r="P614" s="218"/>
      <c r="Q614" s="218"/>
      <c r="R614" s="218"/>
      <c r="S614" s="218"/>
      <c r="T614" s="219"/>
      <c r="AT614" s="220" t="s">
        <v>164</v>
      </c>
      <c r="AU614" s="220" t="s">
        <v>82</v>
      </c>
      <c r="AV614" s="14" t="s">
        <v>82</v>
      </c>
      <c r="AW614" s="14" t="s">
        <v>35</v>
      </c>
      <c r="AX614" s="14" t="s">
        <v>73</v>
      </c>
      <c r="AY614" s="220" t="s">
        <v>151</v>
      </c>
    </row>
    <row r="615" spans="2:51" s="16" customFormat="1" ht="11.25">
      <c r="B615" s="246"/>
      <c r="C615" s="247"/>
      <c r="D615" s="193" t="s">
        <v>164</v>
      </c>
      <c r="E615" s="248" t="s">
        <v>19</v>
      </c>
      <c r="F615" s="249" t="s">
        <v>371</v>
      </c>
      <c r="G615" s="247"/>
      <c r="H615" s="250">
        <v>21.707999999999998</v>
      </c>
      <c r="I615" s="251"/>
      <c r="J615" s="247"/>
      <c r="K615" s="247"/>
      <c r="L615" s="252"/>
      <c r="M615" s="253"/>
      <c r="N615" s="254"/>
      <c r="O615" s="254"/>
      <c r="P615" s="254"/>
      <c r="Q615" s="254"/>
      <c r="R615" s="254"/>
      <c r="S615" s="254"/>
      <c r="T615" s="255"/>
      <c r="AT615" s="256" t="s">
        <v>164</v>
      </c>
      <c r="AU615" s="256" t="s">
        <v>82</v>
      </c>
      <c r="AV615" s="16" t="s">
        <v>175</v>
      </c>
      <c r="AW615" s="16" t="s">
        <v>35</v>
      </c>
      <c r="AX615" s="16" t="s">
        <v>73</v>
      </c>
      <c r="AY615" s="256" t="s">
        <v>151</v>
      </c>
    </row>
    <row r="616" spans="2:51" s="13" customFormat="1" ht="22.5">
      <c r="B616" s="200"/>
      <c r="C616" s="201"/>
      <c r="D616" s="193" t="s">
        <v>164</v>
      </c>
      <c r="E616" s="202" t="s">
        <v>19</v>
      </c>
      <c r="F616" s="203" t="s">
        <v>1521</v>
      </c>
      <c r="G616" s="201"/>
      <c r="H616" s="202" t="s">
        <v>19</v>
      </c>
      <c r="I616" s="204"/>
      <c r="J616" s="201"/>
      <c r="K616" s="201"/>
      <c r="L616" s="205"/>
      <c r="M616" s="206"/>
      <c r="N616" s="207"/>
      <c r="O616" s="207"/>
      <c r="P616" s="207"/>
      <c r="Q616" s="207"/>
      <c r="R616" s="207"/>
      <c r="S616" s="207"/>
      <c r="T616" s="208"/>
      <c r="AT616" s="209" t="s">
        <v>164</v>
      </c>
      <c r="AU616" s="209" t="s">
        <v>82</v>
      </c>
      <c r="AV616" s="13" t="s">
        <v>80</v>
      </c>
      <c r="AW616" s="13" t="s">
        <v>35</v>
      </c>
      <c r="AX616" s="13" t="s">
        <v>73</v>
      </c>
      <c r="AY616" s="209" t="s">
        <v>151</v>
      </c>
    </row>
    <row r="617" spans="2:51" s="14" customFormat="1" ht="11.25">
      <c r="B617" s="210"/>
      <c r="C617" s="211"/>
      <c r="D617" s="193" t="s">
        <v>164</v>
      </c>
      <c r="E617" s="212" t="s">
        <v>19</v>
      </c>
      <c r="F617" s="213" t="s">
        <v>1519</v>
      </c>
      <c r="G617" s="211"/>
      <c r="H617" s="214">
        <v>14.819000000000001</v>
      </c>
      <c r="I617" s="215"/>
      <c r="J617" s="211"/>
      <c r="K617" s="211"/>
      <c r="L617" s="216"/>
      <c r="M617" s="217"/>
      <c r="N617" s="218"/>
      <c r="O617" s="218"/>
      <c r="P617" s="218"/>
      <c r="Q617" s="218"/>
      <c r="R617" s="218"/>
      <c r="S617" s="218"/>
      <c r="T617" s="219"/>
      <c r="AT617" s="220" t="s">
        <v>164</v>
      </c>
      <c r="AU617" s="220" t="s">
        <v>82</v>
      </c>
      <c r="AV617" s="14" t="s">
        <v>82</v>
      </c>
      <c r="AW617" s="14" t="s">
        <v>35</v>
      </c>
      <c r="AX617" s="14" t="s">
        <v>73</v>
      </c>
      <c r="AY617" s="220" t="s">
        <v>151</v>
      </c>
    </row>
    <row r="618" spans="2:51" s="13" customFormat="1" ht="22.5">
      <c r="B618" s="200"/>
      <c r="C618" s="201"/>
      <c r="D618" s="193" t="s">
        <v>164</v>
      </c>
      <c r="E618" s="202" t="s">
        <v>19</v>
      </c>
      <c r="F618" s="203" t="s">
        <v>1853</v>
      </c>
      <c r="G618" s="201"/>
      <c r="H618" s="202" t="s">
        <v>19</v>
      </c>
      <c r="I618" s="204"/>
      <c r="J618" s="201"/>
      <c r="K618" s="201"/>
      <c r="L618" s="205"/>
      <c r="M618" s="206"/>
      <c r="N618" s="207"/>
      <c r="O618" s="207"/>
      <c r="P618" s="207"/>
      <c r="Q618" s="207"/>
      <c r="R618" s="207"/>
      <c r="S618" s="207"/>
      <c r="T618" s="208"/>
      <c r="AT618" s="209" t="s">
        <v>164</v>
      </c>
      <c r="AU618" s="209" t="s">
        <v>82</v>
      </c>
      <c r="AV618" s="13" t="s">
        <v>80</v>
      </c>
      <c r="AW618" s="13" t="s">
        <v>35</v>
      </c>
      <c r="AX618" s="13" t="s">
        <v>73</v>
      </c>
      <c r="AY618" s="209" t="s">
        <v>151</v>
      </c>
    </row>
    <row r="619" spans="2:51" s="14" customFormat="1" ht="11.25">
      <c r="B619" s="210"/>
      <c r="C619" s="211"/>
      <c r="D619" s="193" t="s">
        <v>164</v>
      </c>
      <c r="E619" s="212" t="s">
        <v>19</v>
      </c>
      <c r="F619" s="213" t="s">
        <v>1509</v>
      </c>
      <c r="G619" s="211"/>
      <c r="H619" s="214">
        <v>4.5990000000000002</v>
      </c>
      <c r="I619" s="215"/>
      <c r="J619" s="211"/>
      <c r="K619" s="211"/>
      <c r="L619" s="216"/>
      <c r="M619" s="217"/>
      <c r="N619" s="218"/>
      <c r="O619" s="218"/>
      <c r="P619" s="218"/>
      <c r="Q619" s="218"/>
      <c r="R619" s="218"/>
      <c r="S619" s="218"/>
      <c r="T619" s="219"/>
      <c r="AT619" s="220" t="s">
        <v>164</v>
      </c>
      <c r="AU619" s="220" t="s">
        <v>82</v>
      </c>
      <c r="AV619" s="14" t="s">
        <v>82</v>
      </c>
      <c r="AW619" s="14" t="s">
        <v>35</v>
      </c>
      <c r="AX619" s="14" t="s">
        <v>73</v>
      </c>
      <c r="AY619" s="220" t="s">
        <v>151</v>
      </c>
    </row>
    <row r="620" spans="2:51" s="14" customFormat="1" ht="11.25">
      <c r="B620" s="210"/>
      <c r="C620" s="211"/>
      <c r="D620" s="193" t="s">
        <v>164</v>
      </c>
      <c r="E620" s="212" t="s">
        <v>19</v>
      </c>
      <c r="F620" s="213" t="s">
        <v>1510</v>
      </c>
      <c r="G620" s="211"/>
      <c r="H620" s="214">
        <v>3.927</v>
      </c>
      <c r="I620" s="215"/>
      <c r="J620" s="211"/>
      <c r="K620" s="211"/>
      <c r="L620" s="216"/>
      <c r="M620" s="217"/>
      <c r="N620" s="218"/>
      <c r="O620" s="218"/>
      <c r="P620" s="218"/>
      <c r="Q620" s="218"/>
      <c r="R620" s="218"/>
      <c r="S620" s="218"/>
      <c r="T620" s="219"/>
      <c r="AT620" s="220" t="s">
        <v>164</v>
      </c>
      <c r="AU620" s="220" t="s">
        <v>82</v>
      </c>
      <c r="AV620" s="14" t="s">
        <v>82</v>
      </c>
      <c r="AW620" s="14" t="s">
        <v>35</v>
      </c>
      <c r="AX620" s="14" t="s">
        <v>73</v>
      </c>
      <c r="AY620" s="220" t="s">
        <v>151</v>
      </c>
    </row>
    <row r="621" spans="2:51" s="14" customFormat="1" ht="11.25">
      <c r="B621" s="210"/>
      <c r="C621" s="211"/>
      <c r="D621" s="193" t="s">
        <v>164</v>
      </c>
      <c r="E621" s="212" t="s">
        <v>19</v>
      </c>
      <c r="F621" s="213" t="s">
        <v>1511</v>
      </c>
      <c r="G621" s="211"/>
      <c r="H621" s="214">
        <v>6.8789999999999996</v>
      </c>
      <c r="I621" s="215"/>
      <c r="J621" s="211"/>
      <c r="K621" s="211"/>
      <c r="L621" s="216"/>
      <c r="M621" s="217"/>
      <c r="N621" s="218"/>
      <c r="O621" s="218"/>
      <c r="P621" s="218"/>
      <c r="Q621" s="218"/>
      <c r="R621" s="218"/>
      <c r="S621" s="218"/>
      <c r="T621" s="219"/>
      <c r="AT621" s="220" t="s">
        <v>164</v>
      </c>
      <c r="AU621" s="220" t="s">
        <v>82</v>
      </c>
      <c r="AV621" s="14" t="s">
        <v>82</v>
      </c>
      <c r="AW621" s="14" t="s">
        <v>35</v>
      </c>
      <c r="AX621" s="14" t="s">
        <v>73</v>
      </c>
      <c r="AY621" s="220" t="s">
        <v>151</v>
      </c>
    </row>
    <row r="622" spans="2:51" s="14" customFormat="1" ht="11.25">
      <c r="B622" s="210"/>
      <c r="C622" s="211"/>
      <c r="D622" s="193" t="s">
        <v>164</v>
      </c>
      <c r="E622" s="212" t="s">
        <v>19</v>
      </c>
      <c r="F622" s="213" t="s">
        <v>1512</v>
      </c>
      <c r="G622" s="211"/>
      <c r="H622" s="214">
        <v>4.077</v>
      </c>
      <c r="I622" s="215"/>
      <c r="J622" s="211"/>
      <c r="K622" s="211"/>
      <c r="L622" s="216"/>
      <c r="M622" s="217"/>
      <c r="N622" s="218"/>
      <c r="O622" s="218"/>
      <c r="P622" s="218"/>
      <c r="Q622" s="218"/>
      <c r="R622" s="218"/>
      <c r="S622" s="218"/>
      <c r="T622" s="219"/>
      <c r="AT622" s="220" t="s">
        <v>164</v>
      </c>
      <c r="AU622" s="220" t="s">
        <v>82</v>
      </c>
      <c r="AV622" s="14" t="s">
        <v>82</v>
      </c>
      <c r="AW622" s="14" t="s">
        <v>35</v>
      </c>
      <c r="AX622" s="14" t="s">
        <v>73</v>
      </c>
      <c r="AY622" s="220" t="s">
        <v>151</v>
      </c>
    </row>
    <row r="623" spans="2:51" s="16" customFormat="1" ht="11.25">
      <c r="B623" s="246"/>
      <c r="C623" s="247"/>
      <c r="D623" s="193" t="s">
        <v>164</v>
      </c>
      <c r="E623" s="248" t="s">
        <v>19</v>
      </c>
      <c r="F623" s="249" t="s">
        <v>371</v>
      </c>
      <c r="G623" s="247"/>
      <c r="H623" s="250">
        <v>34.300999999999995</v>
      </c>
      <c r="I623" s="251"/>
      <c r="J623" s="247"/>
      <c r="K623" s="247"/>
      <c r="L623" s="252"/>
      <c r="M623" s="253"/>
      <c r="N623" s="254"/>
      <c r="O623" s="254"/>
      <c r="P623" s="254"/>
      <c r="Q623" s="254"/>
      <c r="R623" s="254"/>
      <c r="S623" s="254"/>
      <c r="T623" s="255"/>
      <c r="AT623" s="256" t="s">
        <v>164</v>
      </c>
      <c r="AU623" s="256" t="s">
        <v>82</v>
      </c>
      <c r="AV623" s="16" t="s">
        <v>175</v>
      </c>
      <c r="AW623" s="16" t="s">
        <v>35</v>
      </c>
      <c r="AX623" s="16" t="s">
        <v>73</v>
      </c>
      <c r="AY623" s="256" t="s">
        <v>151</v>
      </c>
    </row>
    <row r="624" spans="2:51" s="15" customFormat="1" ht="11.25">
      <c r="B624" s="221"/>
      <c r="C624" s="222"/>
      <c r="D624" s="193" t="s">
        <v>164</v>
      </c>
      <c r="E624" s="223" t="s">
        <v>19</v>
      </c>
      <c r="F624" s="224" t="s">
        <v>167</v>
      </c>
      <c r="G624" s="222"/>
      <c r="H624" s="225">
        <v>288.53000000000003</v>
      </c>
      <c r="I624" s="226"/>
      <c r="J624" s="222"/>
      <c r="K624" s="222"/>
      <c r="L624" s="227"/>
      <c r="M624" s="228"/>
      <c r="N624" s="229"/>
      <c r="O624" s="229"/>
      <c r="P624" s="229"/>
      <c r="Q624" s="229"/>
      <c r="R624" s="229"/>
      <c r="S624" s="229"/>
      <c r="T624" s="230"/>
      <c r="AT624" s="231" t="s">
        <v>164</v>
      </c>
      <c r="AU624" s="231" t="s">
        <v>82</v>
      </c>
      <c r="AV624" s="15" t="s">
        <v>158</v>
      </c>
      <c r="AW624" s="15" t="s">
        <v>35</v>
      </c>
      <c r="AX624" s="15" t="s">
        <v>80</v>
      </c>
      <c r="AY624" s="231" t="s">
        <v>151</v>
      </c>
    </row>
    <row r="625" spans="1:65" s="2" customFormat="1" ht="24.2" customHeight="1">
      <c r="A625" s="36"/>
      <c r="B625" s="37"/>
      <c r="C625" s="232" t="s">
        <v>1052</v>
      </c>
      <c r="D625" s="232" t="s">
        <v>324</v>
      </c>
      <c r="E625" s="233" t="s">
        <v>1536</v>
      </c>
      <c r="F625" s="234" t="s">
        <v>1270</v>
      </c>
      <c r="G625" s="235" t="s">
        <v>279</v>
      </c>
      <c r="H625" s="236">
        <v>0.71099999999999997</v>
      </c>
      <c r="I625" s="237"/>
      <c r="J625" s="238">
        <f>ROUND(I625*H625,2)</f>
        <v>0</v>
      </c>
      <c r="K625" s="234" t="s">
        <v>19</v>
      </c>
      <c r="L625" s="239"/>
      <c r="M625" s="240" t="s">
        <v>19</v>
      </c>
      <c r="N625" s="241" t="s">
        <v>44</v>
      </c>
      <c r="O625" s="66"/>
      <c r="P625" s="189">
        <f>O625*H625</f>
        <v>0</v>
      </c>
      <c r="Q625" s="189">
        <v>1</v>
      </c>
      <c r="R625" s="189">
        <f>Q625*H625</f>
        <v>0.71099999999999997</v>
      </c>
      <c r="S625" s="189">
        <v>0</v>
      </c>
      <c r="T625" s="190">
        <f>S625*H625</f>
        <v>0</v>
      </c>
      <c r="U625" s="36"/>
      <c r="V625" s="36"/>
      <c r="W625" s="36"/>
      <c r="X625" s="36"/>
      <c r="Y625" s="36"/>
      <c r="Z625" s="36"/>
      <c r="AA625" s="36"/>
      <c r="AB625" s="36"/>
      <c r="AC625" s="36"/>
      <c r="AD625" s="36"/>
      <c r="AE625" s="36"/>
      <c r="AR625" s="191" t="s">
        <v>327</v>
      </c>
      <c r="AT625" s="191" t="s">
        <v>324</v>
      </c>
      <c r="AU625" s="191" t="s">
        <v>82</v>
      </c>
      <c r="AY625" s="19" t="s">
        <v>151</v>
      </c>
      <c r="BE625" s="192">
        <f>IF(N625="základní",J625,0)</f>
        <v>0</v>
      </c>
      <c r="BF625" s="192">
        <f>IF(N625="snížená",J625,0)</f>
        <v>0</v>
      </c>
      <c r="BG625" s="192">
        <f>IF(N625="zákl. přenesená",J625,0)</f>
        <v>0</v>
      </c>
      <c r="BH625" s="192">
        <f>IF(N625="sníž. přenesená",J625,0)</f>
        <v>0</v>
      </c>
      <c r="BI625" s="192">
        <f>IF(N625="nulová",J625,0)</f>
        <v>0</v>
      </c>
      <c r="BJ625" s="19" t="s">
        <v>80</v>
      </c>
      <c r="BK625" s="192">
        <f>ROUND(I625*H625,2)</f>
        <v>0</v>
      </c>
      <c r="BL625" s="19" t="s">
        <v>276</v>
      </c>
      <c r="BM625" s="191" t="s">
        <v>1860</v>
      </c>
    </row>
    <row r="626" spans="1:65" s="2" customFormat="1" ht="19.5">
      <c r="A626" s="36"/>
      <c r="B626" s="37"/>
      <c r="C626" s="38"/>
      <c r="D626" s="193" t="s">
        <v>160</v>
      </c>
      <c r="E626" s="38"/>
      <c r="F626" s="194" t="s">
        <v>1272</v>
      </c>
      <c r="G626" s="38"/>
      <c r="H626" s="38"/>
      <c r="I626" s="195"/>
      <c r="J626" s="38"/>
      <c r="K626" s="38"/>
      <c r="L626" s="41"/>
      <c r="M626" s="196"/>
      <c r="N626" s="197"/>
      <c r="O626" s="66"/>
      <c r="P626" s="66"/>
      <c r="Q626" s="66"/>
      <c r="R626" s="66"/>
      <c r="S626" s="66"/>
      <c r="T626" s="67"/>
      <c r="U626" s="36"/>
      <c r="V626" s="36"/>
      <c r="W626" s="36"/>
      <c r="X626" s="36"/>
      <c r="Y626" s="36"/>
      <c r="Z626" s="36"/>
      <c r="AA626" s="36"/>
      <c r="AB626" s="36"/>
      <c r="AC626" s="36"/>
      <c r="AD626" s="36"/>
      <c r="AE626" s="36"/>
      <c r="AT626" s="19" t="s">
        <v>160</v>
      </c>
      <c r="AU626" s="19" t="s">
        <v>82</v>
      </c>
    </row>
    <row r="627" spans="1:65" s="13" customFormat="1" ht="11.25">
      <c r="B627" s="200"/>
      <c r="C627" s="201"/>
      <c r="D627" s="193" t="s">
        <v>164</v>
      </c>
      <c r="E627" s="202" t="s">
        <v>19</v>
      </c>
      <c r="F627" s="203" t="s">
        <v>1273</v>
      </c>
      <c r="G627" s="201"/>
      <c r="H627" s="202" t="s">
        <v>19</v>
      </c>
      <c r="I627" s="204"/>
      <c r="J627" s="201"/>
      <c r="K627" s="201"/>
      <c r="L627" s="205"/>
      <c r="M627" s="206"/>
      <c r="N627" s="207"/>
      <c r="O627" s="207"/>
      <c r="P627" s="207"/>
      <c r="Q627" s="207"/>
      <c r="R627" s="207"/>
      <c r="S627" s="207"/>
      <c r="T627" s="208"/>
      <c r="AT627" s="209" t="s">
        <v>164</v>
      </c>
      <c r="AU627" s="209" t="s">
        <v>82</v>
      </c>
      <c r="AV627" s="13" t="s">
        <v>80</v>
      </c>
      <c r="AW627" s="13" t="s">
        <v>35</v>
      </c>
      <c r="AX627" s="13" t="s">
        <v>73</v>
      </c>
      <c r="AY627" s="209" t="s">
        <v>151</v>
      </c>
    </row>
    <row r="628" spans="1:65" s="14" customFormat="1" ht="11.25">
      <c r="B628" s="210"/>
      <c r="C628" s="211"/>
      <c r="D628" s="193" t="s">
        <v>164</v>
      </c>
      <c r="E628" s="212" t="s">
        <v>19</v>
      </c>
      <c r="F628" s="213" t="s">
        <v>1538</v>
      </c>
      <c r="G628" s="211"/>
      <c r="H628" s="214">
        <v>0.71099999999999997</v>
      </c>
      <c r="I628" s="215"/>
      <c r="J628" s="211"/>
      <c r="K628" s="211"/>
      <c r="L628" s="216"/>
      <c r="M628" s="217"/>
      <c r="N628" s="218"/>
      <c r="O628" s="218"/>
      <c r="P628" s="218"/>
      <c r="Q628" s="218"/>
      <c r="R628" s="218"/>
      <c r="S628" s="218"/>
      <c r="T628" s="219"/>
      <c r="AT628" s="220" t="s">
        <v>164</v>
      </c>
      <c r="AU628" s="220" t="s">
        <v>82</v>
      </c>
      <c r="AV628" s="14" t="s">
        <v>82</v>
      </c>
      <c r="AW628" s="14" t="s">
        <v>35</v>
      </c>
      <c r="AX628" s="14" t="s">
        <v>73</v>
      </c>
      <c r="AY628" s="220" t="s">
        <v>151</v>
      </c>
    </row>
    <row r="629" spans="1:65" s="15" customFormat="1" ht="11.25">
      <c r="B629" s="221"/>
      <c r="C629" s="222"/>
      <c r="D629" s="193" t="s">
        <v>164</v>
      </c>
      <c r="E629" s="223" t="s">
        <v>19</v>
      </c>
      <c r="F629" s="224" t="s">
        <v>167</v>
      </c>
      <c r="G629" s="222"/>
      <c r="H629" s="225">
        <v>0.71099999999999997</v>
      </c>
      <c r="I629" s="226"/>
      <c r="J629" s="222"/>
      <c r="K629" s="222"/>
      <c r="L629" s="227"/>
      <c r="M629" s="228"/>
      <c r="N629" s="229"/>
      <c r="O629" s="229"/>
      <c r="P629" s="229"/>
      <c r="Q629" s="229"/>
      <c r="R629" s="229"/>
      <c r="S629" s="229"/>
      <c r="T629" s="230"/>
      <c r="AT629" s="231" t="s">
        <v>164</v>
      </c>
      <c r="AU629" s="231" t="s">
        <v>82</v>
      </c>
      <c r="AV629" s="15" t="s">
        <v>158</v>
      </c>
      <c r="AW629" s="15" t="s">
        <v>35</v>
      </c>
      <c r="AX629" s="15" t="s">
        <v>80</v>
      </c>
      <c r="AY629" s="231" t="s">
        <v>151</v>
      </c>
    </row>
    <row r="630" spans="1:65" s="2" customFormat="1" ht="24.2" customHeight="1">
      <c r="A630" s="36"/>
      <c r="B630" s="37"/>
      <c r="C630" s="232" t="s">
        <v>1059</v>
      </c>
      <c r="D630" s="232" t="s">
        <v>324</v>
      </c>
      <c r="E630" s="233" t="s">
        <v>1276</v>
      </c>
      <c r="F630" s="234" t="s">
        <v>1277</v>
      </c>
      <c r="G630" s="235" t="s">
        <v>551</v>
      </c>
      <c r="H630" s="236">
        <v>91.412000000000006</v>
      </c>
      <c r="I630" s="237"/>
      <c r="J630" s="238">
        <f>ROUND(I630*H630,2)</f>
        <v>0</v>
      </c>
      <c r="K630" s="234" t="s">
        <v>19</v>
      </c>
      <c r="L630" s="239"/>
      <c r="M630" s="240" t="s">
        <v>19</v>
      </c>
      <c r="N630" s="241" t="s">
        <v>44</v>
      </c>
      <c r="O630" s="66"/>
      <c r="P630" s="189">
        <f>O630*H630</f>
        <v>0</v>
      </c>
      <c r="Q630" s="189">
        <v>1E-3</v>
      </c>
      <c r="R630" s="189">
        <f>Q630*H630</f>
        <v>9.1412000000000007E-2</v>
      </c>
      <c r="S630" s="189">
        <v>0</v>
      </c>
      <c r="T630" s="190">
        <f>S630*H630</f>
        <v>0</v>
      </c>
      <c r="U630" s="36"/>
      <c r="V630" s="36"/>
      <c r="W630" s="36"/>
      <c r="X630" s="36"/>
      <c r="Y630" s="36"/>
      <c r="Z630" s="36"/>
      <c r="AA630" s="36"/>
      <c r="AB630" s="36"/>
      <c r="AC630" s="36"/>
      <c r="AD630" s="36"/>
      <c r="AE630" s="36"/>
      <c r="AR630" s="191" t="s">
        <v>327</v>
      </c>
      <c r="AT630" s="191" t="s">
        <v>324</v>
      </c>
      <c r="AU630" s="191" t="s">
        <v>82</v>
      </c>
      <c r="AY630" s="19" t="s">
        <v>151</v>
      </c>
      <c r="BE630" s="192">
        <f>IF(N630="základní",J630,0)</f>
        <v>0</v>
      </c>
      <c r="BF630" s="192">
        <f>IF(N630="snížená",J630,0)</f>
        <v>0</v>
      </c>
      <c r="BG630" s="192">
        <f>IF(N630="zákl. přenesená",J630,0)</f>
        <v>0</v>
      </c>
      <c r="BH630" s="192">
        <f>IF(N630="sníž. přenesená",J630,0)</f>
        <v>0</v>
      </c>
      <c r="BI630" s="192">
        <f>IF(N630="nulová",J630,0)</f>
        <v>0</v>
      </c>
      <c r="BJ630" s="19" t="s">
        <v>80</v>
      </c>
      <c r="BK630" s="192">
        <f>ROUND(I630*H630,2)</f>
        <v>0</v>
      </c>
      <c r="BL630" s="19" t="s">
        <v>276</v>
      </c>
      <c r="BM630" s="191" t="s">
        <v>1861</v>
      </c>
    </row>
    <row r="631" spans="1:65" s="2" customFormat="1" ht="11.25">
      <c r="A631" s="36"/>
      <c r="B631" s="37"/>
      <c r="C631" s="38"/>
      <c r="D631" s="193" t="s">
        <v>160</v>
      </c>
      <c r="E631" s="38"/>
      <c r="F631" s="194" t="s">
        <v>1277</v>
      </c>
      <c r="G631" s="38"/>
      <c r="H631" s="38"/>
      <c r="I631" s="195"/>
      <c r="J631" s="38"/>
      <c r="K631" s="38"/>
      <c r="L631" s="41"/>
      <c r="M631" s="196"/>
      <c r="N631" s="197"/>
      <c r="O631" s="66"/>
      <c r="P631" s="66"/>
      <c r="Q631" s="66"/>
      <c r="R631" s="66"/>
      <c r="S631" s="66"/>
      <c r="T631" s="67"/>
      <c r="U631" s="36"/>
      <c r="V631" s="36"/>
      <c r="W631" s="36"/>
      <c r="X631" s="36"/>
      <c r="Y631" s="36"/>
      <c r="Z631" s="36"/>
      <c r="AA631" s="36"/>
      <c r="AB631" s="36"/>
      <c r="AC631" s="36"/>
      <c r="AD631" s="36"/>
      <c r="AE631" s="36"/>
      <c r="AT631" s="19" t="s">
        <v>160</v>
      </c>
      <c r="AU631" s="19" t="s">
        <v>82</v>
      </c>
    </row>
    <row r="632" spans="1:65" s="13" customFormat="1" ht="11.25">
      <c r="B632" s="200"/>
      <c r="C632" s="201"/>
      <c r="D632" s="193" t="s">
        <v>164</v>
      </c>
      <c r="E632" s="202" t="s">
        <v>19</v>
      </c>
      <c r="F632" s="203" t="s">
        <v>1279</v>
      </c>
      <c r="G632" s="201"/>
      <c r="H632" s="202" t="s">
        <v>19</v>
      </c>
      <c r="I632" s="204"/>
      <c r="J632" s="201"/>
      <c r="K632" s="201"/>
      <c r="L632" s="205"/>
      <c r="M632" s="206"/>
      <c r="N632" s="207"/>
      <c r="O632" s="207"/>
      <c r="P632" s="207"/>
      <c r="Q632" s="207"/>
      <c r="R632" s="207"/>
      <c r="S632" s="207"/>
      <c r="T632" s="208"/>
      <c r="AT632" s="209" t="s">
        <v>164</v>
      </c>
      <c r="AU632" s="209" t="s">
        <v>82</v>
      </c>
      <c r="AV632" s="13" t="s">
        <v>80</v>
      </c>
      <c r="AW632" s="13" t="s">
        <v>35</v>
      </c>
      <c r="AX632" s="13" t="s">
        <v>73</v>
      </c>
      <c r="AY632" s="209" t="s">
        <v>151</v>
      </c>
    </row>
    <row r="633" spans="1:65" s="14" customFormat="1" ht="11.25">
      <c r="B633" s="210"/>
      <c r="C633" s="211"/>
      <c r="D633" s="193" t="s">
        <v>164</v>
      </c>
      <c r="E633" s="212" t="s">
        <v>19</v>
      </c>
      <c r="F633" s="213" t="s">
        <v>1540</v>
      </c>
      <c r="G633" s="211"/>
      <c r="H633" s="214">
        <v>91.412000000000006</v>
      </c>
      <c r="I633" s="215"/>
      <c r="J633" s="211"/>
      <c r="K633" s="211"/>
      <c r="L633" s="216"/>
      <c r="M633" s="217"/>
      <c r="N633" s="218"/>
      <c r="O633" s="218"/>
      <c r="P633" s="218"/>
      <c r="Q633" s="218"/>
      <c r="R633" s="218"/>
      <c r="S633" s="218"/>
      <c r="T633" s="219"/>
      <c r="AT633" s="220" t="s">
        <v>164</v>
      </c>
      <c r="AU633" s="220" t="s">
        <v>82</v>
      </c>
      <c r="AV633" s="14" t="s">
        <v>82</v>
      </c>
      <c r="AW633" s="14" t="s">
        <v>35</v>
      </c>
      <c r="AX633" s="14" t="s">
        <v>73</v>
      </c>
      <c r="AY633" s="220" t="s">
        <v>151</v>
      </c>
    </row>
    <row r="634" spans="1:65" s="15" customFormat="1" ht="11.25">
      <c r="B634" s="221"/>
      <c r="C634" s="222"/>
      <c r="D634" s="193" t="s">
        <v>164</v>
      </c>
      <c r="E634" s="223" t="s">
        <v>19</v>
      </c>
      <c r="F634" s="224" t="s">
        <v>167</v>
      </c>
      <c r="G634" s="222"/>
      <c r="H634" s="225">
        <v>91.412000000000006</v>
      </c>
      <c r="I634" s="226"/>
      <c r="J634" s="222"/>
      <c r="K634" s="222"/>
      <c r="L634" s="227"/>
      <c r="M634" s="228"/>
      <c r="N634" s="229"/>
      <c r="O634" s="229"/>
      <c r="P634" s="229"/>
      <c r="Q634" s="229"/>
      <c r="R634" s="229"/>
      <c r="S634" s="229"/>
      <c r="T634" s="230"/>
      <c r="AT634" s="231" t="s">
        <v>164</v>
      </c>
      <c r="AU634" s="231" t="s">
        <v>82</v>
      </c>
      <c r="AV634" s="15" t="s">
        <v>158</v>
      </c>
      <c r="AW634" s="15" t="s">
        <v>35</v>
      </c>
      <c r="AX634" s="15" t="s">
        <v>80</v>
      </c>
      <c r="AY634" s="231" t="s">
        <v>151</v>
      </c>
    </row>
    <row r="635" spans="1:65" s="2" customFormat="1" ht="24.2" customHeight="1">
      <c r="A635" s="36"/>
      <c r="B635" s="37"/>
      <c r="C635" s="232" t="s">
        <v>1065</v>
      </c>
      <c r="D635" s="232" t="s">
        <v>324</v>
      </c>
      <c r="E635" s="233" t="s">
        <v>1541</v>
      </c>
      <c r="F635" s="234" t="s">
        <v>1283</v>
      </c>
      <c r="G635" s="235" t="s">
        <v>551</v>
      </c>
      <c r="H635" s="236">
        <v>5.9279999999999999</v>
      </c>
      <c r="I635" s="237"/>
      <c r="J635" s="238">
        <f>ROUND(I635*H635,2)</f>
        <v>0</v>
      </c>
      <c r="K635" s="234" t="s">
        <v>19</v>
      </c>
      <c r="L635" s="239"/>
      <c r="M635" s="240" t="s">
        <v>19</v>
      </c>
      <c r="N635" s="241" t="s">
        <v>44</v>
      </c>
      <c r="O635" s="66"/>
      <c r="P635" s="189">
        <f>O635*H635</f>
        <v>0</v>
      </c>
      <c r="Q635" s="189">
        <v>1E-3</v>
      </c>
      <c r="R635" s="189">
        <f>Q635*H635</f>
        <v>5.9280000000000001E-3</v>
      </c>
      <c r="S635" s="189">
        <v>0</v>
      </c>
      <c r="T635" s="190">
        <f>S635*H635</f>
        <v>0</v>
      </c>
      <c r="U635" s="36"/>
      <c r="V635" s="36"/>
      <c r="W635" s="36"/>
      <c r="X635" s="36"/>
      <c r="Y635" s="36"/>
      <c r="Z635" s="36"/>
      <c r="AA635" s="36"/>
      <c r="AB635" s="36"/>
      <c r="AC635" s="36"/>
      <c r="AD635" s="36"/>
      <c r="AE635" s="36"/>
      <c r="AR635" s="191" t="s">
        <v>327</v>
      </c>
      <c r="AT635" s="191" t="s">
        <v>324</v>
      </c>
      <c r="AU635" s="191" t="s">
        <v>82</v>
      </c>
      <c r="AY635" s="19" t="s">
        <v>151</v>
      </c>
      <c r="BE635" s="192">
        <f>IF(N635="základní",J635,0)</f>
        <v>0</v>
      </c>
      <c r="BF635" s="192">
        <f>IF(N635="snížená",J635,0)</f>
        <v>0</v>
      </c>
      <c r="BG635" s="192">
        <f>IF(N635="zákl. přenesená",J635,0)</f>
        <v>0</v>
      </c>
      <c r="BH635" s="192">
        <f>IF(N635="sníž. přenesená",J635,0)</f>
        <v>0</v>
      </c>
      <c r="BI635" s="192">
        <f>IF(N635="nulová",J635,0)</f>
        <v>0</v>
      </c>
      <c r="BJ635" s="19" t="s">
        <v>80</v>
      </c>
      <c r="BK635" s="192">
        <f>ROUND(I635*H635,2)</f>
        <v>0</v>
      </c>
      <c r="BL635" s="19" t="s">
        <v>276</v>
      </c>
      <c r="BM635" s="191" t="s">
        <v>1862</v>
      </c>
    </row>
    <row r="636" spans="1:65" s="2" customFormat="1" ht="11.25">
      <c r="A636" s="36"/>
      <c r="B636" s="37"/>
      <c r="C636" s="38"/>
      <c r="D636" s="193" t="s">
        <v>160</v>
      </c>
      <c r="E636" s="38"/>
      <c r="F636" s="194" t="s">
        <v>1543</v>
      </c>
      <c r="G636" s="38"/>
      <c r="H636" s="38"/>
      <c r="I636" s="195"/>
      <c r="J636" s="38"/>
      <c r="K636" s="38"/>
      <c r="L636" s="41"/>
      <c r="M636" s="196"/>
      <c r="N636" s="197"/>
      <c r="O636" s="66"/>
      <c r="P636" s="66"/>
      <c r="Q636" s="66"/>
      <c r="R636" s="66"/>
      <c r="S636" s="66"/>
      <c r="T636" s="67"/>
      <c r="U636" s="36"/>
      <c r="V636" s="36"/>
      <c r="W636" s="36"/>
      <c r="X636" s="36"/>
      <c r="Y636" s="36"/>
      <c r="Z636" s="36"/>
      <c r="AA636" s="36"/>
      <c r="AB636" s="36"/>
      <c r="AC636" s="36"/>
      <c r="AD636" s="36"/>
      <c r="AE636" s="36"/>
      <c r="AT636" s="19" t="s">
        <v>160</v>
      </c>
      <c r="AU636" s="19" t="s">
        <v>82</v>
      </c>
    </row>
    <row r="637" spans="1:65" s="13" customFormat="1" ht="22.5">
      <c r="B637" s="200"/>
      <c r="C637" s="201"/>
      <c r="D637" s="193" t="s">
        <v>164</v>
      </c>
      <c r="E637" s="202" t="s">
        <v>19</v>
      </c>
      <c r="F637" s="203" t="s">
        <v>1285</v>
      </c>
      <c r="G637" s="201"/>
      <c r="H637" s="202" t="s">
        <v>19</v>
      </c>
      <c r="I637" s="204"/>
      <c r="J637" s="201"/>
      <c r="K637" s="201"/>
      <c r="L637" s="205"/>
      <c r="M637" s="206"/>
      <c r="N637" s="207"/>
      <c r="O637" s="207"/>
      <c r="P637" s="207"/>
      <c r="Q637" s="207"/>
      <c r="R637" s="207"/>
      <c r="S637" s="207"/>
      <c r="T637" s="208"/>
      <c r="AT637" s="209" t="s">
        <v>164</v>
      </c>
      <c r="AU637" s="209" t="s">
        <v>82</v>
      </c>
      <c r="AV637" s="13" t="s">
        <v>80</v>
      </c>
      <c r="AW637" s="13" t="s">
        <v>35</v>
      </c>
      <c r="AX637" s="13" t="s">
        <v>73</v>
      </c>
      <c r="AY637" s="209" t="s">
        <v>151</v>
      </c>
    </row>
    <row r="638" spans="1:65" s="14" customFormat="1" ht="11.25">
      <c r="B638" s="210"/>
      <c r="C638" s="211"/>
      <c r="D638" s="193" t="s">
        <v>164</v>
      </c>
      <c r="E638" s="212" t="s">
        <v>19</v>
      </c>
      <c r="F638" s="213" t="s">
        <v>1544</v>
      </c>
      <c r="G638" s="211"/>
      <c r="H638" s="214">
        <v>5.9279999999999999</v>
      </c>
      <c r="I638" s="215"/>
      <c r="J638" s="211"/>
      <c r="K638" s="211"/>
      <c r="L638" s="216"/>
      <c r="M638" s="217"/>
      <c r="N638" s="218"/>
      <c r="O638" s="218"/>
      <c r="P638" s="218"/>
      <c r="Q638" s="218"/>
      <c r="R638" s="218"/>
      <c r="S638" s="218"/>
      <c r="T638" s="219"/>
      <c r="AT638" s="220" t="s">
        <v>164</v>
      </c>
      <c r="AU638" s="220" t="s">
        <v>82</v>
      </c>
      <c r="AV638" s="14" t="s">
        <v>82</v>
      </c>
      <c r="AW638" s="14" t="s">
        <v>35</v>
      </c>
      <c r="AX638" s="14" t="s">
        <v>73</v>
      </c>
      <c r="AY638" s="220" t="s">
        <v>151</v>
      </c>
    </row>
    <row r="639" spans="1:65" s="15" customFormat="1" ht="11.25">
      <c r="B639" s="221"/>
      <c r="C639" s="222"/>
      <c r="D639" s="193" t="s">
        <v>164</v>
      </c>
      <c r="E639" s="223" t="s">
        <v>19</v>
      </c>
      <c r="F639" s="224" t="s">
        <v>167</v>
      </c>
      <c r="G639" s="222"/>
      <c r="H639" s="225">
        <v>5.9279999999999999</v>
      </c>
      <c r="I639" s="226"/>
      <c r="J639" s="222"/>
      <c r="K639" s="222"/>
      <c r="L639" s="227"/>
      <c r="M639" s="228"/>
      <c r="N639" s="229"/>
      <c r="O639" s="229"/>
      <c r="P639" s="229"/>
      <c r="Q639" s="229"/>
      <c r="R639" s="229"/>
      <c r="S639" s="229"/>
      <c r="T639" s="230"/>
      <c r="AT639" s="231" t="s">
        <v>164</v>
      </c>
      <c r="AU639" s="231" t="s">
        <v>82</v>
      </c>
      <c r="AV639" s="15" t="s">
        <v>158</v>
      </c>
      <c r="AW639" s="15" t="s">
        <v>35</v>
      </c>
      <c r="AX639" s="15" t="s">
        <v>80</v>
      </c>
      <c r="AY639" s="231" t="s">
        <v>151</v>
      </c>
    </row>
    <row r="640" spans="1:65" s="2" customFormat="1" ht="24.2" customHeight="1">
      <c r="A640" s="36"/>
      <c r="B640" s="37"/>
      <c r="C640" s="180" t="s">
        <v>1071</v>
      </c>
      <c r="D640" s="180" t="s">
        <v>153</v>
      </c>
      <c r="E640" s="181" t="s">
        <v>1288</v>
      </c>
      <c r="F640" s="182" t="s">
        <v>1289</v>
      </c>
      <c r="G640" s="183" t="s">
        <v>178</v>
      </c>
      <c r="H640" s="184">
        <v>74.203999999999994</v>
      </c>
      <c r="I640" s="185"/>
      <c r="J640" s="186">
        <f>ROUND(I640*H640,2)</f>
        <v>0</v>
      </c>
      <c r="K640" s="182" t="s">
        <v>157</v>
      </c>
      <c r="L640" s="41"/>
      <c r="M640" s="187" t="s">
        <v>19</v>
      </c>
      <c r="N640" s="188" t="s">
        <v>44</v>
      </c>
      <c r="O640" s="66"/>
      <c r="P640" s="189">
        <f>O640*H640</f>
        <v>0</v>
      </c>
      <c r="Q640" s="189">
        <v>0</v>
      </c>
      <c r="R640" s="189">
        <f>Q640*H640</f>
        <v>0</v>
      </c>
      <c r="S640" s="189">
        <v>0</v>
      </c>
      <c r="T640" s="190">
        <f>S640*H640</f>
        <v>0</v>
      </c>
      <c r="U640" s="36"/>
      <c r="V640" s="36"/>
      <c r="W640" s="36"/>
      <c r="X640" s="36"/>
      <c r="Y640" s="36"/>
      <c r="Z640" s="36"/>
      <c r="AA640" s="36"/>
      <c r="AB640" s="36"/>
      <c r="AC640" s="36"/>
      <c r="AD640" s="36"/>
      <c r="AE640" s="36"/>
      <c r="AR640" s="191" t="s">
        <v>276</v>
      </c>
      <c r="AT640" s="191" t="s">
        <v>153</v>
      </c>
      <c r="AU640" s="191" t="s">
        <v>82</v>
      </c>
      <c r="AY640" s="19" t="s">
        <v>151</v>
      </c>
      <c r="BE640" s="192">
        <f>IF(N640="základní",J640,0)</f>
        <v>0</v>
      </c>
      <c r="BF640" s="192">
        <f>IF(N640="snížená",J640,0)</f>
        <v>0</v>
      </c>
      <c r="BG640" s="192">
        <f>IF(N640="zákl. přenesená",J640,0)</f>
        <v>0</v>
      </c>
      <c r="BH640" s="192">
        <f>IF(N640="sníž. přenesená",J640,0)</f>
        <v>0</v>
      </c>
      <c r="BI640" s="192">
        <f>IF(N640="nulová",J640,0)</f>
        <v>0</v>
      </c>
      <c r="BJ640" s="19" t="s">
        <v>80</v>
      </c>
      <c r="BK640" s="192">
        <f>ROUND(I640*H640,2)</f>
        <v>0</v>
      </c>
      <c r="BL640" s="19" t="s">
        <v>276</v>
      </c>
      <c r="BM640" s="191" t="s">
        <v>1863</v>
      </c>
    </row>
    <row r="641" spans="1:65" s="2" customFormat="1" ht="29.25">
      <c r="A641" s="36"/>
      <c r="B641" s="37"/>
      <c r="C641" s="38"/>
      <c r="D641" s="193" t="s">
        <v>160</v>
      </c>
      <c r="E641" s="38"/>
      <c r="F641" s="194" t="s">
        <v>1291</v>
      </c>
      <c r="G641" s="38"/>
      <c r="H641" s="38"/>
      <c r="I641" s="195"/>
      <c r="J641" s="38"/>
      <c r="K641" s="38"/>
      <c r="L641" s="41"/>
      <c r="M641" s="196"/>
      <c r="N641" s="197"/>
      <c r="O641" s="66"/>
      <c r="P641" s="66"/>
      <c r="Q641" s="66"/>
      <c r="R641" s="66"/>
      <c r="S641" s="66"/>
      <c r="T641" s="67"/>
      <c r="U641" s="36"/>
      <c r="V641" s="36"/>
      <c r="W641" s="36"/>
      <c r="X641" s="36"/>
      <c r="Y641" s="36"/>
      <c r="Z641" s="36"/>
      <c r="AA641" s="36"/>
      <c r="AB641" s="36"/>
      <c r="AC641" s="36"/>
      <c r="AD641" s="36"/>
      <c r="AE641" s="36"/>
      <c r="AT641" s="19" t="s">
        <v>160</v>
      </c>
      <c r="AU641" s="19" t="s">
        <v>82</v>
      </c>
    </row>
    <row r="642" spans="1:65" s="2" customFormat="1" ht="11.25">
      <c r="A642" s="36"/>
      <c r="B642" s="37"/>
      <c r="C642" s="38"/>
      <c r="D642" s="198" t="s">
        <v>162</v>
      </c>
      <c r="E642" s="38"/>
      <c r="F642" s="199" t="s">
        <v>1292</v>
      </c>
      <c r="G642" s="38"/>
      <c r="H642" s="38"/>
      <c r="I642" s="195"/>
      <c r="J642" s="38"/>
      <c r="K642" s="38"/>
      <c r="L642" s="41"/>
      <c r="M642" s="196"/>
      <c r="N642" s="197"/>
      <c r="O642" s="66"/>
      <c r="P642" s="66"/>
      <c r="Q642" s="66"/>
      <c r="R642" s="66"/>
      <c r="S642" s="66"/>
      <c r="T642" s="67"/>
      <c r="U642" s="36"/>
      <c r="V642" s="36"/>
      <c r="W642" s="36"/>
      <c r="X642" s="36"/>
      <c r="Y642" s="36"/>
      <c r="Z642" s="36"/>
      <c r="AA642" s="36"/>
      <c r="AB642" s="36"/>
      <c r="AC642" s="36"/>
      <c r="AD642" s="36"/>
      <c r="AE642" s="36"/>
      <c r="AT642" s="19" t="s">
        <v>162</v>
      </c>
      <c r="AU642" s="19" t="s">
        <v>82</v>
      </c>
    </row>
    <row r="643" spans="1:65" s="13" customFormat="1" ht="11.25">
      <c r="B643" s="200"/>
      <c r="C643" s="201"/>
      <c r="D643" s="193" t="s">
        <v>164</v>
      </c>
      <c r="E643" s="202" t="s">
        <v>19</v>
      </c>
      <c r="F643" s="203" t="s">
        <v>1293</v>
      </c>
      <c r="G643" s="201"/>
      <c r="H643" s="202" t="s">
        <v>19</v>
      </c>
      <c r="I643" s="204"/>
      <c r="J643" s="201"/>
      <c r="K643" s="201"/>
      <c r="L643" s="205"/>
      <c r="M643" s="206"/>
      <c r="N643" s="207"/>
      <c r="O643" s="207"/>
      <c r="P643" s="207"/>
      <c r="Q643" s="207"/>
      <c r="R643" s="207"/>
      <c r="S643" s="207"/>
      <c r="T643" s="208"/>
      <c r="AT643" s="209" t="s">
        <v>164</v>
      </c>
      <c r="AU643" s="209" t="s">
        <v>82</v>
      </c>
      <c r="AV643" s="13" t="s">
        <v>80</v>
      </c>
      <c r="AW643" s="13" t="s">
        <v>35</v>
      </c>
      <c r="AX643" s="13" t="s">
        <v>73</v>
      </c>
      <c r="AY643" s="209" t="s">
        <v>151</v>
      </c>
    </row>
    <row r="644" spans="1:65" s="14" customFormat="1" ht="11.25">
      <c r="B644" s="210"/>
      <c r="C644" s="211"/>
      <c r="D644" s="193" t="s">
        <v>164</v>
      </c>
      <c r="E644" s="212" t="s">
        <v>19</v>
      </c>
      <c r="F644" s="213" t="s">
        <v>1294</v>
      </c>
      <c r="G644" s="211"/>
      <c r="H644" s="214">
        <v>74.203999999999994</v>
      </c>
      <c r="I644" s="215"/>
      <c r="J644" s="211"/>
      <c r="K644" s="211"/>
      <c r="L644" s="216"/>
      <c r="M644" s="217"/>
      <c r="N644" s="218"/>
      <c r="O644" s="218"/>
      <c r="P644" s="218"/>
      <c r="Q644" s="218"/>
      <c r="R644" s="218"/>
      <c r="S644" s="218"/>
      <c r="T644" s="219"/>
      <c r="AT644" s="220" t="s">
        <v>164</v>
      </c>
      <c r="AU644" s="220" t="s">
        <v>82</v>
      </c>
      <c r="AV644" s="14" t="s">
        <v>82</v>
      </c>
      <c r="AW644" s="14" t="s">
        <v>35</v>
      </c>
      <c r="AX644" s="14" t="s">
        <v>73</v>
      </c>
      <c r="AY644" s="220" t="s">
        <v>151</v>
      </c>
    </row>
    <row r="645" spans="1:65" s="15" customFormat="1" ht="11.25">
      <c r="B645" s="221"/>
      <c r="C645" s="222"/>
      <c r="D645" s="193" t="s">
        <v>164</v>
      </c>
      <c r="E645" s="223" t="s">
        <v>19</v>
      </c>
      <c r="F645" s="224" t="s">
        <v>167</v>
      </c>
      <c r="G645" s="222"/>
      <c r="H645" s="225">
        <v>74.203999999999994</v>
      </c>
      <c r="I645" s="226"/>
      <c r="J645" s="222"/>
      <c r="K645" s="222"/>
      <c r="L645" s="227"/>
      <c r="M645" s="228"/>
      <c r="N645" s="229"/>
      <c r="O645" s="229"/>
      <c r="P645" s="229"/>
      <c r="Q645" s="229"/>
      <c r="R645" s="229"/>
      <c r="S645" s="229"/>
      <c r="T645" s="230"/>
      <c r="AT645" s="231" t="s">
        <v>164</v>
      </c>
      <c r="AU645" s="231" t="s">
        <v>82</v>
      </c>
      <c r="AV645" s="15" t="s">
        <v>158</v>
      </c>
      <c r="AW645" s="15" t="s">
        <v>35</v>
      </c>
      <c r="AX645" s="15" t="s">
        <v>80</v>
      </c>
      <c r="AY645" s="231" t="s">
        <v>151</v>
      </c>
    </row>
    <row r="646" spans="1:65" s="2" customFormat="1" ht="24.2" customHeight="1">
      <c r="A646" s="36"/>
      <c r="B646" s="37"/>
      <c r="C646" s="180" t="s">
        <v>1077</v>
      </c>
      <c r="D646" s="180" t="s">
        <v>153</v>
      </c>
      <c r="E646" s="181" t="s">
        <v>1296</v>
      </c>
      <c r="F646" s="182" t="s">
        <v>1297</v>
      </c>
      <c r="G646" s="183" t="s">
        <v>279</v>
      </c>
      <c r="H646" s="184">
        <v>0.84499999999999997</v>
      </c>
      <c r="I646" s="185"/>
      <c r="J646" s="186">
        <f>ROUND(I646*H646,2)</f>
        <v>0</v>
      </c>
      <c r="K646" s="182" t="s">
        <v>157</v>
      </c>
      <c r="L646" s="41"/>
      <c r="M646" s="187" t="s">
        <v>19</v>
      </c>
      <c r="N646" s="188" t="s">
        <v>44</v>
      </c>
      <c r="O646" s="66"/>
      <c r="P646" s="189">
        <f>O646*H646</f>
        <v>0</v>
      </c>
      <c r="Q646" s="189">
        <v>0</v>
      </c>
      <c r="R646" s="189">
        <f>Q646*H646</f>
        <v>0</v>
      </c>
      <c r="S646" s="189">
        <v>0</v>
      </c>
      <c r="T646" s="190">
        <f>S646*H646</f>
        <v>0</v>
      </c>
      <c r="U646" s="36"/>
      <c r="V646" s="36"/>
      <c r="W646" s="36"/>
      <c r="X646" s="36"/>
      <c r="Y646" s="36"/>
      <c r="Z646" s="36"/>
      <c r="AA646" s="36"/>
      <c r="AB646" s="36"/>
      <c r="AC646" s="36"/>
      <c r="AD646" s="36"/>
      <c r="AE646" s="36"/>
      <c r="AR646" s="191" t="s">
        <v>276</v>
      </c>
      <c r="AT646" s="191" t="s">
        <v>153</v>
      </c>
      <c r="AU646" s="191" t="s">
        <v>82</v>
      </c>
      <c r="AY646" s="19" t="s">
        <v>151</v>
      </c>
      <c r="BE646" s="192">
        <f>IF(N646="základní",J646,0)</f>
        <v>0</v>
      </c>
      <c r="BF646" s="192">
        <f>IF(N646="snížená",J646,0)</f>
        <v>0</v>
      </c>
      <c r="BG646" s="192">
        <f>IF(N646="zákl. přenesená",J646,0)</f>
        <v>0</v>
      </c>
      <c r="BH646" s="192">
        <f>IF(N646="sníž. přenesená",J646,0)</f>
        <v>0</v>
      </c>
      <c r="BI646" s="192">
        <f>IF(N646="nulová",J646,0)</f>
        <v>0</v>
      </c>
      <c r="BJ646" s="19" t="s">
        <v>80</v>
      </c>
      <c r="BK646" s="192">
        <f>ROUND(I646*H646,2)</f>
        <v>0</v>
      </c>
      <c r="BL646" s="19" t="s">
        <v>276</v>
      </c>
      <c r="BM646" s="191" t="s">
        <v>1864</v>
      </c>
    </row>
    <row r="647" spans="1:65" s="2" customFormat="1" ht="29.25">
      <c r="A647" s="36"/>
      <c r="B647" s="37"/>
      <c r="C647" s="38"/>
      <c r="D647" s="193" t="s">
        <v>160</v>
      </c>
      <c r="E647" s="38"/>
      <c r="F647" s="194" t="s">
        <v>1299</v>
      </c>
      <c r="G647" s="38"/>
      <c r="H647" s="38"/>
      <c r="I647" s="195"/>
      <c r="J647" s="38"/>
      <c r="K647" s="38"/>
      <c r="L647" s="41"/>
      <c r="M647" s="196"/>
      <c r="N647" s="197"/>
      <c r="O647" s="66"/>
      <c r="P647" s="66"/>
      <c r="Q647" s="66"/>
      <c r="R647" s="66"/>
      <c r="S647" s="66"/>
      <c r="T647" s="67"/>
      <c r="U647" s="36"/>
      <c r="V647" s="36"/>
      <c r="W647" s="36"/>
      <c r="X647" s="36"/>
      <c r="Y647" s="36"/>
      <c r="Z647" s="36"/>
      <c r="AA647" s="36"/>
      <c r="AB647" s="36"/>
      <c r="AC647" s="36"/>
      <c r="AD647" s="36"/>
      <c r="AE647" s="36"/>
      <c r="AT647" s="19" t="s">
        <v>160</v>
      </c>
      <c r="AU647" s="19" t="s">
        <v>82</v>
      </c>
    </row>
    <row r="648" spans="1:65" s="2" customFormat="1" ht="11.25">
      <c r="A648" s="36"/>
      <c r="B648" s="37"/>
      <c r="C648" s="38"/>
      <c r="D648" s="198" t="s">
        <v>162</v>
      </c>
      <c r="E648" s="38"/>
      <c r="F648" s="199" t="s">
        <v>1300</v>
      </c>
      <c r="G648" s="38"/>
      <c r="H648" s="38"/>
      <c r="I648" s="195"/>
      <c r="J648" s="38"/>
      <c r="K648" s="38"/>
      <c r="L648" s="41"/>
      <c r="M648" s="196"/>
      <c r="N648" s="197"/>
      <c r="O648" s="66"/>
      <c r="P648" s="66"/>
      <c r="Q648" s="66"/>
      <c r="R648" s="66"/>
      <c r="S648" s="66"/>
      <c r="T648" s="67"/>
      <c r="U648" s="36"/>
      <c r="V648" s="36"/>
      <c r="W648" s="36"/>
      <c r="X648" s="36"/>
      <c r="Y648" s="36"/>
      <c r="Z648" s="36"/>
      <c r="AA648" s="36"/>
      <c r="AB648" s="36"/>
      <c r="AC648" s="36"/>
      <c r="AD648" s="36"/>
      <c r="AE648" s="36"/>
      <c r="AT648" s="19" t="s">
        <v>162</v>
      </c>
      <c r="AU648" s="19" t="s">
        <v>82</v>
      </c>
    </row>
    <row r="649" spans="1:65" s="2" customFormat="1" ht="19.5">
      <c r="A649" s="36"/>
      <c r="B649" s="37"/>
      <c r="C649" s="38"/>
      <c r="D649" s="193" t="s">
        <v>451</v>
      </c>
      <c r="E649" s="38"/>
      <c r="F649" s="257" t="s">
        <v>1547</v>
      </c>
      <c r="G649" s="38"/>
      <c r="H649" s="38"/>
      <c r="I649" s="195"/>
      <c r="J649" s="38"/>
      <c r="K649" s="38"/>
      <c r="L649" s="41"/>
      <c r="M649" s="196"/>
      <c r="N649" s="197"/>
      <c r="O649" s="66"/>
      <c r="P649" s="66"/>
      <c r="Q649" s="66"/>
      <c r="R649" s="66"/>
      <c r="S649" s="66"/>
      <c r="T649" s="67"/>
      <c r="U649" s="36"/>
      <c r="V649" s="36"/>
      <c r="W649" s="36"/>
      <c r="X649" s="36"/>
      <c r="Y649" s="36"/>
      <c r="Z649" s="36"/>
      <c r="AA649" s="36"/>
      <c r="AB649" s="36"/>
      <c r="AC649" s="36"/>
      <c r="AD649" s="36"/>
      <c r="AE649" s="36"/>
      <c r="AT649" s="19" t="s">
        <v>451</v>
      </c>
      <c r="AU649" s="19" t="s">
        <v>82</v>
      </c>
    </row>
    <row r="650" spans="1:65" s="2" customFormat="1" ht="24.2" customHeight="1">
      <c r="A650" s="36"/>
      <c r="B650" s="37"/>
      <c r="C650" s="180" t="s">
        <v>1086</v>
      </c>
      <c r="D650" s="180" t="s">
        <v>153</v>
      </c>
      <c r="E650" s="181" t="s">
        <v>1302</v>
      </c>
      <c r="F650" s="182" t="s">
        <v>1303</v>
      </c>
      <c r="G650" s="183" t="s">
        <v>279</v>
      </c>
      <c r="H650" s="184">
        <v>0.84499999999999997</v>
      </c>
      <c r="I650" s="185"/>
      <c r="J650" s="186">
        <f>ROUND(I650*H650,2)</f>
        <v>0</v>
      </c>
      <c r="K650" s="182" t="s">
        <v>157</v>
      </c>
      <c r="L650" s="41"/>
      <c r="M650" s="187" t="s">
        <v>19</v>
      </c>
      <c r="N650" s="188" t="s">
        <v>44</v>
      </c>
      <c r="O650" s="66"/>
      <c r="P650" s="189">
        <f>O650*H650</f>
        <v>0</v>
      </c>
      <c r="Q650" s="189">
        <v>0</v>
      </c>
      <c r="R650" s="189">
        <f>Q650*H650</f>
        <v>0</v>
      </c>
      <c r="S650" s="189">
        <v>0</v>
      </c>
      <c r="T650" s="190">
        <f>S650*H650</f>
        <v>0</v>
      </c>
      <c r="U650" s="36"/>
      <c r="V650" s="36"/>
      <c r="W650" s="36"/>
      <c r="X650" s="36"/>
      <c r="Y650" s="36"/>
      <c r="Z650" s="36"/>
      <c r="AA650" s="36"/>
      <c r="AB650" s="36"/>
      <c r="AC650" s="36"/>
      <c r="AD650" s="36"/>
      <c r="AE650" s="36"/>
      <c r="AR650" s="191" t="s">
        <v>276</v>
      </c>
      <c r="AT650" s="191" t="s">
        <v>153</v>
      </c>
      <c r="AU650" s="191" t="s">
        <v>82</v>
      </c>
      <c r="AY650" s="19" t="s">
        <v>151</v>
      </c>
      <c r="BE650" s="192">
        <f>IF(N650="základní",J650,0)</f>
        <v>0</v>
      </c>
      <c r="BF650" s="192">
        <f>IF(N650="snížená",J650,0)</f>
        <v>0</v>
      </c>
      <c r="BG650" s="192">
        <f>IF(N650="zákl. přenesená",J650,0)</f>
        <v>0</v>
      </c>
      <c r="BH650" s="192">
        <f>IF(N650="sníž. přenesená",J650,0)</f>
        <v>0</v>
      </c>
      <c r="BI650" s="192">
        <f>IF(N650="nulová",J650,0)</f>
        <v>0</v>
      </c>
      <c r="BJ650" s="19" t="s">
        <v>80</v>
      </c>
      <c r="BK650" s="192">
        <f>ROUND(I650*H650,2)</f>
        <v>0</v>
      </c>
      <c r="BL650" s="19" t="s">
        <v>276</v>
      </c>
      <c r="BM650" s="191" t="s">
        <v>1865</v>
      </c>
    </row>
    <row r="651" spans="1:65" s="2" customFormat="1" ht="29.25">
      <c r="A651" s="36"/>
      <c r="B651" s="37"/>
      <c r="C651" s="38"/>
      <c r="D651" s="193" t="s">
        <v>160</v>
      </c>
      <c r="E651" s="38"/>
      <c r="F651" s="194" t="s">
        <v>1305</v>
      </c>
      <c r="G651" s="38"/>
      <c r="H651" s="38"/>
      <c r="I651" s="195"/>
      <c r="J651" s="38"/>
      <c r="K651" s="38"/>
      <c r="L651" s="41"/>
      <c r="M651" s="196"/>
      <c r="N651" s="197"/>
      <c r="O651" s="66"/>
      <c r="P651" s="66"/>
      <c r="Q651" s="66"/>
      <c r="R651" s="66"/>
      <c r="S651" s="66"/>
      <c r="T651" s="67"/>
      <c r="U651" s="36"/>
      <c r="V651" s="36"/>
      <c r="W651" s="36"/>
      <c r="X651" s="36"/>
      <c r="Y651" s="36"/>
      <c r="Z651" s="36"/>
      <c r="AA651" s="36"/>
      <c r="AB651" s="36"/>
      <c r="AC651" s="36"/>
      <c r="AD651" s="36"/>
      <c r="AE651" s="36"/>
      <c r="AT651" s="19" t="s">
        <v>160</v>
      </c>
      <c r="AU651" s="19" t="s">
        <v>82</v>
      </c>
    </row>
    <row r="652" spans="1:65" s="2" customFormat="1" ht="11.25">
      <c r="A652" s="36"/>
      <c r="B652" s="37"/>
      <c r="C652" s="38"/>
      <c r="D652" s="198" t="s">
        <v>162</v>
      </c>
      <c r="E652" s="38"/>
      <c r="F652" s="199" t="s">
        <v>1306</v>
      </c>
      <c r="G652" s="38"/>
      <c r="H652" s="38"/>
      <c r="I652" s="195"/>
      <c r="J652" s="38"/>
      <c r="K652" s="38"/>
      <c r="L652" s="41"/>
      <c r="M652" s="196"/>
      <c r="N652" s="197"/>
      <c r="O652" s="66"/>
      <c r="P652" s="66"/>
      <c r="Q652" s="66"/>
      <c r="R652" s="66"/>
      <c r="S652" s="66"/>
      <c r="T652" s="67"/>
      <c r="U652" s="36"/>
      <c r="V652" s="36"/>
      <c r="W652" s="36"/>
      <c r="X652" s="36"/>
      <c r="Y652" s="36"/>
      <c r="Z652" s="36"/>
      <c r="AA652" s="36"/>
      <c r="AB652" s="36"/>
      <c r="AC652" s="36"/>
      <c r="AD652" s="36"/>
      <c r="AE652" s="36"/>
      <c r="AT652" s="19" t="s">
        <v>162</v>
      </c>
      <c r="AU652" s="19" t="s">
        <v>82</v>
      </c>
    </row>
    <row r="653" spans="1:65" s="2" customFormat="1" ht="24.2" customHeight="1">
      <c r="A653" s="36"/>
      <c r="B653" s="37"/>
      <c r="C653" s="180" t="s">
        <v>1094</v>
      </c>
      <c r="D653" s="180" t="s">
        <v>153</v>
      </c>
      <c r="E653" s="181" t="s">
        <v>1308</v>
      </c>
      <c r="F653" s="182" t="s">
        <v>1309</v>
      </c>
      <c r="G653" s="183" t="s">
        <v>279</v>
      </c>
      <c r="H653" s="184">
        <v>0.84499999999999997</v>
      </c>
      <c r="I653" s="185"/>
      <c r="J653" s="186">
        <f>ROUND(I653*H653,2)</f>
        <v>0</v>
      </c>
      <c r="K653" s="182" t="s">
        <v>157</v>
      </c>
      <c r="L653" s="41"/>
      <c r="M653" s="187" t="s">
        <v>19</v>
      </c>
      <c r="N653" s="188" t="s">
        <v>44</v>
      </c>
      <c r="O653" s="66"/>
      <c r="P653" s="189">
        <f>O653*H653</f>
        <v>0</v>
      </c>
      <c r="Q653" s="189">
        <v>0</v>
      </c>
      <c r="R653" s="189">
        <f>Q653*H653</f>
        <v>0</v>
      </c>
      <c r="S653" s="189">
        <v>0</v>
      </c>
      <c r="T653" s="190">
        <f>S653*H653</f>
        <v>0</v>
      </c>
      <c r="U653" s="36"/>
      <c r="V653" s="36"/>
      <c r="W653" s="36"/>
      <c r="X653" s="36"/>
      <c r="Y653" s="36"/>
      <c r="Z653" s="36"/>
      <c r="AA653" s="36"/>
      <c r="AB653" s="36"/>
      <c r="AC653" s="36"/>
      <c r="AD653" s="36"/>
      <c r="AE653" s="36"/>
      <c r="AR653" s="191" t="s">
        <v>276</v>
      </c>
      <c r="AT653" s="191" t="s">
        <v>153</v>
      </c>
      <c r="AU653" s="191" t="s">
        <v>82</v>
      </c>
      <c r="AY653" s="19" t="s">
        <v>151</v>
      </c>
      <c r="BE653" s="192">
        <f>IF(N653="základní",J653,0)</f>
        <v>0</v>
      </c>
      <c r="BF653" s="192">
        <f>IF(N653="snížená",J653,0)</f>
        <v>0</v>
      </c>
      <c r="BG653" s="192">
        <f>IF(N653="zákl. přenesená",J653,0)</f>
        <v>0</v>
      </c>
      <c r="BH653" s="192">
        <f>IF(N653="sníž. přenesená",J653,0)</f>
        <v>0</v>
      </c>
      <c r="BI653" s="192">
        <f>IF(N653="nulová",J653,0)</f>
        <v>0</v>
      </c>
      <c r="BJ653" s="19" t="s">
        <v>80</v>
      </c>
      <c r="BK653" s="192">
        <f>ROUND(I653*H653,2)</f>
        <v>0</v>
      </c>
      <c r="BL653" s="19" t="s">
        <v>276</v>
      </c>
      <c r="BM653" s="191" t="s">
        <v>1866</v>
      </c>
    </row>
    <row r="654" spans="1:65" s="2" customFormat="1" ht="29.25">
      <c r="A654" s="36"/>
      <c r="B654" s="37"/>
      <c r="C654" s="38"/>
      <c r="D654" s="193" t="s">
        <v>160</v>
      </c>
      <c r="E654" s="38"/>
      <c r="F654" s="194" t="s">
        <v>1311</v>
      </c>
      <c r="G654" s="38"/>
      <c r="H654" s="38"/>
      <c r="I654" s="195"/>
      <c r="J654" s="38"/>
      <c r="K654" s="38"/>
      <c r="L654" s="41"/>
      <c r="M654" s="196"/>
      <c r="N654" s="197"/>
      <c r="O654" s="66"/>
      <c r="P654" s="66"/>
      <c r="Q654" s="66"/>
      <c r="R654" s="66"/>
      <c r="S654" s="66"/>
      <c r="T654" s="67"/>
      <c r="U654" s="36"/>
      <c r="V654" s="36"/>
      <c r="W654" s="36"/>
      <c r="X654" s="36"/>
      <c r="Y654" s="36"/>
      <c r="Z654" s="36"/>
      <c r="AA654" s="36"/>
      <c r="AB654" s="36"/>
      <c r="AC654" s="36"/>
      <c r="AD654" s="36"/>
      <c r="AE654" s="36"/>
      <c r="AT654" s="19" t="s">
        <v>160</v>
      </c>
      <c r="AU654" s="19" t="s">
        <v>82</v>
      </c>
    </row>
    <row r="655" spans="1:65" s="2" customFormat="1" ht="11.25">
      <c r="A655" s="36"/>
      <c r="B655" s="37"/>
      <c r="C655" s="38"/>
      <c r="D655" s="198" t="s">
        <v>162</v>
      </c>
      <c r="E655" s="38"/>
      <c r="F655" s="199" t="s">
        <v>1312</v>
      </c>
      <c r="G655" s="38"/>
      <c r="H655" s="38"/>
      <c r="I655" s="195"/>
      <c r="J655" s="38"/>
      <c r="K655" s="38"/>
      <c r="L655" s="41"/>
      <c r="M655" s="196"/>
      <c r="N655" s="197"/>
      <c r="O655" s="66"/>
      <c r="P655" s="66"/>
      <c r="Q655" s="66"/>
      <c r="R655" s="66"/>
      <c r="S655" s="66"/>
      <c r="T655" s="67"/>
      <c r="U655" s="36"/>
      <c r="V655" s="36"/>
      <c r="W655" s="36"/>
      <c r="X655" s="36"/>
      <c r="Y655" s="36"/>
      <c r="Z655" s="36"/>
      <c r="AA655" s="36"/>
      <c r="AB655" s="36"/>
      <c r="AC655" s="36"/>
      <c r="AD655" s="36"/>
      <c r="AE655" s="36"/>
      <c r="AT655" s="19" t="s">
        <v>162</v>
      </c>
      <c r="AU655" s="19" t="s">
        <v>82</v>
      </c>
    </row>
    <row r="656" spans="1:65" s="12" customFormat="1" ht="25.9" customHeight="1">
      <c r="B656" s="164"/>
      <c r="C656" s="165"/>
      <c r="D656" s="166" t="s">
        <v>72</v>
      </c>
      <c r="E656" s="167" t="s">
        <v>490</v>
      </c>
      <c r="F656" s="167" t="s">
        <v>491</v>
      </c>
      <c r="G656" s="165"/>
      <c r="H656" s="165"/>
      <c r="I656" s="168"/>
      <c r="J656" s="169">
        <f>BK656</f>
        <v>0</v>
      </c>
      <c r="K656" s="165"/>
      <c r="L656" s="170"/>
      <c r="M656" s="171"/>
      <c r="N656" s="172"/>
      <c r="O656" s="172"/>
      <c r="P656" s="173">
        <f>SUM(P657:P662)</f>
        <v>0</v>
      </c>
      <c r="Q656" s="172"/>
      <c r="R656" s="173">
        <f>SUM(R657:R662)</f>
        <v>0</v>
      </c>
      <c r="S656" s="172"/>
      <c r="T656" s="174">
        <f>SUM(T657:T662)</f>
        <v>0</v>
      </c>
      <c r="AR656" s="175" t="s">
        <v>158</v>
      </c>
      <c r="AT656" s="176" t="s">
        <v>72</v>
      </c>
      <c r="AU656" s="176" t="s">
        <v>73</v>
      </c>
      <c r="AY656" s="175" t="s">
        <v>151</v>
      </c>
      <c r="BK656" s="177">
        <f>SUM(BK657:BK662)</f>
        <v>0</v>
      </c>
    </row>
    <row r="657" spans="1:65" s="2" customFormat="1" ht="16.5" customHeight="1">
      <c r="A657" s="36"/>
      <c r="B657" s="37"/>
      <c r="C657" s="180" t="s">
        <v>1104</v>
      </c>
      <c r="D657" s="180" t="s">
        <v>153</v>
      </c>
      <c r="E657" s="181" t="s">
        <v>493</v>
      </c>
      <c r="F657" s="182" t="s">
        <v>494</v>
      </c>
      <c r="G657" s="183" t="s">
        <v>495</v>
      </c>
      <c r="H657" s="184">
        <v>8</v>
      </c>
      <c r="I657" s="185"/>
      <c r="J657" s="186">
        <f>ROUND(I657*H657,2)</f>
        <v>0</v>
      </c>
      <c r="K657" s="182" t="s">
        <v>157</v>
      </c>
      <c r="L657" s="41"/>
      <c r="M657" s="187" t="s">
        <v>19</v>
      </c>
      <c r="N657" s="188" t="s">
        <v>44</v>
      </c>
      <c r="O657" s="66"/>
      <c r="P657" s="189">
        <f>O657*H657</f>
        <v>0</v>
      </c>
      <c r="Q657" s="189">
        <v>0</v>
      </c>
      <c r="R657" s="189">
        <f>Q657*H657</f>
        <v>0</v>
      </c>
      <c r="S657" s="189">
        <v>0</v>
      </c>
      <c r="T657" s="190">
        <f>S657*H657</f>
        <v>0</v>
      </c>
      <c r="U657" s="36"/>
      <c r="V657" s="36"/>
      <c r="W657" s="36"/>
      <c r="X657" s="36"/>
      <c r="Y657" s="36"/>
      <c r="Z657" s="36"/>
      <c r="AA657" s="36"/>
      <c r="AB657" s="36"/>
      <c r="AC657" s="36"/>
      <c r="AD657" s="36"/>
      <c r="AE657" s="36"/>
      <c r="AR657" s="191" t="s">
        <v>496</v>
      </c>
      <c r="AT657" s="191" t="s">
        <v>153</v>
      </c>
      <c r="AU657" s="191" t="s">
        <v>80</v>
      </c>
      <c r="AY657" s="19" t="s">
        <v>151</v>
      </c>
      <c r="BE657" s="192">
        <f>IF(N657="základní",J657,0)</f>
        <v>0</v>
      </c>
      <c r="BF657" s="192">
        <f>IF(N657="snížená",J657,0)</f>
        <v>0</v>
      </c>
      <c r="BG657" s="192">
        <f>IF(N657="zákl. přenesená",J657,0)</f>
        <v>0</v>
      </c>
      <c r="BH657" s="192">
        <f>IF(N657="sníž. přenesená",J657,0)</f>
        <v>0</v>
      </c>
      <c r="BI657" s="192">
        <f>IF(N657="nulová",J657,0)</f>
        <v>0</v>
      </c>
      <c r="BJ657" s="19" t="s">
        <v>80</v>
      </c>
      <c r="BK657" s="192">
        <f>ROUND(I657*H657,2)</f>
        <v>0</v>
      </c>
      <c r="BL657" s="19" t="s">
        <v>496</v>
      </c>
      <c r="BM657" s="191" t="s">
        <v>1867</v>
      </c>
    </row>
    <row r="658" spans="1:65" s="2" customFormat="1" ht="19.5">
      <c r="A658" s="36"/>
      <c r="B658" s="37"/>
      <c r="C658" s="38"/>
      <c r="D658" s="193" t="s">
        <v>160</v>
      </c>
      <c r="E658" s="38"/>
      <c r="F658" s="194" t="s">
        <v>498</v>
      </c>
      <c r="G658" s="38"/>
      <c r="H658" s="38"/>
      <c r="I658" s="195"/>
      <c r="J658" s="38"/>
      <c r="K658" s="38"/>
      <c r="L658" s="41"/>
      <c r="M658" s="196"/>
      <c r="N658" s="197"/>
      <c r="O658" s="66"/>
      <c r="P658" s="66"/>
      <c r="Q658" s="66"/>
      <c r="R658" s="66"/>
      <c r="S658" s="66"/>
      <c r="T658" s="67"/>
      <c r="U658" s="36"/>
      <c r="V658" s="36"/>
      <c r="W658" s="36"/>
      <c r="X658" s="36"/>
      <c r="Y658" s="36"/>
      <c r="Z658" s="36"/>
      <c r="AA658" s="36"/>
      <c r="AB658" s="36"/>
      <c r="AC658" s="36"/>
      <c r="AD658" s="36"/>
      <c r="AE658" s="36"/>
      <c r="AT658" s="19" t="s">
        <v>160</v>
      </c>
      <c r="AU658" s="19" t="s">
        <v>80</v>
      </c>
    </row>
    <row r="659" spans="1:65" s="2" customFormat="1" ht="11.25">
      <c r="A659" s="36"/>
      <c r="B659" s="37"/>
      <c r="C659" s="38"/>
      <c r="D659" s="198" t="s">
        <v>162</v>
      </c>
      <c r="E659" s="38"/>
      <c r="F659" s="199" t="s">
        <v>499</v>
      </c>
      <c r="G659" s="38"/>
      <c r="H659" s="38"/>
      <c r="I659" s="195"/>
      <c r="J659" s="38"/>
      <c r="K659" s="38"/>
      <c r="L659" s="41"/>
      <c r="M659" s="196"/>
      <c r="N659" s="197"/>
      <c r="O659" s="66"/>
      <c r="P659" s="66"/>
      <c r="Q659" s="66"/>
      <c r="R659" s="66"/>
      <c r="S659" s="66"/>
      <c r="T659" s="67"/>
      <c r="U659" s="36"/>
      <c r="V659" s="36"/>
      <c r="W659" s="36"/>
      <c r="X659" s="36"/>
      <c r="Y659" s="36"/>
      <c r="Z659" s="36"/>
      <c r="AA659" s="36"/>
      <c r="AB659" s="36"/>
      <c r="AC659" s="36"/>
      <c r="AD659" s="36"/>
      <c r="AE659" s="36"/>
      <c r="AT659" s="19" t="s">
        <v>162</v>
      </c>
      <c r="AU659" s="19" t="s">
        <v>80</v>
      </c>
    </row>
    <row r="660" spans="1:65" s="13" customFormat="1" ht="22.5">
      <c r="B660" s="200"/>
      <c r="C660" s="201"/>
      <c r="D660" s="193" t="s">
        <v>164</v>
      </c>
      <c r="E660" s="202" t="s">
        <v>19</v>
      </c>
      <c r="F660" s="203" t="s">
        <v>1315</v>
      </c>
      <c r="G660" s="201"/>
      <c r="H660" s="202" t="s">
        <v>19</v>
      </c>
      <c r="I660" s="204"/>
      <c r="J660" s="201"/>
      <c r="K660" s="201"/>
      <c r="L660" s="205"/>
      <c r="M660" s="206"/>
      <c r="N660" s="207"/>
      <c r="O660" s="207"/>
      <c r="P660" s="207"/>
      <c r="Q660" s="207"/>
      <c r="R660" s="207"/>
      <c r="S660" s="207"/>
      <c r="T660" s="208"/>
      <c r="AT660" s="209" t="s">
        <v>164</v>
      </c>
      <c r="AU660" s="209" t="s">
        <v>80</v>
      </c>
      <c r="AV660" s="13" t="s">
        <v>80</v>
      </c>
      <c r="AW660" s="13" t="s">
        <v>35</v>
      </c>
      <c r="AX660" s="13" t="s">
        <v>73</v>
      </c>
      <c r="AY660" s="209" t="s">
        <v>151</v>
      </c>
    </row>
    <row r="661" spans="1:65" s="14" customFormat="1" ht="11.25">
      <c r="B661" s="210"/>
      <c r="C661" s="211"/>
      <c r="D661" s="193" t="s">
        <v>164</v>
      </c>
      <c r="E661" s="212" t="s">
        <v>19</v>
      </c>
      <c r="F661" s="213" t="s">
        <v>1316</v>
      </c>
      <c r="G661" s="211"/>
      <c r="H661" s="214">
        <v>8</v>
      </c>
      <c r="I661" s="215"/>
      <c r="J661" s="211"/>
      <c r="K661" s="211"/>
      <c r="L661" s="216"/>
      <c r="M661" s="217"/>
      <c r="N661" s="218"/>
      <c r="O661" s="218"/>
      <c r="P661" s="218"/>
      <c r="Q661" s="218"/>
      <c r="R661" s="218"/>
      <c r="S661" s="218"/>
      <c r="T661" s="219"/>
      <c r="AT661" s="220" t="s">
        <v>164</v>
      </c>
      <c r="AU661" s="220" t="s">
        <v>80</v>
      </c>
      <c r="AV661" s="14" t="s">
        <v>82</v>
      </c>
      <c r="AW661" s="14" t="s">
        <v>35</v>
      </c>
      <c r="AX661" s="14" t="s">
        <v>73</v>
      </c>
      <c r="AY661" s="220" t="s">
        <v>151</v>
      </c>
    </row>
    <row r="662" spans="1:65" s="15" customFormat="1" ht="11.25">
      <c r="B662" s="221"/>
      <c r="C662" s="222"/>
      <c r="D662" s="193" t="s">
        <v>164</v>
      </c>
      <c r="E662" s="223" t="s">
        <v>19</v>
      </c>
      <c r="F662" s="224" t="s">
        <v>167</v>
      </c>
      <c r="G662" s="222"/>
      <c r="H662" s="225">
        <v>8</v>
      </c>
      <c r="I662" s="226"/>
      <c r="J662" s="222"/>
      <c r="K662" s="222"/>
      <c r="L662" s="227"/>
      <c r="M662" s="258"/>
      <c r="N662" s="259"/>
      <c r="O662" s="259"/>
      <c r="P662" s="259"/>
      <c r="Q662" s="259"/>
      <c r="R662" s="259"/>
      <c r="S662" s="259"/>
      <c r="T662" s="260"/>
      <c r="AT662" s="231" t="s">
        <v>164</v>
      </c>
      <c r="AU662" s="231" t="s">
        <v>80</v>
      </c>
      <c r="AV662" s="15" t="s">
        <v>158</v>
      </c>
      <c r="AW662" s="15" t="s">
        <v>35</v>
      </c>
      <c r="AX662" s="15" t="s">
        <v>80</v>
      </c>
      <c r="AY662" s="231" t="s">
        <v>151</v>
      </c>
    </row>
    <row r="663" spans="1:65" s="2" customFormat="1" ht="6.95" customHeight="1">
      <c r="A663" s="36"/>
      <c r="B663" s="49"/>
      <c r="C663" s="50"/>
      <c r="D663" s="50"/>
      <c r="E663" s="50"/>
      <c r="F663" s="50"/>
      <c r="G663" s="50"/>
      <c r="H663" s="50"/>
      <c r="I663" s="50"/>
      <c r="J663" s="50"/>
      <c r="K663" s="50"/>
      <c r="L663" s="41"/>
      <c r="M663" s="36"/>
      <c r="O663" s="36"/>
      <c r="P663" s="36"/>
      <c r="Q663" s="36"/>
      <c r="R663" s="36"/>
      <c r="S663" s="36"/>
      <c r="T663" s="36"/>
      <c r="U663" s="36"/>
      <c r="V663" s="36"/>
      <c r="W663" s="36"/>
      <c r="X663" s="36"/>
      <c r="Y663" s="36"/>
      <c r="Z663" s="36"/>
      <c r="AA663" s="36"/>
      <c r="AB663" s="36"/>
      <c r="AC663" s="36"/>
      <c r="AD663" s="36"/>
      <c r="AE663" s="36"/>
    </row>
  </sheetData>
  <sheetProtection algorithmName="SHA-512" hashValue="Gwh43UjaExdW1N1oQ9ahlqvBeJ/Frk+7QhYsu2mADlxWNND0ukMmXjZgwflmyTkt8iWBFaIQvduL/uTVTT+C9Q==" saltValue="SiEeB55RTJxlLY98c/lm1l/YUkKamK7UJmBwmHlRjfz04hgFw6oPkQdbX45uPuh4Prh0k95xlOo38lgZVF3n/g==" spinCount="100000" sheet="1" objects="1" scenarios="1" formatColumns="0" formatRows="0" autoFilter="0"/>
  <autoFilter ref="C99:K662"/>
  <mergeCells count="12">
    <mergeCell ref="E92:H92"/>
    <mergeCell ref="L2:V2"/>
    <mergeCell ref="E50:H50"/>
    <mergeCell ref="E52:H52"/>
    <mergeCell ref="E54:H54"/>
    <mergeCell ref="E88:H88"/>
    <mergeCell ref="E90:H90"/>
    <mergeCell ref="E7:H7"/>
    <mergeCell ref="E9:H9"/>
    <mergeCell ref="E11:H11"/>
    <mergeCell ref="E20:H20"/>
    <mergeCell ref="E29:H29"/>
  </mergeCells>
  <hyperlinks>
    <hyperlink ref="F105" r:id="rId1"/>
    <hyperlink ref="F117" r:id="rId2"/>
    <hyperlink ref="F121" r:id="rId3"/>
    <hyperlink ref="F135" r:id="rId4"/>
    <hyperlink ref="F145" r:id="rId5"/>
    <hyperlink ref="F150" r:id="rId6"/>
    <hyperlink ref="F176" r:id="rId7"/>
    <hyperlink ref="F188" r:id="rId8"/>
    <hyperlink ref="F194" r:id="rId9"/>
    <hyperlink ref="F204" r:id="rId10"/>
    <hyperlink ref="F210" r:id="rId11"/>
    <hyperlink ref="F213" r:id="rId12"/>
    <hyperlink ref="F219" r:id="rId13"/>
    <hyperlink ref="F225" r:id="rId14"/>
    <hyperlink ref="F228" r:id="rId15"/>
    <hyperlink ref="F234" r:id="rId16"/>
    <hyperlink ref="F237" r:id="rId17"/>
    <hyperlink ref="F244" r:id="rId18"/>
    <hyperlink ref="F247" r:id="rId19"/>
    <hyperlink ref="F251" r:id="rId20"/>
    <hyperlink ref="F259" r:id="rId21"/>
    <hyperlink ref="F264" r:id="rId22"/>
    <hyperlink ref="F267" r:id="rId23"/>
    <hyperlink ref="F270" r:id="rId24"/>
    <hyperlink ref="F276" r:id="rId25"/>
    <hyperlink ref="F282" r:id="rId26"/>
    <hyperlink ref="F288" r:id="rId27"/>
    <hyperlink ref="F291" r:id="rId28"/>
    <hyperlink ref="F296" r:id="rId29"/>
    <hyperlink ref="F302" r:id="rId30"/>
    <hyperlink ref="F308" r:id="rId31"/>
    <hyperlink ref="F312" r:id="rId32"/>
    <hyperlink ref="F315" r:id="rId33"/>
    <hyperlink ref="F325" r:id="rId34"/>
    <hyperlink ref="F331" r:id="rId35"/>
    <hyperlink ref="F334" r:id="rId36"/>
    <hyperlink ref="F406" r:id="rId37"/>
    <hyperlink ref="F409" r:id="rId38"/>
    <hyperlink ref="F412" r:id="rId39"/>
    <hyperlink ref="F416" r:id="rId40"/>
    <hyperlink ref="F424" r:id="rId41"/>
    <hyperlink ref="F431" r:id="rId42"/>
    <hyperlink ref="F438" r:id="rId43"/>
    <hyperlink ref="F447" r:id="rId44"/>
    <hyperlink ref="F455" r:id="rId45"/>
    <hyperlink ref="F458" r:id="rId46"/>
    <hyperlink ref="F466" r:id="rId47"/>
    <hyperlink ref="F474" r:id="rId48"/>
    <hyperlink ref="F486" r:id="rId49"/>
    <hyperlink ref="F489" r:id="rId50"/>
    <hyperlink ref="F492" r:id="rId51"/>
    <hyperlink ref="F512" r:id="rId52"/>
    <hyperlink ref="F547" r:id="rId53"/>
    <hyperlink ref="F553" r:id="rId54"/>
    <hyperlink ref="F559" r:id="rId55"/>
    <hyperlink ref="F571" r:id="rId56"/>
    <hyperlink ref="F583" r:id="rId57"/>
    <hyperlink ref="F642" r:id="rId58"/>
    <hyperlink ref="F648" r:id="rId59"/>
    <hyperlink ref="F652" r:id="rId60"/>
    <hyperlink ref="F655" r:id="rId61"/>
    <hyperlink ref="F659" r:id="rId62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6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9"/>
  <sheetViews>
    <sheetView showGridLines="0" topLeftCell="A154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19" t="s">
        <v>108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82</v>
      </c>
    </row>
    <row r="4" spans="1:46" s="1" customFormat="1" ht="24.95" customHeight="1">
      <c r="B4" s="22"/>
      <c r="D4" s="112" t="s">
        <v>118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7" t="str">
        <f>'Rekapitulace stavby'!K6</f>
        <v>Oprava lávek v km 0,217 a 267,240 v žst. Ostrava hl.n.</v>
      </c>
      <c r="F7" s="388"/>
      <c r="G7" s="388"/>
      <c r="H7" s="388"/>
      <c r="L7" s="22"/>
    </row>
    <row r="8" spans="1:46" s="1" customFormat="1" ht="12" customHeight="1">
      <c r="B8" s="22"/>
      <c r="D8" s="114" t="s">
        <v>119</v>
      </c>
      <c r="L8" s="22"/>
    </row>
    <row r="9" spans="1:46" s="2" customFormat="1" ht="16.5" customHeight="1">
      <c r="A9" s="36"/>
      <c r="B9" s="41"/>
      <c r="C9" s="36"/>
      <c r="D9" s="36"/>
      <c r="E9" s="387" t="s">
        <v>344</v>
      </c>
      <c r="F9" s="389"/>
      <c r="G9" s="389"/>
      <c r="H9" s="389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121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16.5" customHeight="1">
      <c r="A11" s="36"/>
      <c r="B11" s="41"/>
      <c r="C11" s="36"/>
      <c r="D11" s="36"/>
      <c r="E11" s="390" t="s">
        <v>1868</v>
      </c>
      <c r="F11" s="389"/>
      <c r="G11" s="389"/>
      <c r="H11" s="389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 t="str">
        <f>'Rekapitulace stavby'!AN8</f>
        <v>20. 6. 2022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25</v>
      </c>
      <c r="E16" s="36"/>
      <c r="F16" s="36"/>
      <c r="G16" s="36"/>
      <c r="H16" s="36"/>
      <c r="I16" s="114" t="s">
        <v>26</v>
      </c>
      <c r="J16" s="105" t="s">
        <v>27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28</v>
      </c>
      <c r="F17" s="36"/>
      <c r="G17" s="36"/>
      <c r="H17" s="36"/>
      <c r="I17" s="114" t="s">
        <v>29</v>
      </c>
      <c r="J17" s="105" t="s">
        <v>30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31</v>
      </c>
      <c r="E19" s="36"/>
      <c r="F19" s="36"/>
      <c r="G19" s="36"/>
      <c r="H19" s="36"/>
      <c r="I19" s="114" t="s">
        <v>26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1" t="str">
        <f>'Rekapitulace stavby'!E14</f>
        <v>Vyplň údaj</v>
      </c>
      <c r="F20" s="392"/>
      <c r="G20" s="392"/>
      <c r="H20" s="392"/>
      <c r="I20" s="114" t="s">
        <v>29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33</v>
      </c>
      <c r="E22" s="36"/>
      <c r="F22" s="36"/>
      <c r="G22" s="36"/>
      <c r="H22" s="36"/>
      <c r="I22" s="114" t="s">
        <v>26</v>
      </c>
      <c r="J22" s="105" t="str">
        <f>IF('Rekapitulace stavby'!AN16="","",'Rekapitulace stavby'!AN16)</f>
        <v/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stavby'!E17="","",'Rekapitulace stavby'!E17)</f>
        <v xml:space="preserve"> </v>
      </c>
      <c r="F23" s="36"/>
      <c r="G23" s="36"/>
      <c r="H23" s="36"/>
      <c r="I23" s="114" t="s">
        <v>29</v>
      </c>
      <c r="J23" s="105" t="str">
        <f>IF('Rekapitulace stavby'!AN17="","",'Rekapitulace stavby'!AN17)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36</v>
      </c>
      <c r="E25" s="36"/>
      <c r="F25" s="36"/>
      <c r="G25" s="36"/>
      <c r="H25" s="36"/>
      <c r="I25" s="114" t="s">
        <v>26</v>
      </c>
      <c r="J25" s="105" t="str">
        <f>IF('Rekapitulace stavby'!AN19="","",'Rekapitulace stavby'!AN19)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 xml:space="preserve"> </v>
      </c>
      <c r="F26" s="36"/>
      <c r="G26" s="36"/>
      <c r="H26" s="36"/>
      <c r="I26" s="114" t="s">
        <v>29</v>
      </c>
      <c r="J26" s="105" t="str">
        <f>IF('Rekapitulace stavby'!AN20="","",'Rekapitulace stavby'!AN20)</f>
        <v/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37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393" t="s">
        <v>19</v>
      </c>
      <c r="F29" s="393"/>
      <c r="G29" s="393"/>
      <c r="H29" s="393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39</v>
      </c>
      <c r="E32" s="36"/>
      <c r="F32" s="36"/>
      <c r="G32" s="36"/>
      <c r="H32" s="36"/>
      <c r="I32" s="36"/>
      <c r="J32" s="122">
        <f>ROUND(J92,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41</v>
      </c>
      <c r="G34" s="36"/>
      <c r="H34" s="36"/>
      <c r="I34" s="123" t="s">
        <v>40</v>
      </c>
      <c r="J34" s="123" t="s">
        <v>42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43</v>
      </c>
      <c r="E35" s="114" t="s">
        <v>44</v>
      </c>
      <c r="F35" s="125">
        <f>ROUND((SUM(BE92:BE158)),  2)</f>
        <v>0</v>
      </c>
      <c r="G35" s="36"/>
      <c r="H35" s="36"/>
      <c r="I35" s="126">
        <v>0.21</v>
      </c>
      <c r="J35" s="125">
        <f>ROUND(((SUM(BE92:BE158))*I35),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45</v>
      </c>
      <c r="F36" s="125">
        <f>ROUND((SUM(BF92:BF158)),  2)</f>
        <v>0</v>
      </c>
      <c r="G36" s="36"/>
      <c r="H36" s="36"/>
      <c r="I36" s="126">
        <v>0.15</v>
      </c>
      <c r="J36" s="125">
        <f>ROUND(((SUM(BF92:BF158))*I36),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46</v>
      </c>
      <c r="F37" s="125">
        <f>ROUND((SUM(BG92:BG158)),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47</v>
      </c>
      <c r="F38" s="125">
        <f>ROUND((SUM(BH92:BH158)),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48</v>
      </c>
      <c r="F39" s="125">
        <f>ROUND((SUM(BI92:BI158)),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49</v>
      </c>
      <c r="E41" s="129"/>
      <c r="F41" s="129"/>
      <c r="G41" s="130" t="s">
        <v>50</v>
      </c>
      <c r="H41" s="131" t="s">
        <v>51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123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94" t="str">
        <f>E7</f>
        <v>Oprava lávek v km 0,217 a 267,240 v žst. Ostrava hl.n.</v>
      </c>
      <c r="F50" s="395"/>
      <c r="G50" s="395"/>
      <c r="H50" s="395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119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94" t="s">
        <v>344</v>
      </c>
      <c r="F52" s="396"/>
      <c r="G52" s="396"/>
      <c r="H52" s="396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121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16.5" customHeight="1">
      <c r="A54" s="36"/>
      <c r="B54" s="37"/>
      <c r="C54" s="38"/>
      <c r="D54" s="38"/>
      <c r="E54" s="348" t="str">
        <f>E11</f>
        <v>SO 02 - 04.1 - lávka km 267,240 - tubus, vzduchotechnika</v>
      </c>
      <c r="F54" s="396"/>
      <c r="G54" s="396"/>
      <c r="H54" s="396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>OŘ Ostrava</v>
      </c>
      <c r="G56" s="38"/>
      <c r="H56" s="38"/>
      <c r="I56" s="31" t="s">
        <v>23</v>
      </c>
      <c r="J56" s="61" t="str">
        <f>IF(J14="","",J14)</f>
        <v>20. 6. 2022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25</v>
      </c>
      <c r="D58" s="38"/>
      <c r="E58" s="38"/>
      <c r="F58" s="29" t="str">
        <f>E17</f>
        <v>Správa železnic s.o. OŘ Ostrava</v>
      </c>
      <c r="G58" s="38"/>
      <c r="H58" s="38"/>
      <c r="I58" s="31" t="s">
        <v>33</v>
      </c>
      <c r="J58" s="34" t="str">
        <f>E23</f>
        <v xml:space="preserve"> 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31</v>
      </c>
      <c r="D59" s="38"/>
      <c r="E59" s="38"/>
      <c r="F59" s="29" t="str">
        <f>IF(E20="","",E20)</f>
        <v>Vyplň údaj</v>
      </c>
      <c r="G59" s="38"/>
      <c r="H59" s="38"/>
      <c r="I59" s="31" t="s">
        <v>36</v>
      </c>
      <c r="J59" s="34" t="str">
        <f>E26</f>
        <v xml:space="preserve"> 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124</v>
      </c>
      <c r="D61" s="139"/>
      <c r="E61" s="139"/>
      <c r="F61" s="139"/>
      <c r="G61" s="139"/>
      <c r="H61" s="139"/>
      <c r="I61" s="139"/>
      <c r="J61" s="140" t="s">
        <v>125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71</v>
      </c>
      <c r="D63" s="38"/>
      <c r="E63" s="38"/>
      <c r="F63" s="38"/>
      <c r="G63" s="38"/>
      <c r="H63" s="38"/>
      <c r="I63" s="38"/>
      <c r="J63" s="79">
        <f>J92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126</v>
      </c>
    </row>
    <row r="64" spans="1:47" s="9" customFormat="1" ht="24.95" customHeight="1">
      <c r="B64" s="142"/>
      <c r="C64" s="143"/>
      <c r="D64" s="144" t="s">
        <v>127</v>
      </c>
      <c r="E64" s="145"/>
      <c r="F64" s="145"/>
      <c r="G64" s="145"/>
      <c r="H64" s="145"/>
      <c r="I64" s="145"/>
      <c r="J64" s="146">
        <f>J93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130</v>
      </c>
      <c r="E65" s="150"/>
      <c r="F65" s="150"/>
      <c r="G65" s="150"/>
      <c r="H65" s="150"/>
      <c r="I65" s="150"/>
      <c r="J65" s="151">
        <f>J94</f>
        <v>0</v>
      </c>
      <c r="K65" s="99"/>
      <c r="L65" s="152"/>
    </row>
    <row r="66" spans="1:31" s="9" customFormat="1" ht="24.95" customHeight="1">
      <c r="B66" s="142"/>
      <c r="C66" s="143"/>
      <c r="D66" s="144" t="s">
        <v>133</v>
      </c>
      <c r="E66" s="145"/>
      <c r="F66" s="145"/>
      <c r="G66" s="145"/>
      <c r="H66" s="145"/>
      <c r="I66" s="145"/>
      <c r="J66" s="146">
        <f>J110</f>
        <v>0</v>
      </c>
      <c r="K66" s="143"/>
      <c r="L66" s="147"/>
    </row>
    <row r="67" spans="1:31" s="10" customFormat="1" ht="19.899999999999999" customHeight="1">
      <c r="B67" s="148"/>
      <c r="C67" s="99"/>
      <c r="D67" s="149" t="s">
        <v>1869</v>
      </c>
      <c r="E67" s="150"/>
      <c r="F67" s="150"/>
      <c r="G67" s="150"/>
      <c r="H67" s="150"/>
      <c r="I67" s="150"/>
      <c r="J67" s="151">
        <f>J111</f>
        <v>0</v>
      </c>
      <c r="K67" s="99"/>
      <c r="L67" s="152"/>
    </row>
    <row r="68" spans="1:31" s="10" customFormat="1" ht="19.899999999999999" customHeight="1">
      <c r="B68" s="148"/>
      <c r="C68" s="99"/>
      <c r="D68" s="149" t="s">
        <v>507</v>
      </c>
      <c r="E68" s="150"/>
      <c r="F68" s="150"/>
      <c r="G68" s="150"/>
      <c r="H68" s="150"/>
      <c r="I68" s="150"/>
      <c r="J68" s="151">
        <f>J136</f>
        <v>0</v>
      </c>
      <c r="K68" s="99"/>
      <c r="L68" s="152"/>
    </row>
    <row r="69" spans="1:31" s="10" customFormat="1" ht="19.899999999999999" customHeight="1">
      <c r="B69" s="148"/>
      <c r="C69" s="99"/>
      <c r="D69" s="149" t="s">
        <v>510</v>
      </c>
      <c r="E69" s="150"/>
      <c r="F69" s="150"/>
      <c r="G69" s="150"/>
      <c r="H69" s="150"/>
      <c r="I69" s="150"/>
      <c r="J69" s="151">
        <f>J144</f>
        <v>0</v>
      </c>
      <c r="K69" s="99"/>
      <c r="L69" s="152"/>
    </row>
    <row r="70" spans="1:31" s="9" customFormat="1" ht="24.95" customHeight="1">
      <c r="B70" s="142"/>
      <c r="C70" s="143"/>
      <c r="D70" s="144" t="s">
        <v>1870</v>
      </c>
      <c r="E70" s="145"/>
      <c r="F70" s="145"/>
      <c r="G70" s="145"/>
      <c r="H70" s="145"/>
      <c r="I70" s="145"/>
      <c r="J70" s="146">
        <f>J153</f>
        <v>0</v>
      </c>
      <c r="K70" s="143"/>
      <c r="L70" s="147"/>
    </row>
    <row r="71" spans="1:31" s="2" customFormat="1" ht="21.75" customHeight="1">
      <c r="A71" s="36"/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115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pans="1:31" s="2" customFormat="1" ht="6.95" customHeight="1">
      <c r="A72" s="36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1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6" spans="1:31" s="2" customFormat="1" ht="6.95" customHeight="1">
      <c r="A76" s="36"/>
      <c r="B76" s="51"/>
      <c r="C76" s="52"/>
      <c r="D76" s="52"/>
      <c r="E76" s="52"/>
      <c r="F76" s="52"/>
      <c r="G76" s="52"/>
      <c r="H76" s="52"/>
      <c r="I76" s="52"/>
      <c r="J76" s="52"/>
      <c r="K76" s="52"/>
      <c r="L76" s="115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24.95" customHeight="1">
      <c r="A77" s="36"/>
      <c r="B77" s="37"/>
      <c r="C77" s="25" t="s">
        <v>136</v>
      </c>
      <c r="D77" s="38"/>
      <c r="E77" s="38"/>
      <c r="F77" s="38"/>
      <c r="G77" s="38"/>
      <c r="H77" s="38"/>
      <c r="I77" s="38"/>
      <c r="J77" s="38"/>
      <c r="K77" s="38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6.95" customHeight="1">
      <c r="A78" s="36"/>
      <c r="B78" s="37"/>
      <c r="C78" s="38"/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12" customHeight="1">
      <c r="A79" s="36"/>
      <c r="B79" s="37"/>
      <c r="C79" s="31" t="s">
        <v>16</v>
      </c>
      <c r="D79" s="38"/>
      <c r="E79" s="38"/>
      <c r="F79" s="38"/>
      <c r="G79" s="38"/>
      <c r="H79" s="38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6.5" customHeight="1">
      <c r="A80" s="36"/>
      <c r="B80" s="37"/>
      <c r="C80" s="38"/>
      <c r="D80" s="38"/>
      <c r="E80" s="394" t="str">
        <f>E7</f>
        <v>Oprava lávek v km 0,217 a 267,240 v žst. Ostrava hl.n.</v>
      </c>
      <c r="F80" s="395"/>
      <c r="G80" s="395"/>
      <c r="H80" s="395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1" customFormat="1" ht="12" customHeight="1">
      <c r="B81" s="23"/>
      <c r="C81" s="31" t="s">
        <v>119</v>
      </c>
      <c r="D81" s="24"/>
      <c r="E81" s="24"/>
      <c r="F81" s="24"/>
      <c r="G81" s="24"/>
      <c r="H81" s="24"/>
      <c r="I81" s="24"/>
      <c r="J81" s="24"/>
      <c r="K81" s="24"/>
      <c r="L81" s="22"/>
    </row>
    <row r="82" spans="1:65" s="2" customFormat="1" ht="16.5" customHeight="1">
      <c r="A82" s="36"/>
      <c r="B82" s="37"/>
      <c r="C82" s="38"/>
      <c r="D82" s="38"/>
      <c r="E82" s="394" t="s">
        <v>344</v>
      </c>
      <c r="F82" s="396"/>
      <c r="G82" s="396"/>
      <c r="H82" s="396"/>
      <c r="I82" s="38"/>
      <c r="J82" s="38"/>
      <c r="K82" s="38"/>
      <c r="L82" s="115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65" s="2" customFormat="1" ht="12" customHeight="1">
      <c r="A83" s="36"/>
      <c r="B83" s="37"/>
      <c r="C83" s="31" t="s">
        <v>121</v>
      </c>
      <c r="D83" s="38"/>
      <c r="E83" s="38"/>
      <c r="F83" s="38"/>
      <c r="G83" s="38"/>
      <c r="H83" s="38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6.5" customHeight="1">
      <c r="A84" s="36"/>
      <c r="B84" s="37"/>
      <c r="C84" s="38"/>
      <c r="D84" s="38"/>
      <c r="E84" s="348" t="str">
        <f>E11</f>
        <v>SO 02 - 04.1 - lávka km 267,240 - tubus, vzduchotechnika</v>
      </c>
      <c r="F84" s="396"/>
      <c r="G84" s="396"/>
      <c r="H84" s="396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6.95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12" customHeight="1">
      <c r="A86" s="36"/>
      <c r="B86" s="37"/>
      <c r="C86" s="31" t="s">
        <v>21</v>
      </c>
      <c r="D86" s="38"/>
      <c r="E86" s="38"/>
      <c r="F86" s="29" t="str">
        <f>F14</f>
        <v>OŘ Ostrava</v>
      </c>
      <c r="G86" s="38"/>
      <c r="H86" s="38"/>
      <c r="I86" s="31" t="s">
        <v>23</v>
      </c>
      <c r="J86" s="61" t="str">
        <f>IF(J14="","",J14)</f>
        <v>20. 6. 2022</v>
      </c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6.95" customHeight="1">
      <c r="A87" s="36"/>
      <c r="B87" s="37"/>
      <c r="C87" s="38"/>
      <c r="D87" s="38"/>
      <c r="E87" s="38"/>
      <c r="F87" s="38"/>
      <c r="G87" s="38"/>
      <c r="H87" s="38"/>
      <c r="I87" s="38"/>
      <c r="J87" s="38"/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15.2" customHeight="1">
      <c r="A88" s="36"/>
      <c r="B88" s="37"/>
      <c r="C88" s="31" t="s">
        <v>25</v>
      </c>
      <c r="D88" s="38"/>
      <c r="E88" s="38"/>
      <c r="F88" s="29" t="str">
        <f>E17</f>
        <v>Správa železnic s.o. OŘ Ostrava</v>
      </c>
      <c r="G88" s="38"/>
      <c r="H88" s="38"/>
      <c r="I88" s="31" t="s">
        <v>33</v>
      </c>
      <c r="J88" s="34" t="str">
        <f>E23</f>
        <v xml:space="preserve"> </v>
      </c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15.2" customHeight="1">
      <c r="A89" s="36"/>
      <c r="B89" s="37"/>
      <c r="C89" s="31" t="s">
        <v>31</v>
      </c>
      <c r="D89" s="38"/>
      <c r="E89" s="38"/>
      <c r="F89" s="29" t="str">
        <f>IF(E20="","",E20)</f>
        <v>Vyplň údaj</v>
      </c>
      <c r="G89" s="38"/>
      <c r="H89" s="38"/>
      <c r="I89" s="31" t="s">
        <v>36</v>
      </c>
      <c r="J89" s="34" t="str">
        <f>E26</f>
        <v xml:space="preserve"> </v>
      </c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2" customFormat="1" ht="10.35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5" s="11" customFormat="1" ht="29.25" customHeight="1">
      <c r="A91" s="153"/>
      <c r="B91" s="154"/>
      <c r="C91" s="155" t="s">
        <v>137</v>
      </c>
      <c r="D91" s="156" t="s">
        <v>58</v>
      </c>
      <c r="E91" s="156" t="s">
        <v>54</v>
      </c>
      <c r="F91" s="156" t="s">
        <v>55</v>
      </c>
      <c r="G91" s="156" t="s">
        <v>138</v>
      </c>
      <c r="H91" s="156" t="s">
        <v>139</v>
      </c>
      <c r="I91" s="156" t="s">
        <v>140</v>
      </c>
      <c r="J91" s="156" t="s">
        <v>125</v>
      </c>
      <c r="K91" s="157" t="s">
        <v>141</v>
      </c>
      <c r="L91" s="158"/>
      <c r="M91" s="70" t="s">
        <v>19</v>
      </c>
      <c r="N91" s="71" t="s">
        <v>43</v>
      </c>
      <c r="O91" s="71" t="s">
        <v>142</v>
      </c>
      <c r="P91" s="71" t="s">
        <v>143</v>
      </c>
      <c r="Q91" s="71" t="s">
        <v>144</v>
      </c>
      <c r="R91" s="71" t="s">
        <v>145</v>
      </c>
      <c r="S91" s="71" t="s">
        <v>146</v>
      </c>
      <c r="T91" s="72" t="s">
        <v>147</v>
      </c>
      <c r="U91" s="153"/>
      <c r="V91" s="153"/>
      <c r="W91" s="153"/>
      <c r="X91" s="153"/>
      <c r="Y91" s="153"/>
      <c r="Z91" s="153"/>
      <c r="AA91" s="153"/>
      <c r="AB91" s="153"/>
      <c r="AC91" s="153"/>
      <c r="AD91" s="153"/>
      <c r="AE91" s="153"/>
    </row>
    <row r="92" spans="1:65" s="2" customFormat="1" ht="22.9" customHeight="1">
      <c r="A92" s="36"/>
      <c r="B92" s="37"/>
      <c r="C92" s="77" t="s">
        <v>148</v>
      </c>
      <c r="D92" s="38"/>
      <c r="E92" s="38"/>
      <c r="F92" s="38"/>
      <c r="G92" s="38"/>
      <c r="H92" s="38"/>
      <c r="I92" s="38"/>
      <c r="J92" s="159">
        <f>BK92</f>
        <v>0</v>
      </c>
      <c r="K92" s="38"/>
      <c r="L92" s="41"/>
      <c r="M92" s="73"/>
      <c r="N92" s="160"/>
      <c r="O92" s="74"/>
      <c r="P92" s="161">
        <f>P93+P110+P153</f>
        <v>0</v>
      </c>
      <c r="Q92" s="74"/>
      <c r="R92" s="161">
        <f>R93+R110+R153</f>
        <v>0.17610000000000001</v>
      </c>
      <c r="S92" s="74"/>
      <c r="T92" s="162">
        <f>T93+T110+T153</f>
        <v>1.4E-2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T92" s="19" t="s">
        <v>72</v>
      </c>
      <c r="AU92" s="19" t="s">
        <v>126</v>
      </c>
      <c r="BK92" s="163">
        <f>BK93+BK110+BK153</f>
        <v>0</v>
      </c>
    </row>
    <row r="93" spans="1:65" s="12" customFormat="1" ht="25.9" customHeight="1">
      <c r="B93" s="164"/>
      <c r="C93" s="165"/>
      <c r="D93" s="166" t="s">
        <v>72</v>
      </c>
      <c r="E93" s="167" t="s">
        <v>149</v>
      </c>
      <c r="F93" s="167" t="s">
        <v>150</v>
      </c>
      <c r="G93" s="165"/>
      <c r="H93" s="165"/>
      <c r="I93" s="168"/>
      <c r="J93" s="169">
        <f>BK93</f>
        <v>0</v>
      </c>
      <c r="K93" s="165"/>
      <c r="L93" s="170"/>
      <c r="M93" s="171"/>
      <c r="N93" s="172"/>
      <c r="O93" s="172"/>
      <c r="P93" s="173">
        <f>P94</f>
        <v>0</v>
      </c>
      <c r="Q93" s="172"/>
      <c r="R93" s="173">
        <f>R94</f>
        <v>0</v>
      </c>
      <c r="S93" s="172"/>
      <c r="T93" s="174">
        <f>T94</f>
        <v>0</v>
      </c>
      <c r="AR93" s="175" t="s">
        <v>80</v>
      </c>
      <c r="AT93" s="176" t="s">
        <v>72</v>
      </c>
      <c r="AU93" s="176" t="s">
        <v>73</v>
      </c>
      <c r="AY93" s="175" t="s">
        <v>151</v>
      </c>
      <c r="BK93" s="177">
        <f>BK94</f>
        <v>0</v>
      </c>
    </row>
    <row r="94" spans="1:65" s="12" customFormat="1" ht="22.9" customHeight="1">
      <c r="B94" s="164"/>
      <c r="C94" s="165"/>
      <c r="D94" s="166" t="s">
        <v>72</v>
      </c>
      <c r="E94" s="178" t="s">
        <v>222</v>
      </c>
      <c r="F94" s="178" t="s">
        <v>230</v>
      </c>
      <c r="G94" s="165"/>
      <c r="H94" s="165"/>
      <c r="I94" s="168"/>
      <c r="J94" s="179">
        <f>BK94</f>
        <v>0</v>
      </c>
      <c r="K94" s="165"/>
      <c r="L94" s="170"/>
      <c r="M94" s="171"/>
      <c r="N94" s="172"/>
      <c r="O94" s="172"/>
      <c r="P94" s="173">
        <f>SUM(P95:P109)</f>
        <v>0</v>
      </c>
      <c r="Q94" s="172"/>
      <c r="R94" s="173">
        <f>SUM(R95:R109)</f>
        <v>0</v>
      </c>
      <c r="S94" s="172"/>
      <c r="T94" s="174">
        <f>SUM(T95:T109)</f>
        <v>0</v>
      </c>
      <c r="AR94" s="175" t="s">
        <v>80</v>
      </c>
      <c r="AT94" s="176" t="s">
        <v>72</v>
      </c>
      <c r="AU94" s="176" t="s">
        <v>80</v>
      </c>
      <c r="AY94" s="175" t="s">
        <v>151</v>
      </c>
      <c r="BK94" s="177">
        <f>SUM(BK95:BK109)</f>
        <v>0</v>
      </c>
    </row>
    <row r="95" spans="1:65" s="2" customFormat="1" ht="37.9" customHeight="1">
      <c r="A95" s="36"/>
      <c r="B95" s="37"/>
      <c r="C95" s="180" t="s">
        <v>80</v>
      </c>
      <c r="D95" s="180" t="s">
        <v>153</v>
      </c>
      <c r="E95" s="181" t="s">
        <v>674</v>
      </c>
      <c r="F95" s="182" t="s">
        <v>675</v>
      </c>
      <c r="G95" s="183" t="s">
        <v>178</v>
      </c>
      <c r="H95" s="184">
        <v>4</v>
      </c>
      <c r="I95" s="185"/>
      <c r="J95" s="186">
        <f>ROUND(I95*H95,2)</f>
        <v>0</v>
      </c>
      <c r="K95" s="182" t="s">
        <v>157</v>
      </c>
      <c r="L95" s="41"/>
      <c r="M95" s="187" t="s">
        <v>19</v>
      </c>
      <c r="N95" s="188" t="s">
        <v>44</v>
      </c>
      <c r="O95" s="66"/>
      <c r="P95" s="189">
        <f>O95*H95</f>
        <v>0</v>
      </c>
      <c r="Q95" s="189">
        <v>0</v>
      </c>
      <c r="R95" s="189">
        <f>Q95*H95</f>
        <v>0</v>
      </c>
      <c r="S95" s="189">
        <v>0</v>
      </c>
      <c r="T95" s="190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191" t="s">
        <v>158</v>
      </c>
      <c r="AT95" s="191" t="s">
        <v>153</v>
      </c>
      <c r="AU95" s="191" t="s">
        <v>82</v>
      </c>
      <c r="AY95" s="19" t="s">
        <v>151</v>
      </c>
      <c r="BE95" s="192">
        <f>IF(N95="základní",J95,0)</f>
        <v>0</v>
      </c>
      <c r="BF95" s="192">
        <f>IF(N95="snížená",J95,0)</f>
        <v>0</v>
      </c>
      <c r="BG95" s="192">
        <f>IF(N95="zákl. přenesená",J95,0)</f>
        <v>0</v>
      </c>
      <c r="BH95" s="192">
        <f>IF(N95="sníž. přenesená",J95,0)</f>
        <v>0</v>
      </c>
      <c r="BI95" s="192">
        <f>IF(N95="nulová",J95,0)</f>
        <v>0</v>
      </c>
      <c r="BJ95" s="19" t="s">
        <v>80</v>
      </c>
      <c r="BK95" s="192">
        <f>ROUND(I95*H95,2)</f>
        <v>0</v>
      </c>
      <c r="BL95" s="19" t="s">
        <v>158</v>
      </c>
      <c r="BM95" s="191" t="s">
        <v>1871</v>
      </c>
    </row>
    <row r="96" spans="1:65" s="2" customFormat="1" ht="29.25">
      <c r="A96" s="36"/>
      <c r="B96" s="37"/>
      <c r="C96" s="38"/>
      <c r="D96" s="193" t="s">
        <v>160</v>
      </c>
      <c r="E96" s="38"/>
      <c r="F96" s="194" t="s">
        <v>677</v>
      </c>
      <c r="G96" s="38"/>
      <c r="H96" s="38"/>
      <c r="I96" s="195"/>
      <c r="J96" s="38"/>
      <c r="K96" s="38"/>
      <c r="L96" s="41"/>
      <c r="M96" s="196"/>
      <c r="N96" s="197"/>
      <c r="O96" s="66"/>
      <c r="P96" s="66"/>
      <c r="Q96" s="66"/>
      <c r="R96" s="66"/>
      <c r="S96" s="66"/>
      <c r="T96" s="67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9" t="s">
        <v>160</v>
      </c>
      <c r="AU96" s="19" t="s">
        <v>82</v>
      </c>
    </row>
    <row r="97" spans="1:65" s="2" customFormat="1" ht="11.25">
      <c r="A97" s="36"/>
      <c r="B97" s="37"/>
      <c r="C97" s="38"/>
      <c r="D97" s="198" t="s">
        <v>162</v>
      </c>
      <c r="E97" s="38"/>
      <c r="F97" s="199" t="s">
        <v>678</v>
      </c>
      <c r="G97" s="38"/>
      <c r="H97" s="38"/>
      <c r="I97" s="195"/>
      <c r="J97" s="38"/>
      <c r="K97" s="38"/>
      <c r="L97" s="41"/>
      <c r="M97" s="196"/>
      <c r="N97" s="197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162</v>
      </c>
      <c r="AU97" s="19" t="s">
        <v>82</v>
      </c>
    </row>
    <row r="98" spans="1:65" s="13" customFormat="1" ht="11.25">
      <c r="B98" s="200"/>
      <c r="C98" s="201"/>
      <c r="D98" s="193" t="s">
        <v>164</v>
      </c>
      <c r="E98" s="202" t="s">
        <v>19</v>
      </c>
      <c r="F98" s="203" t="s">
        <v>1872</v>
      </c>
      <c r="G98" s="201"/>
      <c r="H98" s="202" t="s">
        <v>19</v>
      </c>
      <c r="I98" s="204"/>
      <c r="J98" s="201"/>
      <c r="K98" s="201"/>
      <c r="L98" s="205"/>
      <c r="M98" s="206"/>
      <c r="N98" s="207"/>
      <c r="O98" s="207"/>
      <c r="P98" s="207"/>
      <c r="Q98" s="207"/>
      <c r="R98" s="207"/>
      <c r="S98" s="207"/>
      <c r="T98" s="208"/>
      <c r="AT98" s="209" t="s">
        <v>164</v>
      </c>
      <c r="AU98" s="209" t="s">
        <v>82</v>
      </c>
      <c r="AV98" s="13" t="s">
        <v>80</v>
      </c>
      <c r="AW98" s="13" t="s">
        <v>35</v>
      </c>
      <c r="AX98" s="13" t="s">
        <v>73</v>
      </c>
      <c r="AY98" s="209" t="s">
        <v>151</v>
      </c>
    </row>
    <row r="99" spans="1:65" s="14" customFormat="1" ht="11.25">
      <c r="B99" s="210"/>
      <c r="C99" s="211"/>
      <c r="D99" s="193" t="s">
        <v>164</v>
      </c>
      <c r="E99" s="212" t="s">
        <v>19</v>
      </c>
      <c r="F99" s="213" t="s">
        <v>1459</v>
      </c>
      <c r="G99" s="211"/>
      <c r="H99" s="214">
        <v>4</v>
      </c>
      <c r="I99" s="215"/>
      <c r="J99" s="211"/>
      <c r="K99" s="211"/>
      <c r="L99" s="216"/>
      <c r="M99" s="217"/>
      <c r="N99" s="218"/>
      <c r="O99" s="218"/>
      <c r="P99" s="218"/>
      <c r="Q99" s="218"/>
      <c r="R99" s="218"/>
      <c r="S99" s="218"/>
      <c r="T99" s="219"/>
      <c r="AT99" s="220" t="s">
        <v>164</v>
      </c>
      <c r="AU99" s="220" t="s">
        <v>82</v>
      </c>
      <c r="AV99" s="14" t="s">
        <v>82</v>
      </c>
      <c r="AW99" s="14" t="s">
        <v>35</v>
      </c>
      <c r="AX99" s="14" t="s">
        <v>73</v>
      </c>
      <c r="AY99" s="220" t="s">
        <v>151</v>
      </c>
    </row>
    <row r="100" spans="1:65" s="15" customFormat="1" ht="11.25">
      <c r="B100" s="221"/>
      <c r="C100" s="222"/>
      <c r="D100" s="193" t="s">
        <v>164</v>
      </c>
      <c r="E100" s="223" t="s">
        <v>19</v>
      </c>
      <c r="F100" s="224" t="s">
        <v>167</v>
      </c>
      <c r="G100" s="222"/>
      <c r="H100" s="225">
        <v>4</v>
      </c>
      <c r="I100" s="226"/>
      <c r="J100" s="222"/>
      <c r="K100" s="222"/>
      <c r="L100" s="227"/>
      <c r="M100" s="228"/>
      <c r="N100" s="229"/>
      <c r="O100" s="229"/>
      <c r="P100" s="229"/>
      <c r="Q100" s="229"/>
      <c r="R100" s="229"/>
      <c r="S100" s="229"/>
      <c r="T100" s="230"/>
      <c r="AT100" s="231" t="s">
        <v>164</v>
      </c>
      <c r="AU100" s="231" t="s">
        <v>82</v>
      </c>
      <c r="AV100" s="15" t="s">
        <v>158</v>
      </c>
      <c r="AW100" s="15" t="s">
        <v>35</v>
      </c>
      <c r="AX100" s="15" t="s">
        <v>80</v>
      </c>
      <c r="AY100" s="231" t="s">
        <v>151</v>
      </c>
    </row>
    <row r="101" spans="1:65" s="2" customFormat="1" ht="33" customHeight="1">
      <c r="A101" s="36"/>
      <c r="B101" s="37"/>
      <c r="C101" s="180" t="s">
        <v>82</v>
      </c>
      <c r="D101" s="180" t="s">
        <v>153</v>
      </c>
      <c r="E101" s="181" t="s">
        <v>685</v>
      </c>
      <c r="F101" s="182" t="s">
        <v>686</v>
      </c>
      <c r="G101" s="183" t="s">
        <v>178</v>
      </c>
      <c r="H101" s="184">
        <v>20</v>
      </c>
      <c r="I101" s="185"/>
      <c r="J101" s="186">
        <f>ROUND(I101*H101,2)</f>
        <v>0</v>
      </c>
      <c r="K101" s="182" t="s">
        <v>157</v>
      </c>
      <c r="L101" s="41"/>
      <c r="M101" s="187" t="s">
        <v>19</v>
      </c>
      <c r="N101" s="188" t="s">
        <v>44</v>
      </c>
      <c r="O101" s="66"/>
      <c r="P101" s="189">
        <f>O101*H101</f>
        <v>0</v>
      </c>
      <c r="Q101" s="189">
        <v>0</v>
      </c>
      <c r="R101" s="189">
        <f>Q101*H101</f>
        <v>0</v>
      </c>
      <c r="S101" s="189">
        <v>0</v>
      </c>
      <c r="T101" s="190">
        <f>S101*H101</f>
        <v>0</v>
      </c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R101" s="191" t="s">
        <v>158</v>
      </c>
      <c r="AT101" s="191" t="s">
        <v>153</v>
      </c>
      <c r="AU101" s="191" t="s">
        <v>82</v>
      </c>
      <c r="AY101" s="19" t="s">
        <v>151</v>
      </c>
      <c r="BE101" s="192">
        <f>IF(N101="základní",J101,0)</f>
        <v>0</v>
      </c>
      <c r="BF101" s="192">
        <f>IF(N101="snížená",J101,0)</f>
        <v>0</v>
      </c>
      <c r="BG101" s="192">
        <f>IF(N101="zákl. přenesená",J101,0)</f>
        <v>0</v>
      </c>
      <c r="BH101" s="192">
        <f>IF(N101="sníž. přenesená",J101,0)</f>
        <v>0</v>
      </c>
      <c r="BI101" s="192">
        <f>IF(N101="nulová",J101,0)</f>
        <v>0</v>
      </c>
      <c r="BJ101" s="19" t="s">
        <v>80</v>
      </c>
      <c r="BK101" s="192">
        <f>ROUND(I101*H101,2)</f>
        <v>0</v>
      </c>
      <c r="BL101" s="19" t="s">
        <v>158</v>
      </c>
      <c r="BM101" s="191" t="s">
        <v>1873</v>
      </c>
    </row>
    <row r="102" spans="1:65" s="2" customFormat="1" ht="29.25">
      <c r="A102" s="36"/>
      <c r="B102" s="37"/>
      <c r="C102" s="38"/>
      <c r="D102" s="193" t="s">
        <v>160</v>
      </c>
      <c r="E102" s="38"/>
      <c r="F102" s="194" t="s">
        <v>688</v>
      </c>
      <c r="G102" s="38"/>
      <c r="H102" s="38"/>
      <c r="I102" s="195"/>
      <c r="J102" s="38"/>
      <c r="K102" s="38"/>
      <c r="L102" s="41"/>
      <c r="M102" s="196"/>
      <c r="N102" s="197"/>
      <c r="O102" s="66"/>
      <c r="P102" s="66"/>
      <c r="Q102" s="66"/>
      <c r="R102" s="66"/>
      <c r="S102" s="66"/>
      <c r="T102" s="67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T102" s="19" t="s">
        <v>160</v>
      </c>
      <c r="AU102" s="19" t="s">
        <v>82</v>
      </c>
    </row>
    <row r="103" spans="1:65" s="2" customFormat="1" ht="11.25">
      <c r="A103" s="36"/>
      <c r="B103" s="37"/>
      <c r="C103" s="38"/>
      <c r="D103" s="198" t="s">
        <v>162</v>
      </c>
      <c r="E103" s="38"/>
      <c r="F103" s="199" t="s">
        <v>689</v>
      </c>
      <c r="G103" s="38"/>
      <c r="H103" s="38"/>
      <c r="I103" s="195"/>
      <c r="J103" s="38"/>
      <c r="K103" s="38"/>
      <c r="L103" s="41"/>
      <c r="M103" s="196"/>
      <c r="N103" s="197"/>
      <c r="O103" s="66"/>
      <c r="P103" s="66"/>
      <c r="Q103" s="66"/>
      <c r="R103" s="66"/>
      <c r="S103" s="66"/>
      <c r="T103" s="67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9" t="s">
        <v>162</v>
      </c>
      <c r="AU103" s="19" t="s">
        <v>82</v>
      </c>
    </row>
    <row r="104" spans="1:65" s="13" customFormat="1" ht="11.25">
      <c r="B104" s="200"/>
      <c r="C104" s="201"/>
      <c r="D104" s="193" t="s">
        <v>164</v>
      </c>
      <c r="E104" s="202" t="s">
        <v>19</v>
      </c>
      <c r="F104" s="203" t="s">
        <v>690</v>
      </c>
      <c r="G104" s="201"/>
      <c r="H104" s="202" t="s">
        <v>19</v>
      </c>
      <c r="I104" s="204"/>
      <c r="J104" s="201"/>
      <c r="K104" s="201"/>
      <c r="L104" s="205"/>
      <c r="M104" s="206"/>
      <c r="N104" s="207"/>
      <c r="O104" s="207"/>
      <c r="P104" s="207"/>
      <c r="Q104" s="207"/>
      <c r="R104" s="207"/>
      <c r="S104" s="207"/>
      <c r="T104" s="208"/>
      <c r="AT104" s="209" t="s">
        <v>164</v>
      </c>
      <c r="AU104" s="209" t="s">
        <v>82</v>
      </c>
      <c r="AV104" s="13" t="s">
        <v>80</v>
      </c>
      <c r="AW104" s="13" t="s">
        <v>35</v>
      </c>
      <c r="AX104" s="13" t="s">
        <v>73</v>
      </c>
      <c r="AY104" s="209" t="s">
        <v>151</v>
      </c>
    </row>
    <row r="105" spans="1:65" s="14" customFormat="1" ht="11.25">
      <c r="B105" s="210"/>
      <c r="C105" s="211"/>
      <c r="D105" s="193" t="s">
        <v>164</v>
      </c>
      <c r="E105" s="212" t="s">
        <v>19</v>
      </c>
      <c r="F105" s="213" t="s">
        <v>1874</v>
      </c>
      <c r="G105" s="211"/>
      <c r="H105" s="214">
        <v>20</v>
      </c>
      <c r="I105" s="215"/>
      <c r="J105" s="211"/>
      <c r="K105" s="211"/>
      <c r="L105" s="216"/>
      <c r="M105" s="217"/>
      <c r="N105" s="218"/>
      <c r="O105" s="218"/>
      <c r="P105" s="218"/>
      <c r="Q105" s="218"/>
      <c r="R105" s="218"/>
      <c r="S105" s="218"/>
      <c r="T105" s="219"/>
      <c r="AT105" s="220" t="s">
        <v>164</v>
      </c>
      <c r="AU105" s="220" t="s">
        <v>82</v>
      </c>
      <c r="AV105" s="14" t="s">
        <v>82</v>
      </c>
      <c r="AW105" s="14" t="s">
        <v>35</v>
      </c>
      <c r="AX105" s="14" t="s">
        <v>73</v>
      </c>
      <c r="AY105" s="220" t="s">
        <v>151</v>
      </c>
    </row>
    <row r="106" spans="1:65" s="15" customFormat="1" ht="11.25">
      <c r="B106" s="221"/>
      <c r="C106" s="222"/>
      <c r="D106" s="193" t="s">
        <v>164</v>
      </c>
      <c r="E106" s="223" t="s">
        <v>19</v>
      </c>
      <c r="F106" s="224" t="s">
        <v>167</v>
      </c>
      <c r="G106" s="222"/>
      <c r="H106" s="225">
        <v>20</v>
      </c>
      <c r="I106" s="226"/>
      <c r="J106" s="222"/>
      <c r="K106" s="222"/>
      <c r="L106" s="227"/>
      <c r="M106" s="228"/>
      <c r="N106" s="229"/>
      <c r="O106" s="229"/>
      <c r="P106" s="229"/>
      <c r="Q106" s="229"/>
      <c r="R106" s="229"/>
      <c r="S106" s="229"/>
      <c r="T106" s="230"/>
      <c r="AT106" s="231" t="s">
        <v>164</v>
      </c>
      <c r="AU106" s="231" t="s">
        <v>82</v>
      </c>
      <c r="AV106" s="15" t="s">
        <v>158</v>
      </c>
      <c r="AW106" s="15" t="s">
        <v>35</v>
      </c>
      <c r="AX106" s="15" t="s">
        <v>80</v>
      </c>
      <c r="AY106" s="231" t="s">
        <v>151</v>
      </c>
    </row>
    <row r="107" spans="1:65" s="2" customFormat="1" ht="37.9" customHeight="1">
      <c r="A107" s="36"/>
      <c r="B107" s="37"/>
      <c r="C107" s="180" t="s">
        <v>175</v>
      </c>
      <c r="D107" s="180" t="s">
        <v>153</v>
      </c>
      <c r="E107" s="181" t="s">
        <v>692</v>
      </c>
      <c r="F107" s="182" t="s">
        <v>693</v>
      </c>
      <c r="G107" s="183" t="s">
        <v>178</v>
      </c>
      <c r="H107" s="184">
        <v>4</v>
      </c>
      <c r="I107" s="185"/>
      <c r="J107" s="186">
        <f>ROUND(I107*H107,2)</f>
        <v>0</v>
      </c>
      <c r="K107" s="182" t="s">
        <v>157</v>
      </c>
      <c r="L107" s="41"/>
      <c r="M107" s="187" t="s">
        <v>19</v>
      </c>
      <c r="N107" s="188" t="s">
        <v>44</v>
      </c>
      <c r="O107" s="66"/>
      <c r="P107" s="189">
        <f>O107*H107</f>
        <v>0</v>
      </c>
      <c r="Q107" s="189">
        <v>0</v>
      </c>
      <c r="R107" s="189">
        <f>Q107*H107</f>
        <v>0</v>
      </c>
      <c r="S107" s="189">
        <v>0</v>
      </c>
      <c r="T107" s="190">
        <f>S107*H107</f>
        <v>0</v>
      </c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R107" s="191" t="s">
        <v>158</v>
      </c>
      <c r="AT107" s="191" t="s">
        <v>153</v>
      </c>
      <c r="AU107" s="191" t="s">
        <v>82</v>
      </c>
      <c r="AY107" s="19" t="s">
        <v>151</v>
      </c>
      <c r="BE107" s="192">
        <f>IF(N107="základní",J107,0)</f>
        <v>0</v>
      </c>
      <c r="BF107" s="192">
        <f>IF(N107="snížená",J107,0)</f>
        <v>0</v>
      </c>
      <c r="BG107" s="192">
        <f>IF(N107="zákl. přenesená",J107,0)</f>
        <v>0</v>
      </c>
      <c r="BH107" s="192">
        <f>IF(N107="sníž. přenesená",J107,0)</f>
        <v>0</v>
      </c>
      <c r="BI107" s="192">
        <f>IF(N107="nulová",J107,0)</f>
        <v>0</v>
      </c>
      <c r="BJ107" s="19" t="s">
        <v>80</v>
      </c>
      <c r="BK107" s="192">
        <f>ROUND(I107*H107,2)</f>
        <v>0</v>
      </c>
      <c r="BL107" s="19" t="s">
        <v>158</v>
      </c>
      <c r="BM107" s="191" t="s">
        <v>1875</v>
      </c>
    </row>
    <row r="108" spans="1:65" s="2" customFormat="1" ht="29.25">
      <c r="A108" s="36"/>
      <c r="B108" s="37"/>
      <c r="C108" s="38"/>
      <c r="D108" s="193" t="s">
        <v>160</v>
      </c>
      <c r="E108" s="38"/>
      <c r="F108" s="194" t="s">
        <v>695</v>
      </c>
      <c r="G108" s="38"/>
      <c r="H108" s="38"/>
      <c r="I108" s="195"/>
      <c r="J108" s="38"/>
      <c r="K108" s="38"/>
      <c r="L108" s="41"/>
      <c r="M108" s="196"/>
      <c r="N108" s="197"/>
      <c r="O108" s="66"/>
      <c r="P108" s="66"/>
      <c r="Q108" s="66"/>
      <c r="R108" s="66"/>
      <c r="S108" s="66"/>
      <c r="T108" s="67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T108" s="19" t="s">
        <v>160</v>
      </c>
      <c r="AU108" s="19" t="s">
        <v>82</v>
      </c>
    </row>
    <row r="109" spans="1:65" s="2" customFormat="1" ht="11.25">
      <c r="A109" s="36"/>
      <c r="B109" s="37"/>
      <c r="C109" s="38"/>
      <c r="D109" s="198" t="s">
        <v>162</v>
      </c>
      <c r="E109" s="38"/>
      <c r="F109" s="199" t="s">
        <v>696</v>
      </c>
      <c r="G109" s="38"/>
      <c r="H109" s="38"/>
      <c r="I109" s="195"/>
      <c r="J109" s="38"/>
      <c r="K109" s="38"/>
      <c r="L109" s="41"/>
      <c r="M109" s="196"/>
      <c r="N109" s="197"/>
      <c r="O109" s="66"/>
      <c r="P109" s="66"/>
      <c r="Q109" s="66"/>
      <c r="R109" s="66"/>
      <c r="S109" s="66"/>
      <c r="T109" s="67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9" t="s">
        <v>162</v>
      </c>
      <c r="AU109" s="19" t="s">
        <v>82</v>
      </c>
    </row>
    <row r="110" spans="1:65" s="12" customFormat="1" ht="25.9" customHeight="1">
      <c r="B110" s="164"/>
      <c r="C110" s="165"/>
      <c r="D110" s="166" t="s">
        <v>72</v>
      </c>
      <c r="E110" s="167" t="s">
        <v>305</v>
      </c>
      <c r="F110" s="167" t="s">
        <v>306</v>
      </c>
      <c r="G110" s="165"/>
      <c r="H110" s="165"/>
      <c r="I110" s="168"/>
      <c r="J110" s="169">
        <f>BK110</f>
        <v>0</v>
      </c>
      <c r="K110" s="165"/>
      <c r="L110" s="170"/>
      <c r="M110" s="171"/>
      <c r="N110" s="172"/>
      <c r="O110" s="172"/>
      <c r="P110" s="173">
        <f>P111+P136+P144</f>
        <v>0</v>
      </c>
      <c r="Q110" s="172"/>
      <c r="R110" s="173">
        <f>R111+R136+R144</f>
        <v>0.17610000000000001</v>
      </c>
      <c r="S110" s="172"/>
      <c r="T110" s="174">
        <f>T111+T136+T144</f>
        <v>1.4E-2</v>
      </c>
      <c r="AR110" s="175" t="s">
        <v>82</v>
      </c>
      <c r="AT110" s="176" t="s">
        <v>72</v>
      </c>
      <c r="AU110" s="176" t="s">
        <v>73</v>
      </c>
      <c r="AY110" s="175" t="s">
        <v>151</v>
      </c>
      <c r="BK110" s="177">
        <f>BK111+BK136+BK144</f>
        <v>0</v>
      </c>
    </row>
    <row r="111" spans="1:65" s="12" customFormat="1" ht="22.9" customHeight="1">
      <c r="B111" s="164"/>
      <c r="C111" s="165"/>
      <c r="D111" s="166" t="s">
        <v>72</v>
      </c>
      <c r="E111" s="178" t="s">
        <v>1876</v>
      </c>
      <c r="F111" s="178" t="s">
        <v>1877</v>
      </c>
      <c r="G111" s="165"/>
      <c r="H111" s="165"/>
      <c r="I111" s="168"/>
      <c r="J111" s="179">
        <f>BK111</f>
        <v>0</v>
      </c>
      <c r="K111" s="165"/>
      <c r="L111" s="170"/>
      <c r="M111" s="171"/>
      <c r="N111" s="172"/>
      <c r="O111" s="172"/>
      <c r="P111" s="173">
        <f>SUM(P112:P135)</f>
        <v>0</v>
      </c>
      <c r="Q111" s="172"/>
      <c r="R111" s="173">
        <f>SUM(R112:R135)</f>
        <v>0.10610000000000003</v>
      </c>
      <c r="S111" s="172"/>
      <c r="T111" s="174">
        <f>SUM(T112:T135)</f>
        <v>0</v>
      </c>
      <c r="AR111" s="175" t="s">
        <v>82</v>
      </c>
      <c r="AT111" s="176" t="s">
        <v>72</v>
      </c>
      <c r="AU111" s="176" t="s">
        <v>80</v>
      </c>
      <c r="AY111" s="175" t="s">
        <v>151</v>
      </c>
      <c r="BK111" s="177">
        <f>SUM(BK112:BK135)</f>
        <v>0</v>
      </c>
    </row>
    <row r="112" spans="1:65" s="2" customFormat="1" ht="16.5" customHeight="1">
      <c r="A112" s="36"/>
      <c r="B112" s="37"/>
      <c r="C112" s="180" t="s">
        <v>158</v>
      </c>
      <c r="D112" s="180" t="s">
        <v>153</v>
      </c>
      <c r="E112" s="181" t="s">
        <v>1878</v>
      </c>
      <c r="F112" s="182" t="s">
        <v>1879</v>
      </c>
      <c r="G112" s="183" t="s">
        <v>447</v>
      </c>
      <c r="H112" s="184">
        <v>2</v>
      </c>
      <c r="I112" s="185"/>
      <c r="J112" s="186">
        <f>ROUND(I112*H112,2)</f>
        <v>0</v>
      </c>
      <c r="K112" s="182" t="s">
        <v>19</v>
      </c>
      <c r="L112" s="41"/>
      <c r="M112" s="187" t="s">
        <v>19</v>
      </c>
      <c r="N112" s="188" t="s">
        <v>44</v>
      </c>
      <c r="O112" s="66"/>
      <c r="P112" s="189">
        <f>O112*H112</f>
        <v>0</v>
      </c>
      <c r="Q112" s="189">
        <v>0</v>
      </c>
      <c r="R112" s="189">
        <f>Q112*H112</f>
        <v>0</v>
      </c>
      <c r="S112" s="189">
        <v>0</v>
      </c>
      <c r="T112" s="190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191" t="s">
        <v>276</v>
      </c>
      <c r="AT112" s="191" t="s">
        <v>153</v>
      </c>
      <c r="AU112" s="191" t="s">
        <v>82</v>
      </c>
      <c r="AY112" s="19" t="s">
        <v>151</v>
      </c>
      <c r="BE112" s="192">
        <f>IF(N112="základní",J112,0)</f>
        <v>0</v>
      </c>
      <c r="BF112" s="192">
        <f>IF(N112="snížená",J112,0)</f>
        <v>0</v>
      </c>
      <c r="BG112" s="192">
        <f>IF(N112="zákl. přenesená",J112,0)</f>
        <v>0</v>
      </c>
      <c r="BH112" s="192">
        <f>IF(N112="sníž. přenesená",J112,0)</f>
        <v>0</v>
      </c>
      <c r="BI112" s="192">
        <f>IF(N112="nulová",J112,0)</f>
        <v>0</v>
      </c>
      <c r="BJ112" s="19" t="s">
        <v>80</v>
      </c>
      <c r="BK112" s="192">
        <f>ROUND(I112*H112,2)</f>
        <v>0</v>
      </c>
      <c r="BL112" s="19" t="s">
        <v>276</v>
      </c>
      <c r="BM112" s="191" t="s">
        <v>1880</v>
      </c>
    </row>
    <row r="113" spans="1:65" s="2" customFormat="1" ht="11.25">
      <c r="A113" s="36"/>
      <c r="B113" s="37"/>
      <c r="C113" s="38"/>
      <c r="D113" s="193" t="s">
        <v>160</v>
      </c>
      <c r="E113" s="38"/>
      <c r="F113" s="194" t="s">
        <v>1879</v>
      </c>
      <c r="G113" s="38"/>
      <c r="H113" s="38"/>
      <c r="I113" s="195"/>
      <c r="J113" s="38"/>
      <c r="K113" s="38"/>
      <c r="L113" s="41"/>
      <c r="M113" s="196"/>
      <c r="N113" s="197"/>
      <c r="O113" s="66"/>
      <c r="P113" s="66"/>
      <c r="Q113" s="66"/>
      <c r="R113" s="66"/>
      <c r="S113" s="66"/>
      <c r="T113" s="67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9" t="s">
        <v>160</v>
      </c>
      <c r="AU113" s="19" t="s">
        <v>82</v>
      </c>
    </row>
    <row r="114" spans="1:65" s="2" customFormat="1" ht="24.2" customHeight="1">
      <c r="A114" s="36"/>
      <c r="B114" s="37"/>
      <c r="C114" s="180" t="s">
        <v>191</v>
      </c>
      <c r="D114" s="180" t="s">
        <v>153</v>
      </c>
      <c r="E114" s="181" t="s">
        <v>1881</v>
      </c>
      <c r="F114" s="182" t="s">
        <v>1882</v>
      </c>
      <c r="G114" s="183" t="s">
        <v>447</v>
      </c>
      <c r="H114" s="184">
        <v>1</v>
      </c>
      <c r="I114" s="185"/>
      <c r="J114" s="186">
        <f>ROUND(I114*H114,2)</f>
        <v>0</v>
      </c>
      <c r="K114" s="182" t="s">
        <v>19</v>
      </c>
      <c r="L114" s="41"/>
      <c r="M114" s="187" t="s">
        <v>19</v>
      </c>
      <c r="N114" s="188" t="s">
        <v>44</v>
      </c>
      <c r="O114" s="66"/>
      <c r="P114" s="189">
        <f>O114*H114</f>
        <v>0</v>
      </c>
      <c r="Q114" s="189">
        <v>0</v>
      </c>
      <c r="R114" s="189">
        <f>Q114*H114</f>
        <v>0</v>
      </c>
      <c r="S114" s="189">
        <v>0</v>
      </c>
      <c r="T114" s="190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191" t="s">
        <v>276</v>
      </c>
      <c r="AT114" s="191" t="s">
        <v>153</v>
      </c>
      <c r="AU114" s="191" t="s">
        <v>82</v>
      </c>
      <c r="AY114" s="19" t="s">
        <v>151</v>
      </c>
      <c r="BE114" s="192">
        <f>IF(N114="základní",J114,0)</f>
        <v>0</v>
      </c>
      <c r="BF114" s="192">
        <f>IF(N114="snížená",J114,0)</f>
        <v>0</v>
      </c>
      <c r="BG114" s="192">
        <f>IF(N114="zákl. přenesená",J114,0)</f>
        <v>0</v>
      </c>
      <c r="BH114" s="192">
        <f>IF(N114="sníž. přenesená",J114,0)</f>
        <v>0</v>
      </c>
      <c r="BI114" s="192">
        <f>IF(N114="nulová",J114,0)</f>
        <v>0</v>
      </c>
      <c r="BJ114" s="19" t="s">
        <v>80</v>
      </c>
      <c r="BK114" s="192">
        <f>ROUND(I114*H114,2)</f>
        <v>0</v>
      </c>
      <c r="BL114" s="19" t="s">
        <v>276</v>
      </c>
      <c r="BM114" s="191" t="s">
        <v>1883</v>
      </c>
    </row>
    <row r="115" spans="1:65" s="2" customFormat="1" ht="19.5">
      <c r="A115" s="36"/>
      <c r="B115" s="37"/>
      <c r="C115" s="38"/>
      <c r="D115" s="193" t="s">
        <v>160</v>
      </c>
      <c r="E115" s="38"/>
      <c r="F115" s="194" t="s">
        <v>1882</v>
      </c>
      <c r="G115" s="38"/>
      <c r="H115" s="38"/>
      <c r="I115" s="195"/>
      <c r="J115" s="38"/>
      <c r="K115" s="38"/>
      <c r="L115" s="41"/>
      <c r="M115" s="196"/>
      <c r="N115" s="197"/>
      <c r="O115" s="66"/>
      <c r="P115" s="66"/>
      <c r="Q115" s="66"/>
      <c r="R115" s="66"/>
      <c r="S115" s="66"/>
      <c r="T115" s="67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  <c r="AT115" s="19" t="s">
        <v>160</v>
      </c>
      <c r="AU115" s="19" t="s">
        <v>82</v>
      </c>
    </row>
    <row r="116" spans="1:65" s="2" customFormat="1" ht="24.2" customHeight="1">
      <c r="A116" s="36"/>
      <c r="B116" s="37"/>
      <c r="C116" s="232" t="s">
        <v>173</v>
      </c>
      <c r="D116" s="232" t="s">
        <v>324</v>
      </c>
      <c r="E116" s="233" t="s">
        <v>1884</v>
      </c>
      <c r="F116" s="234" t="s">
        <v>1885</v>
      </c>
      <c r="G116" s="235" t="s">
        <v>447</v>
      </c>
      <c r="H116" s="236">
        <v>1</v>
      </c>
      <c r="I116" s="237"/>
      <c r="J116" s="238">
        <f>ROUND(I116*H116,2)</f>
        <v>0</v>
      </c>
      <c r="K116" s="234" t="s">
        <v>19</v>
      </c>
      <c r="L116" s="239"/>
      <c r="M116" s="240" t="s">
        <v>19</v>
      </c>
      <c r="N116" s="241" t="s">
        <v>44</v>
      </c>
      <c r="O116" s="66"/>
      <c r="P116" s="189">
        <f>O116*H116</f>
        <v>0</v>
      </c>
      <c r="Q116" s="189">
        <v>1.38E-2</v>
      </c>
      <c r="R116" s="189">
        <f>Q116*H116</f>
        <v>1.38E-2</v>
      </c>
      <c r="S116" s="189">
        <v>0</v>
      </c>
      <c r="T116" s="190">
        <f>S116*H116</f>
        <v>0</v>
      </c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  <c r="AR116" s="191" t="s">
        <v>327</v>
      </c>
      <c r="AT116" s="191" t="s">
        <v>324</v>
      </c>
      <c r="AU116" s="191" t="s">
        <v>82</v>
      </c>
      <c r="AY116" s="19" t="s">
        <v>151</v>
      </c>
      <c r="BE116" s="192">
        <f>IF(N116="základní",J116,0)</f>
        <v>0</v>
      </c>
      <c r="BF116" s="192">
        <f>IF(N116="snížená",J116,0)</f>
        <v>0</v>
      </c>
      <c r="BG116" s="192">
        <f>IF(N116="zákl. přenesená",J116,0)</f>
        <v>0</v>
      </c>
      <c r="BH116" s="192">
        <f>IF(N116="sníž. přenesená",J116,0)</f>
        <v>0</v>
      </c>
      <c r="BI116" s="192">
        <f>IF(N116="nulová",J116,0)</f>
        <v>0</v>
      </c>
      <c r="BJ116" s="19" t="s">
        <v>80</v>
      </c>
      <c r="BK116" s="192">
        <f>ROUND(I116*H116,2)</f>
        <v>0</v>
      </c>
      <c r="BL116" s="19" t="s">
        <v>276</v>
      </c>
      <c r="BM116" s="191" t="s">
        <v>1886</v>
      </c>
    </row>
    <row r="117" spans="1:65" s="2" customFormat="1" ht="11.25">
      <c r="A117" s="36"/>
      <c r="B117" s="37"/>
      <c r="C117" s="38"/>
      <c r="D117" s="193" t="s">
        <v>160</v>
      </c>
      <c r="E117" s="38"/>
      <c r="F117" s="194" t="s">
        <v>1887</v>
      </c>
      <c r="G117" s="38"/>
      <c r="H117" s="38"/>
      <c r="I117" s="195"/>
      <c r="J117" s="38"/>
      <c r="K117" s="38"/>
      <c r="L117" s="41"/>
      <c r="M117" s="196"/>
      <c r="N117" s="197"/>
      <c r="O117" s="66"/>
      <c r="P117" s="66"/>
      <c r="Q117" s="66"/>
      <c r="R117" s="66"/>
      <c r="S117" s="66"/>
      <c r="T117" s="67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T117" s="19" t="s">
        <v>160</v>
      </c>
      <c r="AU117" s="19" t="s">
        <v>82</v>
      </c>
    </row>
    <row r="118" spans="1:65" s="2" customFormat="1" ht="24.2" customHeight="1">
      <c r="A118" s="36"/>
      <c r="B118" s="37"/>
      <c r="C118" s="180" t="s">
        <v>207</v>
      </c>
      <c r="D118" s="180" t="s">
        <v>153</v>
      </c>
      <c r="E118" s="181" t="s">
        <v>1888</v>
      </c>
      <c r="F118" s="182" t="s">
        <v>1889</v>
      </c>
      <c r="G118" s="183" t="s">
        <v>279</v>
      </c>
      <c r="H118" s="184">
        <v>0.2</v>
      </c>
      <c r="I118" s="185"/>
      <c r="J118" s="186">
        <f>ROUND(I118*H118,2)</f>
        <v>0</v>
      </c>
      <c r="K118" s="182" t="s">
        <v>157</v>
      </c>
      <c r="L118" s="41"/>
      <c r="M118" s="187" t="s">
        <v>19</v>
      </c>
      <c r="N118" s="188" t="s">
        <v>44</v>
      </c>
      <c r="O118" s="66"/>
      <c r="P118" s="189">
        <f>O118*H118</f>
        <v>0</v>
      </c>
      <c r="Q118" s="189">
        <v>0</v>
      </c>
      <c r="R118" s="189">
        <f>Q118*H118</f>
        <v>0</v>
      </c>
      <c r="S118" s="189">
        <v>0</v>
      </c>
      <c r="T118" s="190">
        <f>S118*H118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1" t="s">
        <v>276</v>
      </c>
      <c r="AT118" s="191" t="s">
        <v>153</v>
      </c>
      <c r="AU118" s="191" t="s">
        <v>82</v>
      </c>
      <c r="AY118" s="19" t="s">
        <v>151</v>
      </c>
      <c r="BE118" s="192">
        <f>IF(N118="základní",J118,0)</f>
        <v>0</v>
      </c>
      <c r="BF118" s="192">
        <f>IF(N118="snížená",J118,0)</f>
        <v>0</v>
      </c>
      <c r="BG118" s="192">
        <f>IF(N118="zákl. přenesená",J118,0)</f>
        <v>0</v>
      </c>
      <c r="BH118" s="192">
        <f>IF(N118="sníž. přenesená",J118,0)</f>
        <v>0</v>
      </c>
      <c r="BI118" s="192">
        <f>IF(N118="nulová",J118,0)</f>
        <v>0</v>
      </c>
      <c r="BJ118" s="19" t="s">
        <v>80</v>
      </c>
      <c r="BK118" s="192">
        <f>ROUND(I118*H118,2)</f>
        <v>0</v>
      </c>
      <c r="BL118" s="19" t="s">
        <v>276</v>
      </c>
      <c r="BM118" s="191" t="s">
        <v>1890</v>
      </c>
    </row>
    <row r="119" spans="1:65" s="2" customFormat="1" ht="29.25">
      <c r="A119" s="36"/>
      <c r="B119" s="37"/>
      <c r="C119" s="38"/>
      <c r="D119" s="193" t="s">
        <v>160</v>
      </c>
      <c r="E119" s="38"/>
      <c r="F119" s="194" t="s">
        <v>1891</v>
      </c>
      <c r="G119" s="38"/>
      <c r="H119" s="38"/>
      <c r="I119" s="195"/>
      <c r="J119" s="38"/>
      <c r="K119" s="38"/>
      <c r="L119" s="41"/>
      <c r="M119" s="196"/>
      <c r="N119" s="197"/>
      <c r="O119" s="66"/>
      <c r="P119" s="66"/>
      <c r="Q119" s="66"/>
      <c r="R119" s="66"/>
      <c r="S119" s="66"/>
      <c r="T119" s="67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9" t="s">
        <v>160</v>
      </c>
      <c r="AU119" s="19" t="s">
        <v>82</v>
      </c>
    </row>
    <row r="120" spans="1:65" s="2" customFormat="1" ht="11.25">
      <c r="A120" s="36"/>
      <c r="B120" s="37"/>
      <c r="C120" s="38"/>
      <c r="D120" s="198" t="s">
        <v>162</v>
      </c>
      <c r="E120" s="38"/>
      <c r="F120" s="199" t="s">
        <v>1892</v>
      </c>
      <c r="G120" s="38"/>
      <c r="H120" s="38"/>
      <c r="I120" s="195"/>
      <c r="J120" s="38"/>
      <c r="K120" s="38"/>
      <c r="L120" s="41"/>
      <c r="M120" s="196"/>
      <c r="N120" s="197"/>
      <c r="O120" s="66"/>
      <c r="P120" s="66"/>
      <c r="Q120" s="66"/>
      <c r="R120" s="66"/>
      <c r="S120" s="66"/>
      <c r="T120" s="67"/>
      <c r="U120" s="36"/>
      <c r="V120" s="36"/>
      <c r="W120" s="36"/>
      <c r="X120" s="36"/>
      <c r="Y120" s="36"/>
      <c r="Z120" s="36"/>
      <c r="AA120" s="36"/>
      <c r="AB120" s="36"/>
      <c r="AC120" s="36"/>
      <c r="AD120" s="36"/>
      <c r="AE120" s="36"/>
      <c r="AT120" s="19" t="s">
        <v>162</v>
      </c>
      <c r="AU120" s="19" t="s">
        <v>82</v>
      </c>
    </row>
    <row r="121" spans="1:65" s="2" customFormat="1" ht="33" customHeight="1">
      <c r="A121" s="36"/>
      <c r="B121" s="37"/>
      <c r="C121" s="180" t="s">
        <v>214</v>
      </c>
      <c r="D121" s="180" t="s">
        <v>153</v>
      </c>
      <c r="E121" s="181" t="s">
        <v>1893</v>
      </c>
      <c r="F121" s="182" t="s">
        <v>1894</v>
      </c>
      <c r="G121" s="183" t="s">
        <v>279</v>
      </c>
      <c r="H121" s="184">
        <v>0.2</v>
      </c>
      <c r="I121" s="185"/>
      <c r="J121" s="186">
        <f>ROUND(I121*H121,2)</f>
        <v>0</v>
      </c>
      <c r="K121" s="182" t="s">
        <v>157</v>
      </c>
      <c r="L121" s="41"/>
      <c r="M121" s="187" t="s">
        <v>19</v>
      </c>
      <c r="N121" s="188" t="s">
        <v>44</v>
      </c>
      <c r="O121" s="66"/>
      <c r="P121" s="189">
        <f>O121*H121</f>
        <v>0</v>
      </c>
      <c r="Q121" s="189">
        <v>0</v>
      </c>
      <c r="R121" s="189">
        <f>Q121*H121</f>
        <v>0</v>
      </c>
      <c r="S121" s="189">
        <v>0</v>
      </c>
      <c r="T121" s="190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91" t="s">
        <v>276</v>
      </c>
      <c r="AT121" s="191" t="s">
        <v>153</v>
      </c>
      <c r="AU121" s="191" t="s">
        <v>82</v>
      </c>
      <c r="AY121" s="19" t="s">
        <v>151</v>
      </c>
      <c r="BE121" s="192">
        <f>IF(N121="základní",J121,0)</f>
        <v>0</v>
      </c>
      <c r="BF121" s="192">
        <f>IF(N121="snížená",J121,0)</f>
        <v>0</v>
      </c>
      <c r="BG121" s="192">
        <f>IF(N121="zákl. přenesená",J121,0)</f>
        <v>0</v>
      </c>
      <c r="BH121" s="192">
        <f>IF(N121="sníž. přenesená",J121,0)</f>
        <v>0</v>
      </c>
      <c r="BI121" s="192">
        <f>IF(N121="nulová",J121,0)</f>
        <v>0</v>
      </c>
      <c r="BJ121" s="19" t="s">
        <v>80</v>
      </c>
      <c r="BK121" s="192">
        <f>ROUND(I121*H121,2)</f>
        <v>0</v>
      </c>
      <c r="BL121" s="19" t="s">
        <v>276</v>
      </c>
      <c r="BM121" s="191" t="s">
        <v>1895</v>
      </c>
    </row>
    <row r="122" spans="1:65" s="2" customFormat="1" ht="29.25">
      <c r="A122" s="36"/>
      <c r="B122" s="37"/>
      <c r="C122" s="38"/>
      <c r="D122" s="193" t="s">
        <v>160</v>
      </c>
      <c r="E122" s="38"/>
      <c r="F122" s="194" t="s">
        <v>1896</v>
      </c>
      <c r="G122" s="38"/>
      <c r="H122" s="38"/>
      <c r="I122" s="195"/>
      <c r="J122" s="38"/>
      <c r="K122" s="38"/>
      <c r="L122" s="41"/>
      <c r="M122" s="196"/>
      <c r="N122" s="197"/>
      <c r="O122" s="66"/>
      <c r="P122" s="66"/>
      <c r="Q122" s="66"/>
      <c r="R122" s="66"/>
      <c r="S122" s="66"/>
      <c r="T122" s="67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T122" s="19" t="s">
        <v>160</v>
      </c>
      <c r="AU122" s="19" t="s">
        <v>82</v>
      </c>
    </row>
    <row r="123" spans="1:65" s="2" customFormat="1" ht="11.25">
      <c r="A123" s="36"/>
      <c r="B123" s="37"/>
      <c r="C123" s="38"/>
      <c r="D123" s="198" t="s">
        <v>162</v>
      </c>
      <c r="E123" s="38"/>
      <c r="F123" s="199" t="s">
        <v>1897</v>
      </c>
      <c r="G123" s="38"/>
      <c r="H123" s="38"/>
      <c r="I123" s="195"/>
      <c r="J123" s="38"/>
      <c r="K123" s="38"/>
      <c r="L123" s="41"/>
      <c r="M123" s="196"/>
      <c r="N123" s="197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162</v>
      </c>
      <c r="AU123" s="19" t="s">
        <v>82</v>
      </c>
    </row>
    <row r="124" spans="1:65" s="2" customFormat="1" ht="37.9" customHeight="1">
      <c r="A124" s="36"/>
      <c r="B124" s="37"/>
      <c r="C124" s="232" t="s">
        <v>222</v>
      </c>
      <c r="D124" s="232" t="s">
        <v>324</v>
      </c>
      <c r="E124" s="233" t="s">
        <v>639</v>
      </c>
      <c r="F124" s="234" t="s">
        <v>1898</v>
      </c>
      <c r="G124" s="235" t="s">
        <v>447</v>
      </c>
      <c r="H124" s="236">
        <v>2</v>
      </c>
      <c r="I124" s="237"/>
      <c r="J124" s="238">
        <f>ROUND(I124*H124,2)</f>
        <v>0</v>
      </c>
      <c r="K124" s="234" t="s">
        <v>19</v>
      </c>
      <c r="L124" s="239"/>
      <c r="M124" s="240" t="s">
        <v>19</v>
      </c>
      <c r="N124" s="241" t="s">
        <v>44</v>
      </c>
      <c r="O124" s="66"/>
      <c r="P124" s="189">
        <f>O124*H124</f>
        <v>0</v>
      </c>
      <c r="Q124" s="189">
        <v>1.65E-3</v>
      </c>
      <c r="R124" s="189">
        <f>Q124*H124</f>
        <v>3.3E-3</v>
      </c>
      <c r="S124" s="189">
        <v>0</v>
      </c>
      <c r="T124" s="190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191" t="s">
        <v>327</v>
      </c>
      <c r="AT124" s="191" t="s">
        <v>324</v>
      </c>
      <c r="AU124" s="191" t="s">
        <v>82</v>
      </c>
      <c r="AY124" s="19" t="s">
        <v>151</v>
      </c>
      <c r="BE124" s="192">
        <f>IF(N124="základní",J124,0)</f>
        <v>0</v>
      </c>
      <c r="BF124" s="192">
        <f>IF(N124="snížená",J124,0)</f>
        <v>0</v>
      </c>
      <c r="BG124" s="192">
        <f>IF(N124="zákl. přenesená",J124,0)</f>
        <v>0</v>
      </c>
      <c r="BH124" s="192">
        <f>IF(N124="sníž. přenesená",J124,0)</f>
        <v>0</v>
      </c>
      <c r="BI124" s="192">
        <f>IF(N124="nulová",J124,0)</f>
        <v>0</v>
      </c>
      <c r="BJ124" s="19" t="s">
        <v>80</v>
      </c>
      <c r="BK124" s="192">
        <f>ROUND(I124*H124,2)</f>
        <v>0</v>
      </c>
      <c r="BL124" s="19" t="s">
        <v>276</v>
      </c>
      <c r="BM124" s="191" t="s">
        <v>1899</v>
      </c>
    </row>
    <row r="125" spans="1:65" s="2" customFormat="1" ht="19.5">
      <c r="A125" s="36"/>
      <c r="B125" s="37"/>
      <c r="C125" s="38"/>
      <c r="D125" s="193" t="s">
        <v>160</v>
      </c>
      <c r="E125" s="38"/>
      <c r="F125" s="194" t="s">
        <v>1898</v>
      </c>
      <c r="G125" s="38"/>
      <c r="H125" s="38"/>
      <c r="I125" s="195"/>
      <c r="J125" s="38"/>
      <c r="K125" s="38"/>
      <c r="L125" s="41"/>
      <c r="M125" s="196"/>
      <c r="N125" s="197"/>
      <c r="O125" s="66"/>
      <c r="P125" s="66"/>
      <c r="Q125" s="66"/>
      <c r="R125" s="66"/>
      <c r="S125" s="66"/>
      <c r="T125" s="67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T125" s="19" t="s">
        <v>160</v>
      </c>
      <c r="AU125" s="19" t="s">
        <v>82</v>
      </c>
    </row>
    <row r="126" spans="1:65" s="2" customFormat="1" ht="16.5" customHeight="1">
      <c r="A126" s="36"/>
      <c r="B126" s="37"/>
      <c r="C126" s="232" t="s">
        <v>231</v>
      </c>
      <c r="D126" s="232" t="s">
        <v>324</v>
      </c>
      <c r="E126" s="233" t="s">
        <v>940</v>
      </c>
      <c r="F126" s="234" t="s">
        <v>1900</v>
      </c>
      <c r="G126" s="235" t="s">
        <v>447</v>
      </c>
      <c r="H126" s="236">
        <v>2</v>
      </c>
      <c r="I126" s="237"/>
      <c r="J126" s="238">
        <f>ROUND(I126*H126,2)</f>
        <v>0</v>
      </c>
      <c r="K126" s="234" t="s">
        <v>19</v>
      </c>
      <c r="L126" s="239"/>
      <c r="M126" s="240" t="s">
        <v>19</v>
      </c>
      <c r="N126" s="241" t="s">
        <v>44</v>
      </c>
      <c r="O126" s="66"/>
      <c r="P126" s="189">
        <f>O126*H126</f>
        <v>0</v>
      </c>
      <c r="Q126" s="189">
        <v>1.5E-3</v>
      </c>
      <c r="R126" s="189">
        <f>Q126*H126</f>
        <v>3.0000000000000001E-3</v>
      </c>
      <c r="S126" s="189">
        <v>0</v>
      </c>
      <c r="T126" s="190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91" t="s">
        <v>327</v>
      </c>
      <c r="AT126" s="191" t="s">
        <v>324</v>
      </c>
      <c r="AU126" s="191" t="s">
        <v>82</v>
      </c>
      <c r="AY126" s="19" t="s">
        <v>151</v>
      </c>
      <c r="BE126" s="192">
        <f>IF(N126="základní",J126,0)</f>
        <v>0</v>
      </c>
      <c r="BF126" s="192">
        <f>IF(N126="snížená",J126,0)</f>
        <v>0</v>
      </c>
      <c r="BG126" s="192">
        <f>IF(N126="zákl. přenesená",J126,0)</f>
        <v>0</v>
      </c>
      <c r="BH126" s="192">
        <f>IF(N126="sníž. přenesená",J126,0)</f>
        <v>0</v>
      </c>
      <c r="BI126" s="192">
        <f>IF(N126="nulová",J126,0)</f>
        <v>0</v>
      </c>
      <c r="BJ126" s="19" t="s">
        <v>80</v>
      </c>
      <c r="BK126" s="192">
        <f>ROUND(I126*H126,2)</f>
        <v>0</v>
      </c>
      <c r="BL126" s="19" t="s">
        <v>276</v>
      </c>
      <c r="BM126" s="191" t="s">
        <v>1901</v>
      </c>
    </row>
    <row r="127" spans="1:65" s="2" customFormat="1" ht="11.25">
      <c r="A127" s="36"/>
      <c r="B127" s="37"/>
      <c r="C127" s="38"/>
      <c r="D127" s="193" t="s">
        <v>160</v>
      </c>
      <c r="E127" s="38"/>
      <c r="F127" s="194" t="s">
        <v>1900</v>
      </c>
      <c r="G127" s="38"/>
      <c r="H127" s="38"/>
      <c r="I127" s="195"/>
      <c r="J127" s="38"/>
      <c r="K127" s="38"/>
      <c r="L127" s="41"/>
      <c r="M127" s="196"/>
      <c r="N127" s="197"/>
      <c r="O127" s="66"/>
      <c r="P127" s="66"/>
      <c r="Q127" s="66"/>
      <c r="R127" s="66"/>
      <c r="S127" s="66"/>
      <c r="T127" s="67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T127" s="19" t="s">
        <v>160</v>
      </c>
      <c r="AU127" s="19" t="s">
        <v>82</v>
      </c>
    </row>
    <row r="128" spans="1:65" s="2" customFormat="1" ht="24.2" customHeight="1">
      <c r="A128" s="36"/>
      <c r="B128" s="37"/>
      <c r="C128" s="232" t="s">
        <v>239</v>
      </c>
      <c r="D128" s="232" t="s">
        <v>324</v>
      </c>
      <c r="E128" s="233" t="s">
        <v>947</v>
      </c>
      <c r="F128" s="234" t="s">
        <v>1902</v>
      </c>
      <c r="G128" s="235" t="s">
        <v>447</v>
      </c>
      <c r="H128" s="236">
        <v>2</v>
      </c>
      <c r="I128" s="237"/>
      <c r="J128" s="238">
        <f>ROUND(I128*H128,2)</f>
        <v>0</v>
      </c>
      <c r="K128" s="234" t="s">
        <v>19</v>
      </c>
      <c r="L128" s="239"/>
      <c r="M128" s="240" t="s">
        <v>19</v>
      </c>
      <c r="N128" s="241" t="s">
        <v>44</v>
      </c>
      <c r="O128" s="66"/>
      <c r="P128" s="189">
        <f>O128*H128</f>
        <v>0</v>
      </c>
      <c r="Q128" s="189">
        <v>3.5000000000000003E-2</v>
      </c>
      <c r="R128" s="189">
        <f>Q128*H128</f>
        <v>7.0000000000000007E-2</v>
      </c>
      <c r="S128" s="189">
        <v>0</v>
      </c>
      <c r="T128" s="190">
        <f>S128*H128</f>
        <v>0</v>
      </c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R128" s="191" t="s">
        <v>327</v>
      </c>
      <c r="AT128" s="191" t="s">
        <v>324</v>
      </c>
      <c r="AU128" s="191" t="s">
        <v>82</v>
      </c>
      <c r="AY128" s="19" t="s">
        <v>151</v>
      </c>
      <c r="BE128" s="192">
        <f>IF(N128="základní",J128,0)</f>
        <v>0</v>
      </c>
      <c r="BF128" s="192">
        <f>IF(N128="snížená",J128,0)</f>
        <v>0</v>
      </c>
      <c r="BG128" s="192">
        <f>IF(N128="zákl. přenesená",J128,0)</f>
        <v>0</v>
      </c>
      <c r="BH128" s="192">
        <f>IF(N128="sníž. přenesená",J128,0)</f>
        <v>0</v>
      </c>
      <c r="BI128" s="192">
        <f>IF(N128="nulová",J128,0)</f>
        <v>0</v>
      </c>
      <c r="BJ128" s="19" t="s">
        <v>80</v>
      </c>
      <c r="BK128" s="192">
        <f>ROUND(I128*H128,2)</f>
        <v>0</v>
      </c>
      <c r="BL128" s="19" t="s">
        <v>276</v>
      </c>
      <c r="BM128" s="191" t="s">
        <v>1903</v>
      </c>
    </row>
    <row r="129" spans="1:65" s="2" customFormat="1" ht="11.25">
      <c r="A129" s="36"/>
      <c r="B129" s="37"/>
      <c r="C129" s="38"/>
      <c r="D129" s="193" t="s">
        <v>160</v>
      </c>
      <c r="E129" s="38"/>
      <c r="F129" s="194" t="s">
        <v>1902</v>
      </c>
      <c r="G129" s="38"/>
      <c r="H129" s="38"/>
      <c r="I129" s="195"/>
      <c r="J129" s="38"/>
      <c r="K129" s="38"/>
      <c r="L129" s="41"/>
      <c r="M129" s="196"/>
      <c r="N129" s="197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9" t="s">
        <v>160</v>
      </c>
      <c r="AU129" s="19" t="s">
        <v>82</v>
      </c>
    </row>
    <row r="130" spans="1:65" s="2" customFormat="1" ht="24.2" customHeight="1">
      <c r="A130" s="36"/>
      <c r="B130" s="37"/>
      <c r="C130" s="232" t="s">
        <v>247</v>
      </c>
      <c r="D130" s="232" t="s">
        <v>324</v>
      </c>
      <c r="E130" s="233" t="s">
        <v>1438</v>
      </c>
      <c r="F130" s="234" t="s">
        <v>1904</v>
      </c>
      <c r="G130" s="235" t="s">
        <v>447</v>
      </c>
      <c r="H130" s="236">
        <v>2</v>
      </c>
      <c r="I130" s="237"/>
      <c r="J130" s="238">
        <f>ROUND(I130*H130,2)</f>
        <v>0</v>
      </c>
      <c r="K130" s="234" t="s">
        <v>19</v>
      </c>
      <c r="L130" s="239"/>
      <c r="M130" s="240" t="s">
        <v>19</v>
      </c>
      <c r="N130" s="241" t="s">
        <v>44</v>
      </c>
      <c r="O130" s="66"/>
      <c r="P130" s="189">
        <f>O130*H130</f>
        <v>0</v>
      </c>
      <c r="Q130" s="189">
        <v>4.0000000000000001E-3</v>
      </c>
      <c r="R130" s="189">
        <f>Q130*H130</f>
        <v>8.0000000000000002E-3</v>
      </c>
      <c r="S130" s="189">
        <v>0</v>
      </c>
      <c r="T130" s="190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191" t="s">
        <v>327</v>
      </c>
      <c r="AT130" s="191" t="s">
        <v>324</v>
      </c>
      <c r="AU130" s="191" t="s">
        <v>82</v>
      </c>
      <c r="AY130" s="19" t="s">
        <v>151</v>
      </c>
      <c r="BE130" s="192">
        <f>IF(N130="základní",J130,0)</f>
        <v>0</v>
      </c>
      <c r="BF130" s="192">
        <f>IF(N130="snížená",J130,0)</f>
        <v>0</v>
      </c>
      <c r="BG130" s="192">
        <f>IF(N130="zákl. přenesená",J130,0)</f>
        <v>0</v>
      </c>
      <c r="BH130" s="192">
        <f>IF(N130="sníž. přenesená",J130,0)</f>
        <v>0</v>
      </c>
      <c r="BI130" s="192">
        <f>IF(N130="nulová",J130,0)</f>
        <v>0</v>
      </c>
      <c r="BJ130" s="19" t="s">
        <v>80</v>
      </c>
      <c r="BK130" s="192">
        <f>ROUND(I130*H130,2)</f>
        <v>0</v>
      </c>
      <c r="BL130" s="19" t="s">
        <v>276</v>
      </c>
      <c r="BM130" s="191" t="s">
        <v>1905</v>
      </c>
    </row>
    <row r="131" spans="1:65" s="2" customFormat="1" ht="19.5">
      <c r="A131" s="36"/>
      <c r="B131" s="37"/>
      <c r="C131" s="38"/>
      <c r="D131" s="193" t="s">
        <v>160</v>
      </c>
      <c r="E131" s="38"/>
      <c r="F131" s="194" t="s">
        <v>1906</v>
      </c>
      <c r="G131" s="38"/>
      <c r="H131" s="38"/>
      <c r="I131" s="195"/>
      <c r="J131" s="38"/>
      <c r="K131" s="38"/>
      <c r="L131" s="41"/>
      <c r="M131" s="196"/>
      <c r="N131" s="197"/>
      <c r="O131" s="66"/>
      <c r="P131" s="66"/>
      <c r="Q131" s="66"/>
      <c r="R131" s="66"/>
      <c r="S131" s="66"/>
      <c r="T131" s="67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T131" s="19" t="s">
        <v>160</v>
      </c>
      <c r="AU131" s="19" t="s">
        <v>82</v>
      </c>
    </row>
    <row r="132" spans="1:65" s="14" customFormat="1" ht="11.25">
      <c r="B132" s="210"/>
      <c r="C132" s="211"/>
      <c r="D132" s="193" t="s">
        <v>164</v>
      </c>
      <c r="E132" s="211"/>
      <c r="F132" s="213" t="s">
        <v>1907</v>
      </c>
      <c r="G132" s="211"/>
      <c r="H132" s="214">
        <v>2</v>
      </c>
      <c r="I132" s="215"/>
      <c r="J132" s="211"/>
      <c r="K132" s="211"/>
      <c r="L132" s="216"/>
      <c r="M132" s="217"/>
      <c r="N132" s="218"/>
      <c r="O132" s="218"/>
      <c r="P132" s="218"/>
      <c r="Q132" s="218"/>
      <c r="R132" s="218"/>
      <c r="S132" s="218"/>
      <c r="T132" s="219"/>
      <c r="AT132" s="220" t="s">
        <v>164</v>
      </c>
      <c r="AU132" s="220" t="s">
        <v>82</v>
      </c>
      <c r="AV132" s="14" t="s">
        <v>82</v>
      </c>
      <c r="AW132" s="14" t="s">
        <v>4</v>
      </c>
      <c r="AX132" s="14" t="s">
        <v>80</v>
      </c>
      <c r="AY132" s="220" t="s">
        <v>151</v>
      </c>
    </row>
    <row r="133" spans="1:65" s="2" customFormat="1" ht="16.5" customHeight="1">
      <c r="A133" s="36"/>
      <c r="B133" s="37"/>
      <c r="C133" s="232" t="s">
        <v>253</v>
      </c>
      <c r="D133" s="232" t="s">
        <v>324</v>
      </c>
      <c r="E133" s="233" t="s">
        <v>1908</v>
      </c>
      <c r="F133" s="234" t="s">
        <v>1909</v>
      </c>
      <c r="G133" s="235" t="s">
        <v>447</v>
      </c>
      <c r="H133" s="236">
        <v>2</v>
      </c>
      <c r="I133" s="237"/>
      <c r="J133" s="238">
        <f>ROUND(I133*H133,2)</f>
        <v>0</v>
      </c>
      <c r="K133" s="234" t="s">
        <v>19</v>
      </c>
      <c r="L133" s="239"/>
      <c r="M133" s="240" t="s">
        <v>19</v>
      </c>
      <c r="N133" s="241" t="s">
        <v>44</v>
      </c>
      <c r="O133" s="66"/>
      <c r="P133" s="189">
        <f>O133*H133</f>
        <v>0</v>
      </c>
      <c r="Q133" s="189">
        <v>4.0000000000000001E-3</v>
      </c>
      <c r="R133" s="189">
        <f>Q133*H133</f>
        <v>8.0000000000000002E-3</v>
      </c>
      <c r="S133" s="189">
        <v>0</v>
      </c>
      <c r="T133" s="190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1" t="s">
        <v>327</v>
      </c>
      <c r="AT133" s="191" t="s">
        <v>324</v>
      </c>
      <c r="AU133" s="191" t="s">
        <v>82</v>
      </c>
      <c r="AY133" s="19" t="s">
        <v>151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9" t="s">
        <v>80</v>
      </c>
      <c r="BK133" s="192">
        <f>ROUND(I133*H133,2)</f>
        <v>0</v>
      </c>
      <c r="BL133" s="19" t="s">
        <v>276</v>
      </c>
      <c r="BM133" s="191" t="s">
        <v>1910</v>
      </c>
    </row>
    <row r="134" spans="1:65" s="2" customFormat="1" ht="11.25">
      <c r="A134" s="36"/>
      <c r="B134" s="37"/>
      <c r="C134" s="38"/>
      <c r="D134" s="193" t="s">
        <v>160</v>
      </c>
      <c r="E134" s="38"/>
      <c r="F134" s="194" t="s">
        <v>1909</v>
      </c>
      <c r="G134" s="38"/>
      <c r="H134" s="38"/>
      <c r="I134" s="195"/>
      <c r="J134" s="38"/>
      <c r="K134" s="38"/>
      <c r="L134" s="41"/>
      <c r="M134" s="196"/>
      <c r="N134" s="197"/>
      <c r="O134" s="66"/>
      <c r="P134" s="66"/>
      <c r="Q134" s="66"/>
      <c r="R134" s="66"/>
      <c r="S134" s="66"/>
      <c r="T134" s="67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9" t="s">
        <v>160</v>
      </c>
      <c r="AU134" s="19" t="s">
        <v>82</v>
      </c>
    </row>
    <row r="135" spans="1:65" s="14" customFormat="1" ht="11.25">
      <c r="B135" s="210"/>
      <c r="C135" s="211"/>
      <c r="D135" s="193" t="s">
        <v>164</v>
      </c>
      <c r="E135" s="211"/>
      <c r="F135" s="213" t="s">
        <v>1907</v>
      </c>
      <c r="G135" s="211"/>
      <c r="H135" s="214">
        <v>2</v>
      </c>
      <c r="I135" s="215"/>
      <c r="J135" s="211"/>
      <c r="K135" s="211"/>
      <c r="L135" s="216"/>
      <c r="M135" s="217"/>
      <c r="N135" s="218"/>
      <c r="O135" s="218"/>
      <c r="P135" s="218"/>
      <c r="Q135" s="218"/>
      <c r="R135" s="218"/>
      <c r="S135" s="218"/>
      <c r="T135" s="219"/>
      <c r="AT135" s="220" t="s">
        <v>164</v>
      </c>
      <c r="AU135" s="220" t="s">
        <v>82</v>
      </c>
      <c r="AV135" s="14" t="s">
        <v>82</v>
      </c>
      <c r="AW135" s="14" t="s">
        <v>4</v>
      </c>
      <c r="AX135" s="14" t="s">
        <v>80</v>
      </c>
      <c r="AY135" s="220" t="s">
        <v>151</v>
      </c>
    </row>
    <row r="136" spans="1:65" s="12" customFormat="1" ht="22.9" customHeight="1">
      <c r="B136" s="164"/>
      <c r="C136" s="165"/>
      <c r="D136" s="166" t="s">
        <v>72</v>
      </c>
      <c r="E136" s="178" t="s">
        <v>839</v>
      </c>
      <c r="F136" s="178" t="s">
        <v>840</v>
      </c>
      <c r="G136" s="165"/>
      <c r="H136" s="165"/>
      <c r="I136" s="168"/>
      <c r="J136" s="179">
        <f>BK136</f>
        <v>0</v>
      </c>
      <c r="K136" s="165"/>
      <c r="L136" s="170"/>
      <c r="M136" s="171"/>
      <c r="N136" s="172"/>
      <c r="O136" s="172"/>
      <c r="P136" s="173">
        <f>SUM(P137:P143)</f>
        <v>0</v>
      </c>
      <c r="Q136" s="172"/>
      <c r="R136" s="173">
        <f>SUM(R137:R143)</f>
        <v>0.05</v>
      </c>
      <c r="S136" s="172"/>
      <c r="T136" s="174">
        <f>SUM(T137:T143)</f>
        <v>0</v>
      </c>
      <c r="AR136" s="175" t="s">
        <v>82</v>
      </c>
      <c r="AT136" s="176" t="s">
        <v>72</v>
      </c>
      <c r="AU136" s="176" t="s">
        <v>80</v>
      </c>
      <c r="AY136" s="175" t="s">
        <v>151</v>
      </c>
      <c r="BK136" s="177">
        <f>SUM(BK137:BK143)</f>
        <v>0</v>
      </c>
    </row>
    <row r="137" spans="1:65" s="2" customFormat="1" ht="16.5" customHeight="1">
      <c r="A137" s="36"/>
      <c r="B137" s="37"/>
      <c r="C137" s="180" t="s">
        <v>261</v>
      </c>
      <c r="D137" s="180" t="s">
        <v>153</v>
      </c>
      <c r="E137" s="181" t="s">
        <v>1911</v>
      </c>
      <c r="F137" s="182" t="s">
        <v>1912</v>
      </c>
      <c r="G137" s="183" t="s">
        <v>447</v>
      </c>
      <c r="H137" s="184">
        <v>1</v>
      </c>
      <c r="I137" s="185"/>
      <c r="J137" s="186">
        <f>ROUND(I137*H137,2)</f>
        <v>0</v>
      </c>
      <c r="K137" s="182" t="s">
        <v>19</v>
      </c>
      <c r="L137" s="41"/>
      <c r="M137" s="187" t="s">
        <v>19</v>
      </c>
      <c r="N137" s="188" t="s">
        <v>44</v>
      </c>
      <c r="O137" s="66"/>
      <c r="P137" s="189">
        <f>O137*H137</f>
        <v>0</v>
      </c>
      <c r="Q137" s="189">
        <v>0</v>
      </c>
      <c r="R137" s="189">
        <f>Q137*H137</f>
        <v>0</v>
      </c>
      <c r="S137" s="189">
        <v>0</v>
      </c>
      <c r="T137" s="190">
        <f>S137*H137</f>
        <v>0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1" t="s">
        <v>276</v>
      </c>
      <c r="AT137" s="191" t="s">
        <v>153</v>
      </c>
      <c r="AU137" s="191" t="s">
        <v>82</v>
      </c>
      <c r="AY137" s="19" t="s">
        <v>151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9" t="s">
        <v>80</v>
      </c>
      <c r="BK137" s="192">
        <f>ROUND(I137*H137,2)</f>
        <v>0</v>
      </c>
      <c r="BL137" s="19" t="s">
        <v>276</v>
      </c>
      <c r="BM137" s="191" t="s">
        <v>1913</v>
      </c>
    </row>
    <row r="138" spans="1:65" s="2" customFormat="1" ht="11.25">
      <c r="A138" s="36"/>
      <c r="B138" s="37"/>
      <c r="C138" s="38"/>
      <c r="D138" s="193" t="s">
        <v>160</v>
      </c>
      <c r="E138" s="38"/>
      <c r="F138" s="194" t="s">
        <v>1912</v>
      </c>
      <c r="G138" s="38"/>
      <c r="H138" s="38"/>
      <c r="I138" s="195"/>
      <c r="J138" s="38"/>
      <c r="K138" s="38"/>
      <c r="L138" s="41"/>
      <c r="M138" s="196"/>
      <c r="N138" s="197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160</v>
      </c>
      <c r="AU138" s="19" t="s">
        <v>82</v>
      </c>
    </row>
    <row r="139" spans="1:65" s="13" customFormat="1" ht="11.25">
      <c r="B139" s="200"/>
      <c r="C139" s="201"/>
      <c r="D139" s="193" t="s">
        <v>164</v>
      </c>
      <c r="E139" s="202" t="s">
        <v>19</v>
      </c>
      <c r="F139" s="203" t="s">
        <v>1914</v>
      </c>
      <c r="G139" s="201"/>
      <c r="H139" s="202" t="s">
        <v>19</v>
      </c>
      <c r="I139" s="204"/>
      <c r="J139" s="201"/>
      <c r="K139" s="201"/>
      <c r="L139" s="205"/>
      <c r="M139" s="206"/>
      <c r="N139" s="207"/>
      <c r="O139" s="207"/>
      <c r="P139" s="207"/>
      <c r="Q139" s="207"/>
      <c r="R139" s="207"/>
      <c r="S139" s="207"/>
      <c r="T139" s="208"/>
      <c r="AT139" s="209" t="s">
        <v>164</v>
      </c>
      <c r="AU139" s="209" t="s">
        <v>82</v>
      </c>
      <c r="AV139" s="13" t="s">
        <v>80</v>
      </c>
      <c r="AW139" s="13" t="s">
        <v>35</v>
      </c>
      <c r="AX139" s="13" t="s">
        <v>73</v>
      </c>
      <c r="AY139" s="209" t="s">
        <v>151</v>
      </c>
    </row>
    <row r="140" spans="1:65" s="14" customFormat="1" ht="11.25">
      <c r="B140" s="210"/>
      <c r="C140" s="211"/>
      <c r="D140" s="193" t="s">
        <v>164</v>
      </c>
      <c r="E140" s="212" t="s">
        <v>19</v>
      </c>
      <c r="F140" s="213" t="s">
        <v>1915</v>
      </c>
      <c r="G140" s="211"/>
      <c r="H140" s="214">
        <v>1</v>
      </c>
      <c r="I140" s="215"/>
      <c r="J140" s="211"/>
      <c r="K140" s="211"/>
      <c r="L140" s="216"/>
      <c r="M140" s="217"/>
      <c r="N140" s="218"/>
      <c r="O140" s="218"/>
      <c r="P140" s="218"/>
      <c r="Q140" s="218"/>
      <c r="R140" s="218"/>
      <c r="S140" s="218"/>
      <c r="T140" s="219"/>
      <c r="AT140" s="220" t="s">
        <v>164</v>
      </c>
      <c r="AU140" s="220" t="s">
        <v>82</v>
      </c>
      <c r="AV140" s="14" t="s">
        <v>82</v>
      </c>
      <c r="AW140" s="14" t="s">
        <v>35</v>
      </c>
      <c r="AX140" s="14" t="s">
        <v>73</v>
      </c>
      <c r="AY140" s="220" t="s">
        <v>151</v>
      </c>
    </row>
    <row r="141" spans="1:65" s="15" customFormat="1" ht="11.25">
      <c r="B141" s="221"/>
      <c r="C141" s="222"/>
      <c r="D141" s="193" t="s">
        <v>164</v>
      </c>
      <c r="E141" s="223" t="s">
        <v>19</v>
      </c>
      <c r="F141" s="224" t="s">
        <v>167</v>
      </c>
      <c r="G141" s="222"/>
      <c r="H141" s="225">
        <v>1</v>
      </c>
      <c r="I141" s="226"/>
      <c r="J141" s="222"/>
      <c r="K141" s="222"/>
      <c r="L141" s="227"/>
      <c r="M141" s="228"/>
      <c r="N141" s="229"/>
      <c r="O141" s="229"/>
      <c r="P141" s="229"/>
      <c r="Q141" s="229"/>
      <c r="R141" s="229"/>
      <c r="S141" s="229"/>
      <c r="T141" s="230"/>
      <c r="AT141" s="231" t="s">
        <v>164</v>
      </c>
      <c r="AU141" s="231" t="s">
        <v>82</v>
      </c>
      <c r="AV141" s="15" t="s">
        <v>158</v>
      </c>
      <c r="AW141" s="15" t="s">
        <v>35</v>
      </c>
      <c r="AX141" s="15" t="s">
        <v>80</v>
      </c>
      <c r="AY141" s="231" t="s">
        <v>151</v>
      </c>
    </row>
    <row r="142" spans="1:65" s="2" customFormat="1" ht="16.5" customHeight="1">
      <c r="A142" s="36"/>
      <c r="B142" s="37"/>
      <c r="C142" s="232" t="s">
        <v>8</v>
      </c>
      <c r="D142" s="232" t="s">
        <v>324</v>
      </c>
      <c r="E142" s="233" t="s">
        <v>1916</v>
      </c>
      <c r="F142" s="234" t="s">
        <v>1917</v>
      </c>
      <c r="G142" s="235" t="s">
        <v>279</v>
      </c>
      <c r="H142" s="236">
        <v>0.05</v>
      </c>
      <c r="I142" s="237"/>
      <c r="J142" s="238">
        <f>ROUND(I142*H142,2)</f>
        <v>0</v>
      </c>
      <c r="K142" s="234" t="s">
        <v>19</v>
      </c>
      <c r="L142" s="239"/>
      <c r="M142" s="240" t="s">
        <v>19</v>
      </c>
      <c r="N142" s="241" t="s">
        <v>44</v>
      </c>
      <c r="O142" s="66"/>
      <c r="P142" s="189">
        <f>O142*H142</f>
        <v>0</v>
      </c>
      <c r="Q142" s="189">
        <v>1</v>
      </c>
      <c r="R142" s="189">
        <f>Q142*H142</f>
        <v>0.05</v>
      </c>
      <c r="S142" s="189">
        <v>0</v>
      </c>
      <c r="T142" s="190">
        <f>S142*H142</f>
        <v>0</v>
      </c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R142" s="191" t="s">
        <v>327</v>
      </c>
      <c r="AT142" s="191" t="s">
        <v>324</v>
      </c>
      <c r="AU142" s="191" t="s">
        <v>82</v>
      </c>
      <c r="AY142" s="19" t="s">
        <v>151</v>
      </c>
      <c r="BE142" s="192">
        <f>IF(N142="základní",J142,0)</f>
        <v>0</v>
      </c>
      <c r="BF142" s="192">
        <f>IF(N142="snížená",J142,0)</f>
        <v>0</v>
      </c>
      <c r="BG142" s="192">
        <f>IF(N142="zákl. přenesená",J142,0)</f>
        <v>0</v>
      </c>
      <c r="BH142" s="192">
        <f>IF(N142="sníž. přenesená",J142,0)</f>
        <v>0</v>
      </c>
      <c r="BI142" s="192">
        <f>IF(N142="nulová",J142,0)</f>
        <v>0</v>
      </c>
      <c r="BJ142" s="19" t="s">
        <v>80</v>
      </c>
      <c r="BK142" s="192">
        <f>ROUND(I142*H142,2)</f>
        <v>0</v>
      </c>
      <c r="BL142" s="19" t="s">
        <v>276</v>
      </c>
      <c r="BM142" s="191" t="s">
        <v>1918</v>
      </c>
    </row>
    <row r="143" spans="1:65" s="2" customFormat="1" ht="11.25">
      <c r="A143" s="36"/>
      <c r="B143" s="37"/>
      <c r="C143" s="38"/>
      <c r="D143" s="193" t="s">
        <v>160</v>
      </c>
      <c r="E143" s="38"/>
      <c r="F143" s="194" t="s">
        <v>1917</v>
      </c>
      <c r="G143" s="38"/>
      <c r="H143" s="38"/>
      <c r="I143" s="195"/>
      <c r="J143" s="38"/>
      <c r="K143" s="38"/>
      <c r="L143" s="41"/>
      <c r="M143" s="196"/>
      <c r="N143" s="197"/>
      <c r="O143" s="66"/>
      <c r="P143" s="66"/>
      <c r="Q143" s="66"/>
      <c r="R143" s="66"/>
      <c r="S143" s="66"/>
      <c r="T143" s="67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9" t="s">
        <v>160</v>
      </c>
      <c r="AU143" s="19" t="s">
        <v>82</v>
      </c>
    </row>
    <row r="144" spans="1:65" s="12" customFormat="1" ht="22.9" customHeight="1">
      <c r="B144" s="164"/>
      <c r="C144" s="165"/>
      <c r="D144" s="166" t="s">
        <v>72</v>
      </c>
      <c r="E144" s="178" t="s">
        <v>1102</v>
      </c>
      <c r="F144" s="178" t="s">
        <v>1103</v>
      </c>
      <c r="G144" s="165"/>
      <c r="H144" s="165"/>
      <c r="I144" s="168"/>
      <c r="J144" s="179">
        <f>BK144</f>
        <v>0</v>
      </c>
      <c r="K144" s="165"/>
      <c r="L144" s="170"/>
      <c r="M144" s="171"/>
      <c r="N144" s="172"/>
      <c r="O144" s="172"/>
      <c r="P144" s="173">
        <f>SUM(P145:P152)</f>
        <v>0</v>
      </c>
      <c r="Q144" s="172"/>
      <c r="R144" s="173">
        <f>SUM(R145:R152)</f>
        <v>0.02</v>
      </c>
      <c r="S144" s="172"/>
      <c r="T144" s="174">
        <f>SUM(T145:T152)</f>
        <v>1.4E-2</v>
      </c>
      <c r="AR144" s="175" t="s">
        <v>82</v>
      </c>
      <c r="AT144" s="176" t="s">
        <v>72</v>
      </c>
      <c r="AU144" s="176" t="s">
        <v>80</v>
      </c>
      <c r="AY144" s="175" t="s">
        <v>151</v>
      </c>
      <c r="BK144" s="177">
        <f>SUM(BK145:BK152)</f>
        <v>0</v>
      </c>
    </row>
    <row r="145" spans="1:65" s="2" customFormat="1" ht="24.2" customHeight="1">
      <c r="A145" s="36"/>
      <c r="B145" s="37"/>
      <c r="C145" s="180" t="s">
        <v>276</v>
      </c>
      <c r="D145" s="180" t="s">
        <v>153</v>
      </c>
      <c r="E145" s="181" t="s">
        <v>1919</v>
      </c>
      <c r="F145" s="182" t="s">
        <v>1920</v>
      </c>
      <c r="G145" s="183" t="s">
        <v>178</v>
      </c>
      <c r="H145" s="184">
        <v>1</v>
      </c>
      <c r="I145" s="185"/>
      <c r="J145" s="186">
        <f>ROUND(I145*H145,2)</f>
        <v>0</v>
      </c>
      <c r="K145" s="182" t="s">
        <v>157</v>
      </c>
      <c r="L145" s="41"/>
      <c r="M145" s="187" t="s">
        <v>19</v>
      </c>
      <c r="N145" s="188" t="s">
        <v>44</v>
      </c>
      <c r="O145" s="66"/>
      <c r="P145" s="189">
        <f>O145*H145</f>
        <v>0</v>
      </c>
      <c r="Q145" s="189">
        <v>0</v>
      </c>
      <c r="R145" s="189">
        <f>Q145*H145</f>
        <v>0</v>
      </c>
      <c r="S145" s="189">
        <v>1.4E-2</v>
      </c>
      <c r="T145" s="190">
        <f>S145*H145</f>
        <v>1.4E-2</v>
      </c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R145" s="191" t="s">
        <v>276</v>
      </c>
      <c r="AT145" s="191" t="s">
        <v>153</v>
      </c>
      <c r="AU145" s="191" t="s">
        <v>82</v>
      </c>
      <c r="AY145" s="19" t="s">
        <v>151</v>
      </c>
      <c r="BE145" s="192">
        <f>IF(N145="základní",J145,0)</f>
        <v>0</v>
      </c>
      <c r="BF145" s="192">
        <f>IF(N145="snížená",J145,0)</f>
        <v>0</v>
      </c>
      <c r="BG145" s="192">
        <f>IF(N145="zákl. přenesená",J145,0)</f>
        <v>0</v>
      </c>
      <c r="BH145" s="192">
        <f>IF(N145="sníž. přenesená",J145,0)</f>
        <v>0</v>
      </c>
      <c r="BI145" s="192">
        <f>IF(N145="nulová",J145,0)</f>
        <v>0</v>
      </c>
      <c r="BJ145" s="19" t="s">
        <v>80</v>
      </c>
      <c r="BK145" s="192">
        <f>ROUND(I145*H145,2)</f>
        <v>0</v>
      </c>
      <c r="BL145" s="19" t="s">
        <v>276</v>
      </c>
      <c r="BM145" s="191" t="s">
        <v>1921</v>
      </c>
    </row>
    <row r="146" spans="1:65" s="2" customFormat="1" ht="11.25">
      <c r="A146" s="36"/>
      <c r="B146" s="37"/>
      <c r="C146" s="38"/>
      <c r="D146" s="193" t="s">
        <v>160</v>
      </c>
      <c r="E146" s="38"/>
      <c r="F146" s="194" t="s">
        <v>1922</v>
      </c>
      <c r="G146" s="38"/>
      <c r="H146" s="38"/>
      <c r="I146" s="195"/>
      <c r="J146" s="38"/>
      <c r="K146" s="38"/>
      <c r="L146" s="41"/>
      <c r="M146" s="196"/>
      <c r="N146" s="197"/>
      <c r="O146" s="66"/>
      <c r="P146" s="66"/>
      <c r="Q146" s="66"/>
      <c r="R146" s="66"/>
      <c r="S146" s="66"/>
      <c r="T146" s="67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9" t="s">
        <v>160</v>
      </c>
      <c r="AU146" s="19" t="s">
        <v>82</v>
      </c>
    </row>
    <row r="147" spans="1:65" s="2" customFormat="1" ht="11.25">
      <c r="A147" s="36"/>
      <c r="B147" s="37"/>
      <c r="C147" s="38"/>
      <c r="D147" s="198" t="s">
        <v>162</v>
      </c>
      <c r="E147" s="38"/>
      <c r="F147" s="199" t="s">
        <v>1923</v>
      </c>
      <c r="G147" s="38"/>
      <c r="H147" s="38"/>
      <c r="I147" s="195"/>
      <c r="J147" s="38"/>
      <c r="K147" s="38"/>
      <c r="L147" s="41"/>
      <c r="M147" s="196"/>
      <c r="N147" s="197"/>
      <c r="O147" s="66"/>
      <c r="P147" s="66"/>
      <c r="Q147" s="66"/>
      <c r="R147" s="66"/>
      <c r="S147" s="66"/>
      <c r="T147" s="67"/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T147" s="19" t="s">
        <v>162</v>
      </c>
      <c r="AU147" s="19" t="s">
        <v>82</v>
      </c>
    </row>
    <row r="148" spans="1:65" s="2" customFormat="1" ht="33" customHeight="1">
      <c r="A148" s="36"/>
      <c r="B148" s="37"/>
      <c r="C148" s="180" t="s">
        <v>283</v>
      </c>
      <c r="D148" s="180" t="s">
        <v>153</v>
      </c>
      <c r="E148" s="181" t="s">
        <v>1924</v>
      </c>
      <c r="F148" s="182" t="s">
        <v>1925</v>
      </c>
      <c r="G148" s="183" t="s">
        <v>178</v>
      </c>
      <c r="H148" s="184">
        <v>1</v>
      </c>
      <c r="I148" s="185"/>
      <c r="J148" s="186">
        <f>ROUND(I148*H148,2)</f>
        <v>0</v>
      </c>
      <c r="K148" s="182" t="s">
        <v>157</v>
      </c>
      <c r="L148" s="41"/>
      <c r="M148" s="187" t="s">
        <v>19</v>
      </c>
      <c r="N148" s="188" t="s">
        <v>44</v>
      </c>
      <c r="O148" s="66"/>
      <c r="P148" s="189">
        <f>O148*H148</f>
        <v>0</v>
      </c>
      <c r="Q148" s="189">
        <v>0</v>
      </c>
      <c r="R148" s="189">
        <f>Q148*H148</f>
        <v>0</v>
      </c>
      <c r="S148" s="189">
        <v>0</v>
      </c>
      <c r="T148" s="190">
        <f>S148*H148</f>
        <v>0</v>
      </c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R148" s="191" t="s">
        <v>276</v>
      </c>
      <c r="AT148" s="191" t="s">
        <v>153</v>
      </c>
      <c r="AU148" s="191" t="s">
        <v>82</v>
      </c>
      <c r="AY148" s="19" t="s">
        <v>151</v>
      </c>
      <c r="BE148" s="192">
        <f>IF(N148="základní",J148,0)</f>
        <v>0</v>
      </c>
      <c r="BF148" s="192">
        <f>IF(N148="snížená",J148,0)</f>
        <v>0</v>
      </c>
      <c r="BG148" s="192">
        <f>IF(N148="zákl. přenesená",J148,0)</f>
        <v>0</v>
      </c>
      <c r="BH148" s="192">
        <f>IF(N148="sníž. přenesená",J148,0)</f>
        <v>0</v>
      </c>
      <c r="BI148" s="192">
        <f>IF(N148="nulová",J148,0)</f>
        <v>0</v>
      </c>
      <c r="BJ148" s="19" t="s">
        <v>80</v>
      </c>
      <c r="BK148" s="192">
        <f>ROUND(I148*H148,2)</f>
        <v>0</v>
      </c>
      <c r="BL148" s="19" t="s">
        <v>276</v>
      </c>
      <c r="BM148" s="191" t="s">
        <v>1926</v>
      </c>
    </row>
    <row r="149" spans="1:65" s="2" customFormat="1" ht="19.5">
      <c r="A149" s="36"/>
      <c r="B149" s="37"/>
      <c r="C149" s="38"/>
      <c r="D149" s="193" t="s">
        <v>160</v>
      </c>
      <c r="E149" s="38"/>
      <c r="F149" s="194" t="s">
        <v>1927</v>
      </c>
      <c r="G149" s="38"/>
      <c r="H149" s="38"/>
      <c r="I149" s="195"/>
      <c r="J149" s="38"/>
      <c r="K149" s="38"/>
      <c r="L149" s="41"/>
      <c r="M149" s="196"/>
      <c r="N149" s="197"/>
      <c r="O149" s="66"/>
      <c r="P149" s="66"/>
      <c r="Q149" s="66"/>
      <c r="R149" s="66"/>
      <c r="S149" s="66"/>
      <c r="T149" s="67"/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T149" s="19" t="s">
        <v>160</v>
      </c>
      <c r="AU149" s="19" t="s">
        <v>82</v>
      </c>
    </row>
    <row r="150" spans="1:65" s="2" customFormat="1" ht="11.25">
      <c r="A150" s="36"/>
      <c r="B150" s="37"/>
      <c r="C150" s="38"/>
      <c r="D150" s="198" t="s">
        <v>162</v>
      </c>
      <c r="E150" s="38"/>
      <c r="F150" s="199" t="s">
        <v>1928</v>
      </c>
      <c r="G150" s="38"/>
      <c r="H150" s="38"/>
      <c r="I150" s="195"/>
      <c r="J150" s="38"/>
      <c r="K150" s="38"/>
      <c r="L150" s="41"/>
      <c r="M150" s="196"/>
      <c r="N150" s="197"/>
      <c r="O150" s="66"/>
      <c r="P150" s="66"/>
      <c r="Q150" s="66"/>
      <c r="R150" s="66"/>
      <c r="S150" s="66"/>
      <c r="T150" s="67"/>
      <c r="U150" s="36"/>
      <c r="V150" s="36"/>
      <c r="W150" s="36"/>
      <c r="X150" s="36"/>
      <c r="Y150" s="36"/>
      <c r="Z150" s="36"/>
      <c r="AA150" s="36"/>
      <c r="AB150" s="36"/>
      <c r="AC150" s="36"/>
      <c r="AD150" s="36"/>
      <c r="AE150" s="36"/>
      <c r="AT150" s="19" t="s">
        <v>162</v>
      </c>
      <c r="AU150" s="19" t="s">
        <v>82</v>
      </c>
    </row>
    <row r="151" spans="1:65" s="2" customFormat="1" ht="24.2" customHeight="1">
      <c r="A151" s="36"/>
      <c r="B151" s="37"/>
      <c r="C151" s="180" t="s">
        <v>292</v>
      </c>
      <c r="D151" s="180" t="s">
        <v>153</v>
      </c>
      <c r="E151" s="181" t="s">
        <v>1929</v>
      </c>
      <c r="F151" s="182" t="s">
        <v>1930</v>
      </c>
      <c r="G151" s="183" t="s">
        <v>178</v>
      </c>
      <c r="H151" s="184">
        <v>1</v>
      </c>
      <c r="I151" s="185"/>
      <c r="J151" s="186">
        <f>ROUND(I151*H151,2)</f>
        <v>0</v>
      </c>
      <c r="K151" s="182" t="s">
        <v>19</v>
      </c>
      <c r="L151" s="41"/>
      <c r="M151" s="187" t="s">
        <v>19</v>
      </c>
      <c r="N151" s="188" t="s">
        <v>44</v>
      </c>
      <c r="O151" s="66"/>
      <c r="P151" s="189">
        <f>O151*H151</f>
        <v>0</v>
      </c>
      <c r="Q151" s="189">
        <v>0.02</v>
      </c>
      <c r="R151" s="189">
        <f>Q151*H151</f>
        <v>0.02</v>
      </c>
      <c r="S151" s="189">
        <v>0</v>
      </c>
      <c r="T151" s="190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91" t="s">
        <v>276</v>
      </c>
      <c r="AT151" s="191" t="s">
        <v>153</v>
      </c>
      <c r="AU151" s="191" t="s">
        <v>82</v>
      </c>
      <c r="AY151" s="19" t="s">
        <v>151</v>
      </c>
      <c r="BE151" s="192">
        <f>IF(N151="základní",J151,0)</f>
        <v>0</v>
      </c>
      <c r="BF151" s="192">
        <f>IF(N151="snížená",J151,0)</f>
        <v>0</v>
      </c>
      <c r="BG151" s="192">
        <f>IF(N151="zákl. přenesená",J151,0)</f>
        <v>0</v>
      </c>
      <c r="BH151" s="192">
        <f>IF(N151="sníž. přenesená",J151,0)</f>
        <v>0</v>
      </c>
      <c r="BI151" s="192">
        <f>IF(N151="nulová",J151,0)</f>
        <v>0</v>
      </c>
      <c r="BJ151" s="19" t="s">
        <v>80</v>
      </c>
      <c r="BK151" s="192">
        <f>ROUND(I151*H151,2)</f>
        <v>0</v>
      </c>
      <c r="BL151" s="19" t="s">
        <v>276</v>
      </c>
      <c r="BM151" s="191" t="s">
        <v>1931</v>
      </c>
    </row>
    <row r="152" spans="1:65" s="2" customFormat="1" ht="11.25">
      <c r="A152" s="36"/>
      <c r="B152" s="37"/>
      <c r="C152" s="38"/>
      <c r="D152" s="193" t="s">
        <v>160</v>
      </c>
      <c r="E152" s="38"/>
      <c r="F152" s="194" t="s">
        <v>1932</v>
      </c>
      <c r="G152" s="38"/>
      <c r="H152" s="38"/>
      <c r="I152" s="195"/>
      <c r="J152" s="38"/>
      <c r="K152" s="38"/>
      <c r="L152" s="41"/>
      <c r="M152" s="196"/>
      <c r="N152" s="197"/>
      <c r="O152" s="66"/>
      <c r="P152" s="66"/>
      <c r="Q152" s="66"/>
      <c r="R152" s="66"/>
      <c r="S152" s="66"/>
      <c r="T152" s="67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9" t="s">
        <v>160</v>
      </c>
      <c r="AU152" s="19" t="s">
        <v>82</v>
      </c>
    </row>
    <row r="153" spans="1:65" s="12" customFormat="1" ht="25.9" customHeight="1">
      <c r="B153" s="164"/>
      <c r="C153" s="165"/>
      <c r="D153" s="166" t="s">
        <v>72</v>
      </c>
      <c r="E153" s="167" t="s">
        <v>1933</v>
      </c>
      <c r="F153" s="167" t="s">
        <v>1934</v>
      </c>
      <c r="G153" s="165"/>
      <c r="H153" s="165"/>
      <c r="I153" s="168"/>
      <c r="J153" s="169">
        <f>BK153</f>
        <v>0</v>
      </c>
      <c r="K153" s="165"/>
      <c r="L153" s="170"/>
      <c r="M153" s="171"/>
      <c r="N153" s="172"/>
      <c r="O153" s="172"/>
      <c r="P153" s="173">
        <f>SUM(P154:P158)</f>
        <v>0</v>
      </c>
      <c r="Q153" s="172"/>
      <c r="R153" s="173">
        <f>SUM(R154:R158)</f>
        <v>0</v>
      </c>
      <c r="S153" s="172"/>
      <c r="T153" s="174">
        <f>SUM(T154:T158)</f>
        <v>0</v>
      </c>
      <c r="AR153" s="175" t="s">
        <v>158</v>
      </c>
      <c r="AT153" s="176" t="s">
        <v>72</v>
      </c>
      <c r="AU153" s="176" t="s">
        <v>73</v>
      </c>
      <c r="AY153" s="175" t="s">
        <v>151</v>
      </c>
      <c r="BK153" s="177">
        <f>SUM(BK154:BK158)</f>
        <v>0</v>
      </c>
    </row>
    <row r="154" spans="1:65" s="2" customFormat="1" ht="55.5" customHeight="1">
      <c r="A154" s="36"/>
      <c r="B154" s="37"/>
      <c r="C154" s="180" t="s">
        <v>298</v>
      </c>
      <c r="D154" s="180" t="s">
        <v>153</v>
      </c>
      <c r="E154" s="181" t="s">
        <v>1935</v>
      </c>
      <c r="F154" s="182" t="s">
        <v>1936</v>
      </c>
      <c r="G154" s="183" t="s">
        <v>447</v>
      </c>
      <c r="H154" s="184">
        <v>2</v>
      </c>
      <c r="I154" s="185"/>
      <c r="J154" s="186">
        <f>ROUND(I154*H154,2)</f>
        <v>0</v>
      </c>
      <c r="K154" s="182" t="s">
        <v>19</v>
      </c>
      <c r="L154" s="41"/>
      <c r="M154" s="187" t="s">
        <v>19</v>
      </c>
      <c r="N154" s="188" t="s">
        <v>44</v>
      </c>
      <c r="O154" s="66"/>
      <c r="P154" s="189">
        <f>O154*H154</f>
        <v>0</v>
      </c>
      <c r="Q154" s="189">
        <v>0</v>
      </c>
      <c r="R154" s="189">
        <f>Q154*H154</f>
        <v>0</v>
      </c>
      <c r="S154" s="189">
        <v>0</v>
      </c>
      <c r="T154" s="190">
        <f>S154*H154</f>
        <v>0</v>
      </c>
      <c r="U154" s="36"/>
      <c r="V154" s="36"/>
      <c r="W154" s="36"/>
      <c r="X154" s="36"/>
      <c r="Y154" s="36"/>
      <c r="Z154" s="36"/>
      <c r="AA154" s="36"/>
      <c r="AB154" s="36"/>
      <c r="AC154" s="36"/>
      <c r="AD154" s="36"/>
      <c r="AE154" s="36"/>
      <c r="AR154" s="191" t="s">
        <v>496</v>
      </c>
      <c r="AT154" s="191" t="s">
        <v>153</v>
      </c>
      <c r="AU154" s="191" t="s">
        <v>80</v>
      </c>
      <c r="AY154" s="19" t="s">
        <v>151</v>
      </c>
      <c r="BE154" s="192">
        <f>IF(N154="základní",J154,0)</f>
        <v>0</v>
      </c>
      <c r="BF154" s="192">
        <f>IF(N154="snížená",J154,0)</f>
        <v>0</v>
      </c>
      <c r="BG154" s="192">
        <f>IF(N154="zákl. přenesená",J154,0)</f>
        <v>0</v>
      </c>
      <c r="BH154" s="192">
        <f>IF(N154="sníž. přenesená",J154,0)</f>
        <v>0</v>
      </c>
      <c r="BI154" s="192">
        <f>IF(N154="nulová",J154,0)</f>
        <v>0</v>
      </c>
      <c r="BJ154" s="19" t="s">
        <v>80</v>
      </c>
      <c r="BK154" s="192">
        <f>ROUND(I154*H154,2)</f>
        <v>0</v>
      </c>
      <c r="BL154" s="19" t="s">
        <v>496</v>
      </c>
      <c r="BM154" s="191" t="s">
        <v>1937</v>
      </c>
    </row>
    <row r="155" spans="1:65" s="2" customFormat="1" ht="68.25">
      <c r="A155" s="36"/>
      <c r="B155" s="37"/>
      <c r="C155" s="38"/>
      <c r="D155" s="193" t="s">
        <v>160</v>
      </c>
      <c r="E155" s="38"/>
      <c r="F155" s="194" t="s">
        <v>1938</v>
      </c>
      <c r="G155" s="38"/>
      <c r="H155" s="38"/>
      <c r="I155" s="195"/>
      <c r="J155" s="38"/>
      <c r="K155" s="38"/>
      <c r="L155" s="41"/>
      <c r="M155" s="196"/>
      <c r="N155" s="197"/>
      <c r="O155" s="66"/>
      <c r="P155" s="66"/>
      <c r="Q155" s="66"/>
      <c r="R155" s="66"/>
      <c r="S155" s="66"/>
      <c r="T155" s="67"/>
      <c r="U155" s="36"/>
      <c r="V155" s="36"/>
      <c r="W155" s="36"/>
      <c r="X155" s="36"/>
      <c r="Y155" s="36"/>
      <c r="Z155" s="36"/>
      <c r="AA155" s="36"/>
      <c r="AB155" s="36"/>
      <c r="AC155" s="36"/>
      <c r="AD155" s="36"/>
      <c r="AE155" s="36"/>
      <c r="AT155" s="19" t="s">
        <v>160</v>
      </c>
      <c r="AU155" s="19" t="s">
        <v>80</v>
      </c>
    </row>
    <row r="156" spans="1:65" s="13" customFormat="1" ht="11.25">
      <c r="B156" s="200"/>
      <c r="C156" s="201"/>
      <c r="D156" s="193" t="s">
        <v>164</v>
      </c>
      <c r="E156" s="202" t="s">
        <v>19</v>
      </c>
      <c r="F156" s="203" t="s">
        <v>1939</v>
      </c>
      <c r="G156" s="201"/>
      <c r="H156" s="202" t="s">
        <v>19</v>
      </c>
      <c r="I156" s="204"/>
      <c r="J156" s="201"/>
      <c r="K156" s="201"/>
      <c r="L156" s="205"/>
      <c r="M156" s="206"/>
      <c r="N156" s="207"/>
      <c r="O156" s="207"/>
      <c r="P156" s="207"/>
      <c r="Q156" s="207"/>
      <c r="R156" s="207"/>
      <c r="S156" s="207"/>
      <c r="T156" s="208"/>
      <c r="AT156" s="209" t="s">
        <v>164</v>
      </c>
      <c r="AU156" s="209" t="s">
        <v>80</v>
      </c>
      <c r="AV156" s="13" t="s">
        <v>80</v>
      </c>
      <c r="AW156" s="13" t="s">
        <v>35</v>
      </c>
      <c r="AX156" s="13" t="s">
        <v>73</v>
      </c>
      <c r="AY156" s="209" t="s">
        <v>151</v>
      </c>
    </row>
    <row r="157" spans="1:65" s="14" customFormat="1" ht="11.25">
      <c r="B157" s="210"/>
      <c r="C157" s="211"/>
      <c r="D157" s="193" t="s">
        <v>164</v>
      </c>
      <c r="E157" s="212" t="s">
        <v>19</v>
      </c>
      <c r="F157" s="213" t="s">
        <v>82</v>
      </c>
      <c r="G157" s="211"/>
      <c r="H157" s="214">
        <v>2</v>
      </c>
      <c r="I157" s="215"/>
      <c r="J157" s="211"/>
      <c r="K157" s="211"/>
      <c r="L157" s="216"/>
      <c r="M157" s="217"/>
      <c r="N157" s="218"/>
      <c r="O157" s="218"/>
      <c r="P157" s="218"/>
      <c r="Q157" s="218"/>
      <c r="R157" s="218"/>
      <c r="S157" s="218"/>
      <c r="T157" s="219"/>
      <c r="AT157" s="220" t="s">
        <v>164</v>
      </c>
      <c r="AU157" s="220" t="s">
        <v>80</v>
      </c>
      <c r="AV157" s="14" t="s">
        <v>82</v>
      </c>
      <c r="AW157" s="14" t="s">
        <v>35</v>
      </c>
      <c r="AX157" s="14" t="s">
        <v>73</v>
      </c>
      <c r="AY157" s="220" t="s">
        <v>151</v>
      </c>
    </row>
    <row r="158" spans="1:65" s="15" customFormat="1" ht="11.25">
      <c r="B158" s="221"/>
      <c r="C158" s="222"/>
      <c r="D158" s="193" t="s">
        <v>164</v>
      </c>
      <c r="E158" s="223" t="s">
        <v>19</v>
      </c>
      <c r="F158" s="224" t="s">
        <v>167</v>
      </c>
      <c r="G158" s="222"/>
      <c r="H158" s="225">
        <v>2</v>
      </c>
      <c r="I158" s="226"/>
      <c r="J158" s="222"/>
      <c r="K158" s="222"/>
      <c r="L158" s="227"/>
      <c r="M158" s="258"/>
      <c r="N158" s="259"/>
      <c r="O158" s="259"/>
      <c r="P158" s="259"/>
      <c r="Q158" s="259"/>
      <c r="R158" s="259"/>
      <c r="S158" s="259"/>
      <c r="T158" s="260"/>
      <c r="AT158" s="231" t="s">
        <v>164</v>
      </c>
      <c r="AU158" s="231" t="s">
        <v>80</v>
      </c>
      <c r="AV158" s="15" t="s">
        <v>158</v>
      </c>
      <c r="AW158" s="15" t="s">
        <v>35</v>
      </c>
      <c r="AX158" s="15" t="s">
        <v>80</v>
      </c>
      <c r="AY158" s="231" t="s">
        <v>151</v>
      </c>
    </row>
    <row r="159" spans="1:65" s="2" customFormat="1" ht="6.95" customHeight="1">
      <c r="A159" s="36"/>
      <c r="B159" s="49"/>
      <c r="C159" s="50"/>
      <c r="D159" s="50"/>
      <c r="E159" s="50"/>
      <c r="F159" s="50"/>
      <c r="G159" s="50"/>
      <c r="H159" s="50"/>
      <c r="I159" s="50"/>
      <c r="J159" s="50"/>
      <c r="K159" s="50"/>
      <c r="L159" s="41"/>
      <c r="M159" s="36"/>
      <c r="O159" s="36"/>
      <c r="P159" s="36"/>
      <c r="Q159" s="36"/>
      <c r="R159" s="36"/>
      <c r="S159" s="36"/>
      <c r="T159" s="36"/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</row>
  </sheetData>
  <sheetProtection algorithmName="SHA-512" hashValue="GF2u5w1jgG195TExstQbnH5zvstqPaPoVsXLFwYmNV0t2kJLFEQHOzgt78mtGSWDRjhyRazH9bZsbN1RyREhzA==" saltValue="8iUzmRcBwUIxh7BmmyAidZ4sjqgOAs5PgaWuRoLOLMd/wKUeB8kwoH+/RFlxVg87HAEzGWbDdDdbFxPcR9EcIA==" spinCount="100000" sheet="1" objects="1" scenarios="1" formatColumns="0" formatRows="0" autoFilter="0"/>
  <autoFilter ref="C91:K158"/>
  <mergeCells count="12">
    <mergeCell ref="E84:H84"/>
    <mergeCell ref="L2:V2"/>
    <mergeCell ref="E50:H50"/>
    <mergeCell ref="E52:H52"/>
    <mergeCell ref="E54:H54"/>
    <mergeCell ref="E80:H80"/>
    <mergeCell ref="E82:H82"/>
    <mergeCell ref="E7:H7"/>
    <mergeCell ref="E9:H9"/>
    <mergeCell ref="E11:H11"/>
    <mergeCell ref="E20:H20"/>
    <mergeCell ref="E29:H29"/>
  </mergeCells>
  <hyperlinks>
    <hyperlink ref="F97" r:id="rId1"/>
    <hyperlink ref="F103" r:id="rId2"/>
    <hyperlink ref="F109" r:id="rId3"/>
    <hyperlink ref="F120" r:id="rId4"/>
    <hyperlink ref="F123" r:id="rId5"/>
    <hyperlink ref="F147" r:id="rId6"/>
    <hyperlink ref="F150" r:id="rId7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8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6"/>
  <sheetViews>
    <sheetView showGridLines="0" topLeftCell="A169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70"/>
      <c r="M2" s="370"/>
      <c r="N2" s="370"/>
      <c r="O2" s="370"/>
      <c r="P2" s="370"/>
      <c r="Q2" s="370"/>
      <c r="R2" s="370"/>
      <c r="S2" s="370"/>
      <c r="T2" s="370"/>
      <c r="U2" s="370"/>
      <c r="V2" s="370"/>
      <c r="AT2" s="19" t="s">
        <v>111</v>
      </c>
    </row>
    <row r="3" spans="1:46" s="1" customFormat="1" ht="6.95" customHeight="1">
      <c r="B3" s="110"/>
      <c r="C3" s="111"/>
      <c r="D3" s="111"/>
      <c r="E3" s="111"/>
      <c r="F3" s="111"/>
      <c r="G3" s="111"/>
      <c r="H3" s="111"/>
      <c r="I3" s="111"/>
      <c r="J3" s="111"/>
      <c r="K3" s="111"/>
      <c r="L3" s="22"/>
      <c r="AT3" s="19" t="s">
        <v>82</v>
      </c>
    </row>
    <row r="4" spans="1:46" s="1" customFormat="1" ht="24.95" customHeight="1">
      <c r="B4" s="22"/>
      <c r="D4" s="112" t="s">
        <v>118</v>
      </c>
      <c r="L4" s="22"/>
      <c r="M4" s="113" t="s">
        <v>10</v>
      </c>
      <c r="AT4" s="19" t="s">
        <v>4</v>
      </c>
    </row>
    <row r="5" spans="1:46" s="1" customFormat="1" ht="6.95" customHeight="1">
      <c r="B5" s="22"/>
      <c r="L5" s="22"/>
    </row>
    <row r="6" spans="1:46" s="1" customFormat="1" ht="12" customHeight="1">
      <c r="B6" s="22"/>
      <c r="D6" s="114" t="s">
        <v>16</v>
      </c>
      <c r="L6" s="22"/>
    </row>
    <row r="7" spans="1:46" s="1" customFormat="1" ht="16.5" customHeight="1">
      <c r="B7" s="22"/>
      <c r="E7" s="387" t="str">
        <f>'Rekapitulace stavby'!K6</f>
        <v>Oprava lávek v km 0,217 a 267,240 v žst. Ostrava hl.n.</v>
      </c>
      <c r="F7" s="388"/>
      <c r="G7" s="388"/>
      <c r="H7" s="388"/>
      <c r="L7" s="22"/>
    </row>
    <row r="8" spans="1:46" s="1" customFormat="1" ht="12" customHeight="1">
      <c r="B8" s="22"/>
      <c r="D8" s="114" t="s">
        <v>119</v>
      </c>
      <c r="L8" s="22"/>
    </row>
    <row r="9" spans="1:46" s="2" customFormat="1" ht="16.5" customHeight="1">
      <c r="A9" s="36"/>
      <c r="B9" s="41"/>
      <c r="C9" s="36"/>
      <c r="D9" s="36"/>
      <c r="E9" s="387" t="s">
        <v>344</v>
      </c>
      <c r="F9" s="389"/>
      <c r="G9" s="389"/>
      <c r="H9" s="389"/>
      <c r="I9" s="36"/>
      <c r="J9" s="36"/>
      <c r="K9" s="36"/>
      <c r="L9" s="115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46" s="2" customFormat="1" ht="12" customHeight="1">
      <c r="A10" s="36"/>
      <c r="B10" s="41"/>
      <c r="C10" s="36"/>
      <c r="D10" s="114" t="s">
        <v>121</v>
      </c>
      <c r="E10" s="36"/>
      <c r="F10" s="36"/>
      <c r="G10" s="36"/>
      <c r="H10" s="36"/>
      <c r="I10" s="36"/>
      <c r="J10" s="36"/>
      <c r="K10" s="36"/>
      <c r="L10" s="115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46" s="2" customFormat="1" ht="30" customHeight="1">
      <c r="A11" s="36"/>
      <c r="B11" s="41"/>
      <c r="C11" s="36"/>
      <c r="D11" s="36"/>
      <c r="E11" s="390" t="s">
        <v>1940</v>
      </c>
      <c r="F11" s="389"/>
      <c r="G11" s="389"/>
      <c r="H11" s="389"/>
      <c r="I11" s="36"/>
      <c r="J11" s="36"/>
      <c r="K11" s="36"/>
      <c r="L11" s="115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46" s="2" customFormat="1" ht="11.25">
      <c r="A12" s="36"/>
      <c r="B12" s="41"/>
      <c r="C12" s="36"/>
      <c r="D12" s="36"/>
      <c r="E12" s="36"/>
      <c r="F12" s="36"/>
      <c r="G12" s="36"/>
      <c r="H12" s="36"/>
      <c r="I12" s="36"/>
      <c r="J12" s="36"/>
      <c r="K12" s="36"/>
      <c r="L12" s="115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46" s="2" customFormat="1" ht="12" customHeight="1">
      <c r="A13" s="36"/>
      <c r="B13" s="41"/>
      <c r="C13" s="36"/>
      <c r="D13" s="114" t="s">
        <v>18</v>
      </c>
      <c r="E13" s="36"/>
      <c r="F13" s="105" t="s">
        <v>19</v>
      </c>
      <c r="G13" s="36"/>
      <c r="H13" s="36"/>
      <c r="I13" s="114" t="s">
        <v>20</v>
      </c>
      <c r="J13" s="105" t="s">
        <v>19</v>
      </c>
      <c r="K13" s="36"/>
      <c r="L13" s="115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46" s="2" customFormat="1" ht="12" customHeight="1">
      <c r="A14" s="36"/>
      <c r="B14" s="41"/>
      <c r="C14" s="36"/>
      <c r="D14" s="114" t="s">
        <v>21</v>
      </c>
      <c r="E14" s="36"/>
      <c r="F14" s="105" t="s">
        <v>22</v>
      </c>
      <c r="G14" s="36"/>
      <c r="H14" s="36"/>
      <c r="I14" s="114" t="s">
        <v>23</v>
      </c>
      <c r="J14" s="116" t="str">
        <f>'Rekapitulace stavby'!AN8</f>
        <v>20. 6. 2022</v>
      </c>
      <c r="K14" s="36"/>
      <c r="L14" s="115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46" s="2" customFormat="1" ht="10.9" customHeight="1">
      <c r="A15" s="36"/>
      <c r="B15" s="41"/>
      <c r="C15" s="36"/>
      <c r="D15" s="36"/>
      <c r="E15" s="36"/>
      <c r="F15" s="36"/>
      <c r="G15" s="36"/>
      <c r="H15" s="36"/>
      <c r="I15" s="36"/>
      <c r="J15" s="36"/>
      <c r="K15" s="36"/>
      <c r="L15" s="11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46" s="2" customFormat="1" ht="12" customHeight="1">
      <c r="A16" s="36"/>
      <c r="B16" s="41"/>
      <c r="C16" s="36"/>
      <c r="D16" s="114" t="s">
        <v>25</v>
      </c>
      <c r="E16" s="36"/>
      <c r="F16" s="36"/>
      <c r="G16" s="36"/>
      <c r="H16" s="36"/>
      <c r="I16" s="114" t="s">
        <v>26</v>
      </c>
      <c r="J16" s="105" t="s">
        <v>27</v>
      </c>
      <c r="K16" s="36"/>
      <c r="L16" s="115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8" customHeight="1">
      <c r="A17" s="36"/>
      <c r="B17" s="41"/>
      <c r="C17" s="36"/>
      <c r="D17" s="36"/>
      <c r="E17" s="105" t="s">
        <v>28</v>
      </c>
      <c r="F17" s="36"/>
      <c r="G17" s="36"/>
      <c r="H17" s="36"/>
      <c r="I17" s="114" t="s">
        <v>29</v>
      </c>
      <c r="J17" s="105" t="s">
        <v>30</v>
      </c>
      <c r="K17" s="36"/>
      <c r="L17" s="11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6.95" customHeight="1">
      <c r="A18" s="36"/>
      <c r="B18" s="41"/>
      <c r="C18" s="36"/>
      <c r="D18" s="36"/>
      <c r="E18" s="36"/>
      <c r="F18" s="36"/>
      <c r="G18" s="36"/>
      <c r="H18" s="36"/>
      <c r="I18" s="36"/>
      <c r="J18" s="36"/>
      <c r="K18" s="36"/>
      <c r="L18" s="115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12" customHeight="1">
      <c r="A19" s="36"/>
      <c r="B19" s="41"/>
      <c r="C19" s="36"/>
      <c r="D19" s="114" t="s">
        <v>31</v>
      </c>
      <c r="E19" s="36"/>
      <c r="F19" s="36"/>
      <c r="G19" s="36"/>
      <c r="H19" s="36"/>
      <c r="I19" s="114" t="s">
        <v>26</v>
      </c>
      <c r="J19" s="32" t="str">
        <f>'Rekapitulace stavby'!AN13</f>
        <v>Vyplň údaj</v>
      </c>
      <c r="K19" s="36"/>
      <c r="L19" s="11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8" customHeight="1">
      <c r="A20" s="36"/>
      <c r="B20" s="41"/>
      <c r="C20" s="36"/>
      <c r="D20" s="36"/>
      <c r="E20" s="391" t="str">
        <f>'Rekapitulace stavby'!E14</f>
        <v>Vyplň údaj</v>
      </c>
      <c r="F20" s="392"/>
      <c r="G20" s="392"/>
      <c r="H20" s="392"/>
      <c r="I20" s="114" t="s">
        <v>29</v>
      </c>
      <c r="J20" s="32" t="str">
        <f>'Rekapitulace stavby'!AN14</f>
        <v>Vyplň údaj</v>
      </c>
      <c r="K20" s="36"/>
      <c r="L20" s="115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6.95" customHeight="1">
      <c r="A21" s="36"/>
      <c r="B21" s="41"/>
      <c r="C21" s="36"/>
      <c r="D21" s="36"/>
      <c r="E21" s="36"/>
      <c r="F21" s="36"/>
      <c r="G21" s="36"/>
      <c r="H21" s="36"/>
      <c r="I21" s="36"/>
      <c r="J21" s="36"/>
      <c r="K21" s="36"/>
      <c r="L21" s="11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12" customHeight="1">
      <c r="A22" s="36"/>
      <c r="B22" s="41"/>
      <c r="C22" s="36"/>
      <c r="D22" s="114" t="s">
        <v>33</v>
      </c>
      <c r="E22" s="36"/>
      <c r="F22" s="36"/>
      <c r="G22" s="36"/>
      <c r="H22" s="36"/>
      <c r="I22" s="114" t="s">
        <v>26</v>
      </c>
      <c r="J22" s="105" t="str">
        <f>IF('Rekapitulace stavby'!AN16="","",'Rekapitulace stavby'!AN16)</f>
        <v/>
      </c>
      <c r="K22" s="36"/>
      <c r="L22" s="115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8" customHeight="1">
      <c r="A23" s="36"/>
      <c r="B23" s="41"/>
      <c r="C23" s="36"/>
      <c r="D23" s="36"/>
      <c r="E23" s="105" t="str">
        <f>IF('Rekapitulace stavby'!E17="","",'Rekapitulace stavby'!E17)</f>
        <v xml:space="preserve"> </v>
      </c>
      <c r="F23" s="36"/>
      <c r="G23" s="36"/>
      <c r="H23" s="36"/>
      <c r="I23" s="114" t="s">
        <v>29</v>
      </c>
      <c r="J23" s="105" t="str">
        <f>IF('Rekapitulace stavby'!AN17="","",'Rekapitulace stavby'!AN17)</f>
        <v/>
      </c>
      <c r="K23" s="36"/>
      <c r="L23" s="11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6.95" customHeight="1">
      <c r="A24" s="36"/>
      <c r="B24" s="41"/>
      <c r="C24" s="36"/>
      <c r="D24" s="36"/>
      <c r="E24" s="36"/>
      <c r="F24" s="36"/>
      <c r="G24" s="36"/>
      <c r="H24" s="36"/>
      <c r="I24" s="36"/>
      <c r="J24" s="36"/>
      <c r="K24" s="36"/>
      <c r="L24" s="115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12" customHeight="1">
      <c r="A25" s="36"/>
      <c r="B25" s="41"/>
      <c r="C25" s="36"/>
      <c r="D25" s="114" t="s">
        <v>36</v>
      </c>
      <c r="E25" s="36"/>
      <c r="F25" s="36"/>
      <c r="G25" s="36"/>
      <c r="H25" s="36"/>
      <c r="I25" s="114" t="s">
        <v>26</v>
      </c>
      <c r="J25" s="105" t="str">
        <f>IF('Rekapitulace stavby'!AN19="","",'Rekapitulace stavby'!AN19)</f>
        <v/>
      </c>
      <c r="K25" s="36"/>
      <c r="L25" s="11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8" customHeight="1">
      <c r="A26" s="36"/>
      <c r="B26" s="41"/>
      <c r="C26" s="36"/>
      <c r="D26" s="36"/>
      <c r="E26" s="105" t="str">
        <f>IF('Rekapitulace stavby'!E20="","",'Rekapitulace stavby'!E20)</f>
        <v xml:space="preserve"> </v>
      </c>
      <c r="F26" s="36"/>
      <c r="G26" s="36"/>
      <c r="H26" s="36"/>
      <c r="I26" s="114" t="s">
        <v>29</v>
      </c>
      <c r="J26" s="105" t="str">
        <f>IF('Rekapitulace stavby'!AN20="","",'Rekapitulace stavby'!AN20)</f>
        <v/>
      </c>
      <c r="K26" s="36"/>
      <c r="L26" s="115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2" customFormat="1" ht="6.95" customHeight="1">
      <c r="A27" s="36"/>
      <c r="B27" s="41"/>
      <c r="C27" s="36"/>
      <c r="D27" s="36"/>
      <c r="E27" s="36"/>
      <c r="F27" s="36"/>
      <c r="G27" s="36"/>
      <c r="H27" s="36"/>
      <c r="I27" s="36"/>
      <c r="J27" s="36"/>
      <c r="K27" s="36"/>
      <c r="L27" s="11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pans="1:31" s="2" customFormat="1" ht="12" customHeight="1">
      <c r="A28" s="36"/>
      <c r="B28" s="41"/>
      <c r="C28" s="36"/>
      <c r="D28" s="114" t="s">
        <v>37</v>
      </c>
      <c r="E28" s="36"/>
      <c r="F28" s="36"/>
      <c r="G28" s="36"/>
      <c r="H28" s="36"/>
      <c r="I28" s="36"/>
      <c r="J28" s="36"/>
      <c r="K28" s="36"/>
      <c r="L28" s="115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8" customFormat="1" ht="16.5" customHeight="1">
      <c r="A29" s="117"/>
      <c r="B29" s="118"/>
      <c r="C29" s="117"/>
      <c r="D29" s="117"/>
      <c r="E29" s="393" t="s">
        <v>19</v>
      </c>
      <c r="F29" s="393"/>
      <c r="G29" s="393"/>
      <c r="H29" s="393"/>
      <c r="I29" s="117"/>
      <c r="J29" s="117"/>
      <c r="K29" s="117"/>
      <c r="L29" s="119"/>
      <c r="S29" s="117"/>
      <c r="T29" s="117"/>
      <c r="U29" s="117"/>
      <c r="V29" s="117"/>
      <c r="W29" s="117"/>
      <c r="X29" s="117"/>
      <c r="Y29" s="117"/>
      <c r="Z29" s="117"/>
      <c r="AA29" s="117"/>
      <c r="AB29" s="117"/>
      <c r="AC29" s="117"/>
      <c r="AD29" s="117"/>
      <c r="AE29" s="117"/>
    </row>
    <row r="30" spans="1:31" s="2" customFormat="1" ht="6.95" customHeight="1">
      <c r="A30" s="36"/>
      <c r="B30" s="41"/>
      <c r="C30" s="36"/>
      <c r="D30" s="36"/>
      <c r="E30" s="36"/>
      <c r="F30" s="36"/>
      <c r="G30" s="36"/>
      <c r="H30" s="36"/>
      <c r="I30" s="36"/>
      <c r="J30" s="36"/>
      <c r="K30" s="36"/>
      <c r="L30" s="115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6.95" customHeight="1">
      <c r="A31" s="36"/>
      <c r="B31" s="41"/>
      <c r="C31" s="36"/>
      <c r="D31" s="120"/>
      <c r="E31" s="120"/>
      <c r="F31" s="120"/>
      <c r="G31" s="120"/>
      <c r="H31" s="120"/>
      <c r="I31" s="120"/>
      <c r="J31" s="120"/>
      <c r="K31" s="120"/>
      <c r="L31" s="11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41"/>
      <c r="C32" s="36"/>
      <c r="D32" s="121" t="s">
        <v>39</v>
      </c>
      <c r="E32" s="36"/>
      <c r="F32" s="36"/>
      <c r="G32" s="36"/>
      <c r="H32" s="36"/>
      <c r="I32" s="36"/>
      <c r="J32" s="122">
        <f>ROUND(J93, 2)</f>
        <v>0</v>
      </c>
      <c r="K32" s="36"/>
      <c r="L32" s="115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41"/>
      <c r="C33" s="36"/>
      <c r="D33" s="120"/>
      <c r="E33" s="120"/>
      <c r="F33" s="120"/>
      <c r="G33" s="120"/>
      <c r="H33" s="120"/>
      <c r="I33" s="120"/>
      <c r="J33" s="120"/>
      <c r="K33" s="120"/>
      <c r="L33" s="11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41"/>
      <c r="C34" s="36"/>
      <c r="D34" s="36"/>
      <c r="E34" s="36"/>
      <c r="F34" s="123" t="s">
        <v>41</v>
      </c>
      <c r="G34" s="36"/>
      <c r="H34" s="36"/>
      <c r="I34" s="123" t="s">
        <v>40</v>
      </c>
      <c r="J34" s="123" t="s">
        <v>42</v>
      </c>
      <c r="K34" s="36"/>
      <c r="L34" s="115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41"/>
      <c r="C35" s="36"/>
      <c r="D35" s="124" t="s">
        <v>43</v>
      </c>
      <c r="E35" s="114" t="s">
        <v>44</v>
      </c>
      <c r="F35" s="125">
        <f>ROUND((SUM(BE93:BE185)),  2)</f>
        <v>0</v>
      </c>
      <c r="G35" s="36"/>
      <c r="H35" s="36"/>
      <c r="I35" s="126">
        <v>0.21</v>
      </c>
      <c r="J35" s="125">
        <f>ROUND(((SUM(BE93:BE185))*I35),  2)</f>
        <v>0</v>
      </c>
      <c r="K35" s="36"/>
      <c r="L35" s="11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41"/>
      <c r="C36" s="36"/>
      <c r="D36" s="36"/>
      <c r="E36" s="114" t="s">
        <v>45</v>
      </c>
      <c r="F36" s="125">
        <f>ROUND((SUM(BF93:BF185)),  2)</f>
        <v>0</v>
      </c>
      <c r="G36" s="36"/>
      <c r="H36" s="36"/>
      <c r="I36" s="126">
        <v>0.15</v>
      </c>
      <c r="J36" s="125">
        <f>ROUND(((SUM(BF93:BF185))*I36),  2)</f>
        <v>0</v>
      </c>
      <c r="K36" s="36"/>
      <c r="L36" s="11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41"/>
      <c r="C37" s="36"/>
      <c r="D37" s="36"/>
      <c r="E37" s="114" t="s">
        <v>46</v>
      </c>
      <c r="F37" s="125">
        <f>ROUND((SUM(BG93:BG185)),  2)</f>
        <v>0</v>
      </c>
      <c r="G37" s="36"/>
      <c r="H37" s="36"/>
      <c r="I37" s="126">
        <v>0.21</v>
      </c>
      <c r="J37" s="125">
        <f>0</f>
        <v>0</v>
      </c>
      <c r="K37" s="36"/>
      <c r="L37" s="115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41"/>
      <c r="C38" s="36"/>
      <c r="D38" s="36"/>
      <c r="E38" s="114" t="s">
        <v>47</v>
      </c>
      <c r="F38" s="125">
        <f>ROUND((SUM(BH93:BH185)),  2)</f>
        <v>0</v>
      </c>
      <c r="G38" s="36"/>
      <c r="H38" s="36"/>
      <c r="I38" s="126">
        <v>0.15</v>
      </c>
      <c r="J38" s="125">
        <f>0</f>
        <v>0</v>
      </c>
      <c r="K38" s="36"/>
      <c r="L38" s="11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41"/>
      <c r="C39" s="36"/>
      <c r="D39" s="36"/>
      <c r="E39" s="114" t="s">
        <v>48</v>
      </c>
      <c r="F39" s="125">
        <f>ROUND((SUM(BI93:BI185)),  2)</f>
        <v>0</v>
      </c>
      <c r="G39" s="36"/>
      <c r="H39" s="36"/>
      <c r="I39" s="126">
        <v>0</v>
      </c>
      <c r="J39" s="125">
        <f>0</f>
        <v>0</v>
      </c>
      <c r="K39" s="36"/>
      <c r="L39" s="11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41"/>
      <c r="C40" s="36"/>
      <c r="D40" s="36"/>
      <c r="E40" s="36"/>
      <c r="F40" s="36"/>
      <c r="G40" s="36"/>
      <c r="H40" s="36"/>
      <c r="I40" s="36"/>
      <c r="J40" s="36"/>
      <c r="K40" s="36"/>
      <c r="L40" s="115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41"/>
      <c r="C41" s="127"/>
      <c r="D41" s="128" t="s">
        <v>49</v>
      </c>
      <c r="E41" s="129"/>
      <c r="F41" s="129"/>
      <c r="G41" s="130" t="s">
        <v>50</v>
      </c>
      <c r="H41" s="131" t="s">
        <v>51</v>
      </c>
      <c r="I41" s="129"/>
      <c r="J41" s="132">
        <f>SUM(J32:J39)</f>
        <v>0</v>
      </c>
      <c r="K41" s="133"/>
      <c r="L41" s="11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134"/>
      <c r="C42" s="135"/>
      <c r="D42" s="135"/>
      <c r="E42" s="135"/>
      <c r="F42" s="135"/>
      <c r="G42" s="135"/>
      <c r="H42" s="135"/>
      <c r="I42" s="135"/>
      <c r="J42" s="135"/>
      <c r="K42" s="135"/>
      <c r="L42" s="115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pans="1:31" s="2" customFormat="1" ht="6.95" customHeight="1">
      <c r="A46" s="36"/>
      <c r="B46" s="136"/>
      <c r="C46" s="137"/>
      <c r="D46" s="137"/>
      <c r="E46" s="137"/>
      <c r="F46" s="137"/>
      <c r="G46" s="137"/>
      <c r="H46" s="137"/>
      <c r="I46" s="137"/>
      <c r="J46" s="137"/>
      <c r="K46" s="137"/>
      <c r="L46" s="11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pans="1:31" s="2" customFormat="1" ht="24.95" customHeight="1">
      <c r="A47" s="36"/>
      <c r="B47" s="37"/>
      <c r="C47" s="25" t="s">
        <v>123</v>
      </c>
      <c r="D47" s="38"/>
      <c r="E47" s="38"/>
      <c r="F47" s="38"/>
      <c r="G47" s="38"/>
      <c r="H47" s="38"/>
      <c r="I47" s="38"/>
      <c r="J47" s="38"/>
      <c r="K47" s="38"/>
      <c r="L47" s="115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pans="1:31" s="2" customFormat="1" ht="6.95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1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pans="1:47" s="2" customFormat="1" ht="12" customHeight="1">
      <c r="A49" s="36"/>
      <c r="B49" s="37"/>
      <c r="C49" s="31" t="s">
        <v>16</v>
      </c>
      <c r="D49" s="38"/>
      <c r="E49" s="38"/>
      <c r="F49" s="38"/>
      <c r="G49" s="38"/>
      <c r="H49" s="38"/>
      <c r="I49" s="38"/>
      <c r="J49" s="38"/>
      <c r="K49" s="38"/>
      <c r="L49" s="115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pans="1:47" s="2" customFormat="1" ht="16.5" customHeight="1">
      <c r="A50" s="36"/>
      <c r="B50" s="37"/>
      <c r="C50" s="38"/>
      <c r="D50" s="38"/>
      <c r="E50" s="394" t="str">
        <f>E7</f>
        <v>Oprava lávek v km 0,217 a 267,240 v žst. Ostrava hl.n.</v>
      </c>
      <c r="F50" s="395"/>
      <c r="G50" s="395"/>
      <c r="H50" s="395"/>
      <c r="I50" s="38"/>
      <c r="J50" s="38"/>
      <c r="K50" s="38"/>
      <c r="L50" s="11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pans="1:47" s="1" customFormat="1" ht="12" customHeight="1">
      <c r="B51" s="23"/>
      <c r="C51" s="31" t="s">
        <v>119</v>
      </c>
      <c r="D51" s="24"/>
      <c r="E51" s="24"/>
      <c r="F51" s="24"/>
      <c r="G51" s="24"/>
      <c r="H51" s="24"/>
      <c r="I51" s="24"/>
      <c r="J51" s="24"/>
      <c r="K51" s="24"/>
      <c r="L51" s="22"/>
    </row>
    <row r="52" spans="1:47" s="2" customFormat="1" ht="16.5" customHeight="1">
      <c r="A52" s="36"/>
      <c r="B52" s="37"/>
      <c r="C52" s="38"/>
      <c r="D52" s="38"/>
      <c r="E52" s="394" t="s">
        <v>344</v>
      </c>
      <c r="F52" s="396"/>
      <c r="G52" s="396"/>
      <c r="H52" s="396"/>
      <c r="I52" s="38"/>
      <c r="J52" s="38"/>
      <c r="K52" s="38"/>
      <c r="L52" s="11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pans="1:47" s="2" customFormat="1" ht="12" customHeight="1">
      <c r="A53" s="36"/>
      <c r="B53" s="37"/>
      <c r="C53" s="31" t="s">
        <v>121</v>
      </c>
      <c r="D53" s="38"/>
      <c r="E53" s="38"/>
      <c r="F53" s="38"/>
      <c r="G53" s="38"/>
      <c r="H53" s="38"/>
      <c r="I53" s="38"/>
      <c r="J53" s="38"/>
      <c r="K53" s="38"/>
      <c r="L53" s="115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pans="1:47" s="2" customFormat="1" ht="30" customHeight="1">
      <c r="A54" s="36"/>
      <c r="B54" s="37"/>
      <c r="C54" s="38"/>
      <c r="D54" s="38"/>
      <c r="E54" s="348" t="str">
        <f>E11</f>
        <v>SO 02 - 04.2 - lávka km 267,240 - tubus, stavební úpravy pro vzduchotechniku</v>
      </c>
      <c r="F54" s="396"/>
      <c r="G54" s="396"/>
      <c r="H54" s="396"/>
      <c r="I54" s="38"/>
      <c r="J54" s="38"/>
      <c r="K54" s="38"/>
      <c r="L54" s="11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pans="1:47" s="2" customFormat="1" ht="6.95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15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pans="1:47" s="2" customFormat="1" ht="12" customHeight="1">
      <c r="A56" s="36"/>
      <c r="B56" s="37"/>
      <c r="C56" s="31" t="s">
        <v>21</v>
      </c>
      <c r="D56" s="38"/>
      <c r="E56" s="38"/>
      <c r="F56" s="29" t="str">
        <f>F14</f>
        <v>OŘ Ostrava</v>
      </c>
      <c r="G56" s="38"/>
      <c r="H56" s="38"/>
      <c r="I56" s="31" t="s">
        <v>23</v>
      </c>
      <c r="J56" s="61" t="str">
        <f>IF(J14="","",J14)</f>
        <v>20. 6. 2022</v>
      </c>
      <c r="K56" s="38"/>
      <c r="L56" s="115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pans="1:47" s="2" customFormat="1" ht="6.95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15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pans="1:47" s="2" customFormat="1" ht="15.2" customHeight="1">
      <c r="A58" s="36"/>
      <c r="B58" s="37"/>
      <c r="C58" s="31" t="s">
        <v>25</v>
      </c>
      <c r="D58" s="38"/>
      <c r="E58" s="38"/>
      <c r="F58" s="29" t="str">
        <f>E17</f>
        <v>Správa železnic s.o. OŘ Ostrava</v>
      </c>
      <c r="G58" s="38"/>
      <c r="H58" s="38"/>
      <c r="I58" s="31" t="s">
        <v>33</v>
      </c>
      <c r="J58" s="34" t="str">
        <f>E23</f>
        <v xml:space="preserve"> </v>
      </c>
      <c r="K58" s="38"/>
      <c r="L58" s="115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pans="1:47" s="2" customFormat="1" ht="15.2" customHeight="1">
      <c r="A59" s="36"/>
      <c r="B59" s="37"/>
      <c r="C59" s="31" t="s">
        <v>31</v>
      </c>
      <c r="D59" s="38"/>
      <c r="E59" s="38"/>
      <c r="F59" s="29" t="str">
        <f>IF(E20="","",E20)</f>
        <v>Vyplň údaj</v>
      </c>
      <c r="G59" s="38"/>
      <c r="H59" s="38"/>
      <c r="I59" s="31" t="s">
        <v>36</v>
      </c>
      <c r="J59" s="34" t="str">
        <f>E26</f>
        <v xml:space="preserve"> </v>
      </c>
      <c r="K59" s="38"/>
      <c r="L59" s="115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pans="1:47" s="2" customFormat="1" ht="10.35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15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pans="1:47" s="2" customFormat="1" ht="29.25" customHeight="1">
      <c r="A61" s="36"/>
      <c r="B61" s="37"/>
      <c r="C61" s="138" t="s">
        <v>124</v>
      </c>
      <c r="D61" s="139"/>
      <c r="E61" s="139"/>
      <c r="F61" s="139"/>
      <c r="G61" s="139"/>
      <c r="H61" s="139"/>
      <c r="I61" s="139"/>
      <c r="J61" s="140" t="s">
        <v>125</v>
      </c>
      <c r="K61" s="139"/>
      <c r="L61" s="115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47" s="2" customFormat="1" ht="10.35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15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pans="1:47" s="2" customFormat="1" ht="22.9" customHeight="1">
      <c r="A63" s="36"/>
      <c r="B63" s="37"/>
      <c r="C63" s="141" t="s">
        <v>71</v>
      </c>
      <c r="D63" s="38"/>
      <c r="E63" s="38"/>
      <c r="F63" s="38"/>
      <c r="G63" s="38"/>
      <c r="H63" s="38"/>
      <c r="I63" s="38"/>
      <c r="J63" s="79">
        <f>J93</f>
        <v>0</v>
      </c>
      <c r="K63" s="38"/>
      <c r="L63" s="115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9" t="s">
        <v>126</v>
      </c>
    </row>
    <row r="64" spans="1:47" s="9" customFormat="1" ht="24.95" customHeight="1">
      <c r="B64" s="142"/>
      <c r="C64" s="143"/>
      <c r="D64" s="144" t="s">
        <v>127</v>
      </c>
      <c r="E64" s="145"/>
      <c r="F64" s="145"/>
      <c r="G64" s="145"/>
      <c r="H64" s="145"/>
      <c r="I64" s="145"/>
      <c r="J64" s="146">
        <f>J94</f>
        <v>0</v>
      </c>
      <c r="K64" s="143"/>
      <c r="L64" s="147"/>
    </row>
    <row r="65" spans="1:31" s="10" customFormat="1" ht="19.899999999999999" customHeight="1">
      <c r="B65" s="148"/>
      <c r="C65" s="99"/>
      <c r="D65" s="149" t="s">
        <v>506</v>
      </c>
      <c r="E65" s="150"/>
      <c r="F65" s="150"/>
      <c r="G65" s="150"/>
      <c r="H65" s="150"/>
      <c r="I65" s="150"/>
      <c r="J65" s="151">
        <f>J95</f>
        <v>0</v>
      </c>
      <c r="K65" s="99"/>
      <c r="L65" s="152"/>
    </row>
    <row r="66" spans="1:31" s="10" customFormat="1" ht="19.899999999999999" customHeight="1">
      <c r="B66" s="148"/>
      <c r="C66" s="99"/>
      <c r="D66" s="149" t="s">
        <v>130</v>
      </c>
      <c r="E66" s="150"/>
      <c r="F66" s="150"/>
      <c r="G66" s="150"/>
      <c r="H66" s="150"/>
      <c r="I66" s="150"/>
      <c r="J66" s="151">
        <f>J117</f>
        <v>0</v>
      </c>
      <c r="K66" s="99"/>
      <c r="L66" s="152"/>
    </row>
    <row r="67" spans="1:31" s="9" customFormat="1" ht="24.95" customHeight="1">
      <c r="B67" s="142"/>
      <c r="C67" s="143"/>
      <c r="D67" s="144" t="s">
        <v>133</v>
      </c>
      <c r="E67" s="145"/>
      <c r="F67" s="145"/>
      <c r="G67" s="145"/>
      <c r="H67" s="145"/>
      <c r="I67" s="145"/>
      <c r="J67" s="146">
        <f>J139</f>
        <v>0</v>
      </c>
      <c r="K67" s="143"/>
      <c r="L67" s="147"/>
    </row>
    <row r="68" spans="1:31" s="10" customFormat="1" ht="19.899999999999999" customHeight="1">
      <c r="B68" s="148"/>
      <c r="C68" s="99"/>
      <c r="D68" s="149" t="s">
        <v>1941</v>
      </c>
      <c r="E68" s="150"/>
      <c r="F68" s="150"/>
      <c r="G68" s="150"/>
      <c r="H68" s="150"/>
      <c r="I68" s="150"/>
      <c r="J68" s="151">
        <f>J140</f>
        <v>0</v>
      </c>
      <c r="K68" s="99"/>
      <c r="L68" s="152"/>
    </row>
    <row r="69" spans="1:31" s="10" customFormat="1" ht="19.899999999999999" customHeight="1">
      <c r="B69" s="148"/>
      <c r="C69" s="99"/>
      <c r="D69" s="149" t="s">
        <v>347</v>
      </c>
      <c r="E69" s="150"/>
      <c r="F69" s="150"/>
      <c r="G69" s="150"/>
      <c r="H69" s="150"/>
      <c r="I69" s="150"/>
      <c r="J69" s="151">
        <f>J167</f>
        <v>0</v>
      </c>
      <c r="K69" s="99"/>
      <c r="L69" s="152"/>
    </row>
    <row r="70" spans="1:31" s="9" customFormat="1" ht="24.95" customHeight="1">
      <c r="B70" s="142"/>
      <c r="C70" s="143"/>
      <c r="D70" s="144" t="s">
        <v>1942</v>
      </c>
      <c r="E70" s="145"/>
      <c r="F70" s="145"/>
      <c r="G70" s="145"/>
      <c r="H70" s="145"/>
      <c r="I70" s="145"/>
      <c r="J70" s="146">
        <f>J179</f>
        <v>0</v>
      </c>
      <c r="K70" s="143"/>
      <c r="L70" s="147"/>
    </row>
    <row r="71" spans="1:31" s="10" customFormat="1" ht="19.899999999999999" customHeight="1">
      <c r="B71" s="148"/>
      <c r="C71" s="99"/>
      <c r="D71" s="149" t="s">
        <v>1943</v>
      </c>
      <c r="E71" s="150"/>
      <c r="F71" s="150"/>
      <c r="G71" s="150"/>
      <c r="H71" s="150"/>
      <c r="I71" s="150"/>
      <c r="J71" s="151">
        <f>J180</f>
        <v>0</v>
      </c>
      <c r="K71" s="99"/>
      <c r="L71" s="152"/>
    </row>
    <row r="72" spans="1:31" s="2" customFormat="1" ht="21.75" customHeight="1">
      <c r="A72" s="36"/>
      <c r="B72" s="37"/>
      <c r="C72" s="38"/>
      <c r="D72" s="38"/>
      <c r="E72" s="38"/>
      <c r="F72" s="38"/>
      <c r="G72" s="38"/>
      <c r="H72" s="38"/>
      <c r="I72" s="38"/>
      <c r="J72" s="38"/>
      <c r="K72" s="38"/>
      <c r="L72" s="115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pans="1:31" s="2" customFormat="1" ht="6.95" customHeight="1">
      <c r="A73" s="36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115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7" spans="1:31" s="2" customFormat="1" ht="6.95" customHeight="1">
      <c r="A77" s="36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115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pans="1:31" s="2" customFormat="1" ht="24.95" customHeight="1">
      <c r="A78" s="36"/>
      <c r="B78" s="37"/>
      <c r="C78" s="25" t="s">
        <v>136</v>
      </c>
      <c r="D78" s="38"/>
      <c r="E78" s="38"/>
      <c r="F78" s="38"/>
      <c r="G78" s="38"/>
      <c r="H78" s="38"/>
      <c r="I78" s="38"/>
      <c r="J78" s="38"/>
      <c r="K78" s="38"/>
      <c r="L78" s="115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pans="1:31" s="2" customFormat="1" ht="6.95" customHeight="1">
      <c r="A79" s="36"/>
      <c r="B79" s="37"/>
      <c r="C79" s="38"/>
      <c r="D79" s="38"/>
      <c r="E79" s="38"/>
      <c r="F79" s="38"/>
      <c r="G79" s="38"/>
      <c r="H79" s="38"/>
      <c r="I79" s="38"/>
      <c r="J79" s="38"/>
      <c r="K79" s="38"/>
      <c r="L79" s="115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pans="1:31" s="2" customFormat="1" ht="12" customHeight="1">
      <c r="A80" s="36"/>
      <c r="B80" s="37"/>
      <c r="C80" s="31" t="s">
        <v>16</v>
      </c>
      <c r="D80" s="38"/>
      <c r="E80" s="38"/>
      <c r="F80" s="38"/>
      <c r="G80" s="38"/>
      <c r="H80" s="38"/>
      <c r="I80" s="38"/>
      <c r="J80" s="38"/>
      <c r="K80" s="38"/>
      <c r="L80" s="115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pans="1:65" s="2" customFormat="1" ht="16.5" customHeight="1">
      <c r="A81" s="36"/>
      <c r="B81" s="37"/>
      <c r="C81" s="38"/>
      <c r="D81" s="38"/>
      <c r="E81" s="394" t="str">
        <f>E7</f>
        <v>Oprava lávek v km 0,217 a 267,240 v žst. Ostrava hl.n.</v>
      </c>
      <c r="F81" s="395"/>
      <c r="G81" s="395"/>
      <c r="H81" s="395"/>
      <c r="I81" s="38"/>
      <c r="J81" s="38"/>
      <c r="K81" s="38"/>
      <c r="L81" s="115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65" s="1" customFormat="1" ht="12" customHeight="1">
      <c r="B82" s="23"/>
      <c r="C82" s="31" t="s">
        <v>119</v>
      </c>
      <c r="D82" s="24"/>
      <c r="E82" s="24"/>
      <c r="F82" s="24"/>
      <c r="G82" s="24"/>
      <c r="H82" s="24"/>
      <c r="I82" s="24"/>
      <c r="J82" s="24"/>
      <c r="K82" s="24"/>
      <c r="L82" s="22"/>
    </row>
    <row r="83" spans="1:65" s="2" customFormat="1" ht="16.5" customHeight="1">
      <c r="A83" s="36"/>
      <c r="B83" s="37"/>
      <c r="C83" s="38"/>
      <c r="D83" s="38"/>
      <c r="E83" s="394" t="s">
        <v>344</v>
      </c>
      <c r="F83" s="396"/>
      <c r="G83" s="396"/>
      <c r="H83" s="396"/>
      <c r="I83" s="38"/>
      <c r="J83" s="38"/>
      <c r="K83" s="38"/>
      <c r="L83" s="115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65" s="2" customFormat="1" ht="12" customHeight="1">
      <c r="A84" s="36"/>
      <c r="B84" s="37"/>
      <c r="C84" s="31" t="s">
        <v>121</v>
      </c>
      <c r="D84" s="38"/>
      <c r="E84" s="38"/>
      <c r="F84" s="38"/>
      <c r="G84" s="38"/>
      <c r="H84" s="38"/>
      <c r="I84" s="38"/>
      <c r="J84" s="38"/>
      <c r="K84" s="38"/>
      <c r="L84" s="115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65" s="2" customFormat="1" ht="30" customHeight="1">
      <c r="A85" s="36"/>
      <c r="B85" s="37"/>
      <c r="C85" s="38"/>
      <c r="D85" s="38"/>
      <c r="E85" s="348" t="str">
        <f>E11</f>
        <v>SO 02 - 04.2 - lávka km 267,240 - tubus, stavební úpravy pro vzduchotechniku</v>
      </c>
      <c r="F85" s="396"/>
      <c r="G85" s="396"/>
      <c r="H85" s="396"/>
      <c r="I85" s="38"/>
      <c r="J85" s="38"/>
      <c r="K85" s="38"/>
      <c r="L85" s="115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65" s="2" customFormat="1" ht="6.9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15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65" s="2" customFormat="1" ht="12" customHeight="1">
      <c r="A87" s="36"/>
      <c r="B87" s="37"/>
      <c r="C87" s="31" t="s">
        <v>21</v>
      </c>
      <c r="D87" s="38"/>
      <c r="E87" s="38"/>
      <c r="F87" s="29" t="str">
        <f>F14</f>
        <v>OŘ Ostrava</v>
      </c>
      <c r="G87" s="38"/>
      <c r="H87" s="38"/>
      <c r="I87" s="31" t="s">
        <v>23</v>
      </c>
      <c r="J87" s="61" t="str">
        <f>IF(J14="","",J14)</f>
        <v>20. 6. 2022</v>
      </c>
      <c r="K87" s="38"/>
      <c r="L87" s="115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65" s="2" customFormat="1" ht="6.95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115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65" s="2" customFormat="1" ht="15.2" customHeight="1">
      <c r="A89" s="36"/>
      <c r="B89" s="37"/>
      <c r="C89" s="31" t="s">
        <v>25</v>
      </c>
      <c r="D89" s="38"/>
      <c r="E89" s="38"/>
      <c r="F89" s="29" t="str">
        <f>E17</f>
        <v>Správa železnic s.o. OŘ Ostrava</v>
      </c>
      <c r="G89" s="38"/>
      <c r="H89" s="38"/>
      <c r="I89" s="31" t="s">
        <v>33</v>
      </c>
      <c r="J89" s="34" t="str">
        <f>E23</f>
        <v xml:space="preserve"> </v>
      </c>
      <c r="K89" s="38"/>
      <c r="L89" s="115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65" s="2" customFormat="1" ht="15.2" customHeight="1">
      <c r="A90" s="36"/>
      <c r="B90" s="37"/>
      <c r="C90" s="31" t="s">
        <v>31</v>
      </c>
      <c r="D90" s="38"/>
      <c r="E90" s="38"/>
      <c r="F90" s="29" t="str">
        <f>IF(E20="","",E20)</f>
        <v>Vyplň údaj</v>
      </c>
      <c r="G90" s="38"/>
      <c r="H90" s="38"/>
      <c r="I90" s="31" t="s">
        <v>36</v>
      </c>
      <c r="J90" s="34" t="str">
        <f>E26</f>
        <v xml:space="preserve"> </v>
      </c>
      <c r="K90" s="38"/>
      <c r="L90" s="115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65" s="2" customFormat="1" ht="10.35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115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65" s="11" customFormat="1" ht="29.25" customHeight="1">
      <c r="A92" s="153"/>
      <c r="B92" s="154"/>
      <c r="C92" s="155" t="s">
        <v>137</v>
      </c>
      <c r="D92" s="156" t="s">
        <v>58</v>
      </c>
      <c r="E92" s="156" t="s">
        <v>54</v>
      </c>
      <c r="F92" s="156" t="s">
        <v>55</v>
      </c>
      <c r="G92" s="156" t="s">
        <v>138</v>
      </c>
      <c r="H92" s="156" t="s">
        <v>139</v>
      </c>
      <c r="I92" s="156" t="s">
        <v>140</v>
      </c>
      <c r="J92" s="156" t="s">
        <v>125</v>
      </c>
      <c r="K92" s="157" t="s">
        <v>141</v>
      </c>
      <c r="L92" s="158"/>
      <c r="M92" s="70" t="s">
        <v>19</v>
      </c>
      <c r="N92" s="71" t="s">
        <v>43</v>
      </c>
      <c r="O92" s="71" t="s">
        <v>142</v>
      </c>
      <c r="P92" s="71" t="s">
        <v>143</v>
      </c>
      <c r="Q92" s="71" t="s">
        <v>144</v>
      </c>
      <c r="R92" s="71" t="s">
        <v>145</v>
      </c>
      <c r="S92" s="71" t="s">
        <v>146</v>
      </c>
      <c r="T92" s="72" t="s">
        <v>147</v>
      </c>
      <c r="U92" s="153"/>
      <c r="V92" s="153"/>
      <c r="W92" s="153"/>
      <c r="X92" s="153"/>
      <c r="Y92" s="153"/>
      <c r="Z92" s="153"/>
      <c r="AA92" s="153"/>
      <c r="AB92" s="153"/>
      <c r="AC92" s="153"/>
      <c r="AD92" s="153"/>
      <c r="AE92" s="153"/>
    </row>
    <row r="93" spans="1:65" s="2" customFormat="1" ht="22.9" customHeight="1">
      <c r="A93" s="36"/>
      <c r="B93" s="37"/>
      <c r="C93" s="77" t="s">
        <v>148</v>
      </c>
      <c r="D93" s="38"/>
      <c r="E93" s="38"/>
      <c r="F93" s="38"/>
      <c r="G93" s="38"/>
      <c r="H93" s="38"/>
      <c r="I93" s="38"/>
      <c r="J93" s="159">
        <f>BK93</f>
        <v>0</v>
      </c>
      <c r="K93" s="38"/>
      <c r="L93" s="41"/>
      <c r="M93" s="73"/>
      <c r="N93" s="160"/>
      <c r="O93" s="74"/>
      <c r="P93" s="161">
        <f>P94+P139+P179</f>
        <v>0</v>
      </c>
      <c r="Q93" s="74"/>
      <c r="R93" s="161">
        <f>R94+R139+R179</f>
        <v>0.16759600000000002</v>
      </c>
      <c r="S93" s="74"/>
      <c r="T93" s="162">
        <f>T94+T139+T179</f>
        <v>10.839899999999998</v>
      </c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9" t="s">
        <v>72</v>
      </c>
      <c r="AU93" s="19" t="s">
        <v>126</v>
      </c>
      <c r="BK93" s="163">
        <f>BK94+BK139+BK179</f>
        <v>0</v>
      </c>
    </row>
    <row r="94" spans="1:65" s="12" customFormat="1" ht="25.9" customHeight="1">
      <c r="B94" s="164"/>
      <c r="C94" s="165"/>
      <c r="D94" s="166" t="s">
        <v>72</v>
      </c>
      <c r="E94" s="167" t="s">
        <v>149</v>
      </c>
      <c r="F94" s="167" t="s">
        <v>150</v>
      </c>
      <c r="G94" s="165"/>
      <c r="H94" s="165"/>
      <c r="I94" s="168"/>
      <c r="J94" s="169">
        <f>BK94</f>
        <v>0</v>
      </c>
      <c r="K94" s="165"/>
      <c r="L94" s="170"/>
      <c r="M94" s="171"/>
      <c r="N94" s="172"/>
      <c r="O94" s="172"/>
      <c r="P94" s="173">
        <f>P95+P117</f>
        <v>0</v>
      </c>
      <c r="Q94" s="172"/>
      <c r="R94" s="173">
        <f>R95+R117</f>
        <v>0.13309600000000002</v>
      </c>
      <c r="S94" s="172"/>
      <c r="T94" s="174">
        <f>T95+T117</f>
        <v>9.7783999999999978</v>
      </c>
      <c r="AR94" s="175" t="s">
        <v>80</v>
      </c>
      <c r="AT94" s="176" t="s">
        <v>72</v>
      </c>
      <c r="AU94" s="176" t="s">
        <v>73</v>
      </c>
      <c r="AY94" s="175" t="s">
        <v>151</v>
      </c>
      <c r="BK94" s="177">
        <f>BK95+BK117</f>
        <v>0</v>
      </c>
    </row>
    <row r="95" spans="1:65" s="12" customFormat="1" ht="22.9" customHeight="1">
      <c r="B95" s="164"/>
      <c r="C95" s="165"/>
      <c r="D95" s="166" t="s">
        <v>72</v>
      </c>
      <c r="E95" s="178" t="s">
        <v>158</v>
      </c>
      <c r="F95" s="178" t="s">
        <v>531</v>
      </c>
      <c r="G95" s="165"/>
      <c r="H95" s="165"/>
      <c r="I95" s="168"/>
      <c r="J95" s="179">
        <f>BK95</f>
        <v>0</v>
      </c>
      <c r="K95" s="165"/>
      <c r="L95" s="170"/>
      <c r="M95" s="171"/>
      <c r="N95" s="172"/>
      <c r="O95" s="172"/>
      <c r="P95" s="173">
        <f>SUM(P96:P116)</f>
        <v>0</v>
      </c>
      <c r="Q95" s="172"/>
      <c r="R95" s="173">
        <f>SUM(R96:R116)</f>
        <v>0.13300000000000001</v>
      </c>
      <c r="S95" s="172"/>
      <c r="T95" s="174">
        <f>SUM(T96:T116)</f>
        <v>0</v>
      </c>
      <c r="AR95" s="175" t="s">
        <v>80</v>
      </c>
      <c r="AT95" s="176" t="s">
        <v>72</v>
      </c>
      <c r="AU95" s="176" t="s">
        <v>80</v>
      </c>
      <c r="AY95" s="175" t="s">
        <v>151</v>
      </c>
      <c r="BK95" s="177">
        <f>SUM(BK96:BK116)</f>
        <v>0</v>
      </c>
    </row>
    <row r="96" spans="1:65" s="2" customFormat="1" ht="24.2" customHeight="1">
      <c r="A96" s="36"/>
      <c r="B96" s="37"/>
      <c r="C96" s="180" t="s">
        <v>80</v>
      </c>
      <c r="D96" s="180" t="s">
        <v>153</v>
      </c>
      <c r="E96" s="181" t="s">
        <v>549</v>
      </c>
      <c r="F96" s="182" t="s">
        <v>550</v>
      </c>
      <c r="G96" s="183" t="s">
        <v>551</v>
      </c>
      <c r="H96" s="184">
        <v>108.104</v>
      </c>
      <c r="I96" s="185"/>
      <c r="J96" s="186">
        <f>ROUND(I96*H96,2)</f>
        <v>0</v>
      </c>
      <c r="K96" s="182" t="s">
        <v>157</v>
      </c>
      <c r="L96" s="41"/>
      <c r="M96" s="187" t="s">
        <v>19</v>
      </c>
      <c r="N96" s="188" t="s">
        <v>44</v>
      </c>
      <c r="O96" s="66"/>
      <c r="P96" s="189">
        <f>O96*H96</f>
        <v>0</v>
      </c>
      <c r="Q96" s="189">
        <v>0</v>
      </c>
      <c r="R96" s="189">
        <f>Q96*H96</f>
        <v>0</v>
      </c>
      <c r="S96" s="189">
        <v>0</v>
      </c>
      <c r="T96" s="190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191" t="s">
        <v>158</v>
      </c>
      <c r="AT96" s="191" t="s">
        <v>153</v>
      </c>
      <c r="AU96" s="191" t="s">
        <v>82</v>
      </c>
      <c r="AY96" s="19" t="s">
        <v>151</v>
      </c>
      <c r="BE96" s="192">
        <f>IF(N96="základní",J96,0)</f>
        <v>0</v>
      </c>
      <c r="BF96" s="192">
        <f>IF(N96="snížená",J96,0)</f>
        <v>0</v>
      </c>
      <c r="BG96" s="192">
        <f>IF(N96="zákl. přenesená",J96,0)</f>
        <v>0</v>
      </c>
      <c r="BH96" s="192">
        <f>IF(N96="sníž. přenesená",J96,0)</f>
        <v>0</v>
      </c>
      <c r="BI96" s="192">
        <f>IF(N96="nulová",J96,0)</f>
        <v>0</v>
      </c>
      <c r="BJ96" s="19" t="s">
        <v>80</v>
      </c>
      <c r="BK96" s="192">
        <f>ROUND(I96*H96,2)</f>
        <v>0</v>
      </c>
      <c r="BL96" s="19" t="s">
        <v>158</v>
      </c>
      <c r="BM96" s="191" t="s">
        <v>1944</v>
      </c>
    </row>
    <row r="97" spans="1:65" s="2" customFormat="1" ht="48.75">
      <c r="A97" s="36"/>
      <c r="B97" s="37"/>
      <c r="C97" s="38"/>
      <c r="D97" s="193" t="s">
        <v>160</v>
      </c>
      <c r="E97" s="38"/>
      <c r="F97" s="194" t="s">
        <v>553</v>
      </c>
      <c r="G97" s="38"/>
      <c r="H97" s="38"/>
      <c r="I97" s="195"/>
      <c r="J97" s="38"/>
      <c r="K97" s="38"/>
      <c r="L97" s="41"/>
      <c r="M97" s="196"/>
      <c r="N97" s="197"/>
      <c r="O97" s="66"/>
      <c r="P97" s="66"/>
      <c r="Q97" s="66"/>
      <c r="R97" s="66"/>
      <c r="S97" s="66"/>
      <c r="T97" s="67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9" t="s">
        <v>160</v>
      </c>
      <c r="AU97" s="19" t="s">
        <v>82</v>
      </c>
    </row>
    <row r="98" spans="1:65" s="2" customFormat="1" ht="11.25">
      <c r="A98" s="36"/>
      <c r="B98" s="37"/>
      <c r="C98" s="38"/>
      <c r="D98" s="198" t="s">
        <v>162</v>
      </c>
      <c r="E98" s="38"/>
      <c r="F98" s="199" t="s">
        <v>554</v>
      </c>
      <c r="G98" s="38"/>
      <c r="H98" s="38"/>
      <c r="I98" s="195"/>
      <c r="J98" s="38"/>
      <c r="K98" s="38"/>
      <c r="L98" s="41"/>
      <c r="M98" s="196"/>
      <c r="N98" s="197"/>
      <c r="O98" s="66"/>
      <c r="P98" s="66"/>
      <c r="Q98" s="66"/>
      <c r="R98" s="66"/>
      <c r="S98" s="66"/>
      <c r="T98" s="67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T98" s="19" t="s">
        <v>162</v>
      </c>
      <c r="AU98" s="19" t="s">
        <v>82</v>
      </c>
    </row>
    <row r="99" spans="1:65" s="13" customFormat="1" ht="22.5">
      <c r="B99" s="200"/>
      <c r="C99" s="201"/>
      <c r="D99" s="193" t="s">
        <v>164</v>
      </c>
      <c r="E99" s="202" t="s">
        <v>19</v>
      </c>
      <c r="F99" s="203" t="s">
        <v>1945</v>
      </c>
      <c r="G99" s="201"/>
      <c r="H99" s="202" t="s">
        <v>19</v>
      </c>
      <c r="I99" s="204"/>
      <c r="J99" s="201"/>
      <c r="K99" s="201"/>
      <c r="L99" s="205"/>
      <c r="M99" s="206"/>
      <c r="N99" s="207"/>
      <c r="O99" s="207"/>
      <c r="P99" s="207"/>
      <c r="Q99" s="207"/>
      <c r="R99" s="207"/>
      <c r="S99" s="207"/>
      <c r="T99" s="208"/>
      <c r="AT99" s="209" t="s">
        <v>164</v>
      </c>
      <c r="AU99" s="209" t="s">
        <v>82</v>
      </c>
      <c r="AV99" s="13" t="s">
        <v>80</v>
      </c>
      <c r="AW99" s="13" t="s">
        <v>35</v>
      </c>
      <c r="AX99" s="13" t="s">
        <v>73</v>
      </c>
      <c r="AY99" s="209" t="s">
        <v>151</v>
      </c>
    </row>
    <row r="100" spans="1:65" s="14" customFormat="1" ht="11.25">
      <c r="B100" s="210"/>
      <c r="C100" s="211"/>
      <c r="D100" s="193" t="s">
        <v>164</v>
      </c>
      <c r="E100" s="212" t="s">
        <v>19</v>
      </c>
      <c r="F100" s="213" t="s">
        <v>1946</v>
      </c>
      <c r="G100" s="211"/>
      <c r="H100" s="214">
        <v>101.837</v>
      </c>
      <c r="I100" s="215"/>
      <c r="J100" s="211"/>
      <c r="K100" s="211"/>
      <c r="L100" s="216"/>
      <c r="M100" s="217"/>
      <c r="N100" s="218"/>
      <c r="O100" s="218"/>
      <c r="P100" s="218"/>
      <c r="Q100" s="218"/>
      <c r="R100" s="218"/>
      <c r="S100" s="218"/>
      <c r="T100" s="219"/>
      <c r="AT100" s="220" t="s">
        <v>164</v>
      </c>
      <c r="AU100" s="220" t="s">
        <v>82</v>
      </c>
      <c r="AV100" s="14" t="s">
        <v>82</v>
      </c>
      <c r="AW100" s="14" t="s">
        <v>35</v>
      </c>
      <c r="AX100" s="14" t="s">
        <v>73</v>
      </c>
      <c r="AY100" s="220" t="s">
        <v>151</v>
      </c>
    </row>
    <row r="101" spans="1:65" s="13" customFormat="1" ht="11.25">
      <c r="B101" s="200"/>
      <c r="C101" s="201"/>
      <c r="D101" s="193" t="s">
        <v>164</v>
      </c>
      <c r="E101" s="202" t="s">
        <v>19</v>
      </c>
      <c r="F101" s="203" t="s">
        <v>1947</v>
      </c>
      <c r="G101" s="201"/>
      <c r="H101" s="202" t="s">
        <v>19</v>
      </c>
      <c r="I101" s="204"/>
      <c r="J101" s="201"/>
      <c r="K101" s="201"/>
      <c r="L101" s="205"/>
      <c r="M101" s="206"/>
      <c r="N101" s="207"/>
      <c r="O101" s="207"/>
      <c r="P101" s="207"/>
      <c r="Q101" s="207"/>
      <c r="R101" s="207"/>
      <c r="S101" s="207"/>
      <c r="T101" s="208"/>
      <c r="AT101" s="209" t="s">
        <v>164</v>
      </c>
      <c r="AU101" s="209" t="s">
        <v>82</v>
      </c>
      <c r="AV101" s="13" t="s">
        <v>80</v>
      </c>
      <c r="AW101" s="13" t="s">
        <v>35</v>
      </c>
      <c r="AX101" s="13" t="s">
        <v>73</v>
      </c>
      <c r="AY101" s="209" t="s">
        <v>151</v>
      </c>
    </row>
    <row r="102" spans="1:65" s="13" customFormat="1" ht="22.5">
      <c r="B102" s="200"/>
      <c r="C102" s="201"/>
      <c r="D102" s="193" t="s">
        <v>164</v>
      </c>
      <c r="E102" s="202" t="s">
        <v>19</v>
      </c>
      <c r="F102" s="203" t="s">
        <v>1948</v>
      </c>
      <c r="G102" s="201"/>
      <c r="H102" s="202" t="s">
        <v>19</v>
      </c>
      <c r="I102" s="204"/>
      <c r="J102" s="201"/>
      <c r="K102" s="201"/>
      <c r="L102" s="205"/>
      <c r="M102" s="206"/>
      <c r="N102" s="207"/>
      <c r="O102" s="207"/>
      <c r="P102" s="207"/>
      <c r="Q102" s="207"/>
      <c r="R102" s="207"/>
      <c r="S102" s="207"/>
      <c r="T102" s="208"/>
      <c r="AT102" s="209" t="s">
        <v>164</v>
      </c>
      <c r="AU102" s="209" t="s">
        <v>82</v>
      </c>
      <c r="AV102" s="13" t="s">
        <v>80</v>
      </c>
      <c r="AW102" s="13" t="s">
        <v>35</v>
      </c>
      <c r="AX102" s="13" t="s">
        <v>73</v>
      </c>
      <c r="AY102" s="209" t="s">
        <v>151</v>
      </c>
    </row>
    <row r="103" spans="1:65" s="14" customFormat="1" ht="11.25">
      <c r="B103" s="210"/>
      <c r="C103" s="211"/>
      <c r="D103" s="193" t="s">
        <v>164</v>
      </c>
      <c r="E103" s="212" t="s">
        <v>19</v>
      </c>
      <c r="F103" s="213" t="s">
        <v>1949</v>
      </c>
      <c r="G103" s="211"/>
      <c r="H103" s="214">
        <v>6.2670000000000003</v>
      </c>
      <c r="I103" s="215"/>
      <c r="J103" s="211"/>
      <c r="K103" s="211"/>
      <c r="L103" s="216"/>
      <c r="M103" s="217"/>
      <c r="N103" s="218"/>
      <c r="O103" s="218"/>
      <c r="P103" s="218"/>
      <c r="Q103" s="218"/>
      <c r="R103" s="218"/>
      <c r="S103" s="218"/>
      <c r="T103" s="219"/>
      <c r="AT103" s="220" t="s">
        <v>164</v>
      </c>
      <c r="AU103" s="220" t="s">
        <v>82</v>
      </c>
      <c r="AV103" s="14" t="s">
        <v>82</v>
      </c>
      <c r="AW103" s="14" t="s">
        <v>35</v>
      </c>
      <c r="AX103" s="14" t="s">
        <v>73</v>
      </c>
      <c r="AY103" s="220" t="s">
        <v>151</v>
      </c>
    </row>
    <row r="104" spans="1:65" s="15" customFormat="1" ht="11.25">
      <c r="B104" s="221"/>
      <c r="C104" s="222"/>
      <c r="D104" s="193" t="s">
        <v>164</v>
      </c>
      <c r="E104" s="223" t="s">
        <v>19</v>
      </c>
      <c r="F104" s="224" t="s">
        <v>167</v>
      </c>
      <c r="G104" s="222"/>
      <c r="H104" s="225">
        <v>108.104</v>
      </c>
      <c r="I104" s="226"/>
      <c r="J104" s="222"/>
      <c r="K104" s="222"/>
      <c r="L104" s="227"/>
      <c r="M104" s="228"/>
      <c r="N104" s="229"/>
      <c r="O104" s="229"/>
      <c r="P104" s="229"/>
      <c r="Q104" s="229"/>
      <c r="R104" s="229"/>
      <c r="S104" s="229"/>
      <c r="T104" s="230"/>
      <c r="AT104" s="231" t="s">
        <v>164</v>
      </c>
      <c r="AU104" s="231" t="s">
        <v>82</v>
      </c>
      <c r="AV104" s="15" t="s">
        <v>158</v>
      </c>
      <c r="AW104" s="15" t="s">
        <v>35</v>
      </c>
      <c r="AX104" s="15" t="s">
        <v>80</v>
      </c>
      <c r="AY104" s="231" t="s">
        <v>151</v>
      </c>
    </row>
    <row r="105" spans="1:65" s="2" customFormat="1" ht="24.2" customHeight="1">
      <c r="A105" s="36"/>
      <c r="B105" s="37"/>
      <c r="C105" s="180" t="s">
        <v>82</v>
      </c>
      <c r="D105" s="180" t="s">
        <v>153</v>
      </c>
      <c r="E105" s="181" t="s">
        <v>583</v>
      </c>
      <c r="F105" s="182" t="s">
        <v>584</v>
      </c>
      <c r="G105" s="183" t="s">
        <v>551</v>
      </c>
      <c r="H105" s="184">
        <v>108.104</v>
      </c>
      <c r="I105" s="185"/>
      <c r="J105" s="186">
        <f>ROUND(I105*H105,2)</f>
        <v>0</v>
      </c>
      <c r="K105" s="182" t="s">
        <v>157</v>
      </c>
      <c r="L105" s="41"/>
      <c r="M105" s="187" t="s">
        <v>19</v>
      </c>
      <c r="N105" s="188" t="s">
        <v>44</v>
      </c>
      <c r="O105" s="66"/>
      <c r="P105" s="189">
        <f>O105*H105</f>
        <v>0</v>
      </c>
      <c r="Q105" s="189">
        <v>0</v>
      </c>
      <c r="R105" s="189">
        <f>Q105*H105</f>
        <v>0</v>
      </c>
      <c r="S105" s="189">
        <v>0</v>
      </c>
      <c r="T105" s="190">
        <f>S105*H105</f>
        <v>0</v>
      </c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R105" s="191" t="s">
        <v>158</v>
      </c>
      <c r="AT105" s="191" t="s">
        <v>153</v>
      </c>
      <c r="AU105" s="191" t="s">
        <v>82</v>
      </c>
      <c r="AY105" s="19" t="s">
        <v>151</v>
      </c>
      <c r="BE105" s="192">
        <f>IF(N105="základní",J105,0)</f>
        <v>0</v>
      </c>
      <c r="BF105" s="192">
        <f>IF(N105="snížená",J105,0)</f>
        <v>0</v>
      </c>
      <c r="BG105" s="192">
        <f>IF(N105="zákl. přenesená",J105,0)</f>
        <v>0</v>
      </c>
      <c r="BH105" s="192">
        <f>IF(N105="sníž. přenesená",J105,0)</f>
        <v>0</v>
      </c>
      <c r="BI105" s="192">
        <f>IF(N105="nulová",J105,0)</f>
        <v>0</v>
      </c>
      <c r="BJ105" s="19" t="s">
        <v>80</v>
      </c>
      <c r="BK105" s="192">
        <f>ROUND(I105*H105,2)</f>
        <v>0</v>
      </c>
      <c r="BL105" s="19" t="s">
        <v>158</v>
      </c>
      <c r="BM105" s="191" t="s">
        <v>1950</v>
      </c>
    </row>
    <row r="106" spans="1:65" s="2" customFormat="1" ht="48.75">
      <c r="A106" s="36"/>
      <c r="B106" s="37"/>
      <c r="C106" s="38"/>
      <c r="D106" s="193" t="s">
        <v>160</v>
      </c>
      <c r="E106" s="38"/>
      <c r="F106" s="194" t="s">
        <v>586</v>
      </c>
      <c r="G106" s="38"/>
      <c r="H106" s="38"/>
      <c r="I106" s="195"/>
      <c r="J106" s="38"/>
      <c r="K106" s="38"/>
      <c r="L106" s="41"/>
      <c r="M106" s="196"/>
      <c r="N106" s="197"/>
      <c r="O106" s="66"/>
      <c r="P106" s="66"/>
      <c r="Q106" s="66"/>
      <c r="R106" s="66"/>
      <c r="S106" s="66"/>
      <c r="T106" s="67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T106" s="19" t="s">
        <v>160</v>
      </c>
      <c r="AU106" s="19" t="s">
        <v>82</v>
      </c>
    </row>
    <row r="107" spans="1:65" s="2" customFormat="1" ht="11.25">
      <c r="A107" s="36"/>
      <c r="B107" s="37"/>
      <c r="C107" s="38"/>
      <c r="D107" s="198" t="s">
        <v>162</v>
      </c>
      <c r="E107" s="38"/>
      <c r="F107" s="199" t="s">
        <v>587</v>
      </c>
      <c r="G107" s="38"/>
      <c r="H107" s="38"/>
      <c r="I107" s="195"/>
      <c r="J107" s="38"/>
      <c r="K107" s="38"/>
      <c r="L107" s="41"/>
      <c r="M107" s="196"/>
      <c r="N107" s="197"/>
      <c r="O107" s="66"/>
      <c r="P107" s="66"/>
      <c r="Q107" s="66"/>
      <c r="R107" s="66"/>
      <c r="S107" s="66"/>
      <c r="T107" s="67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9" t="s">
        <v>162</v>
      </c>
      <c r="AU107" s="19" t="s">
        <v>82</v>
      </c>
    </row>
    <row r="108" spans="1:65" s="2" customFormat="1" ht="24.2" customHeight="1">
      <c r="A108" s="36"/>
      <c r="B108" s="37"/>
      <c r="C108" s="232" t="s">
        <v>175</v>
      </c>
      <c r="D108" s="232" t="s">
        <v>324</v>
      </c>
      <c r="E108" s="233" t="s">
        <v>1951</v>
      </c>
      <c r="F108" s="234" t="s">
        <v>1952</v>
      </c>
      <c r="G108" s="235" t="s">
        <v>279</v>
      </c>
      <c r="H108" s="236">
        <v>0.122</v>
      </c>
      <c r="I108" s="237"/>
      <c r="J108" s="238">
        <f>ROUND(I108*H108,2)</f>
        <v>0</v>
      </c>
      <c r="K108" s="234" t="s">
        <v>157</v>
      </c>
      <c r="L108" s="239"/>
      <c r="M108" s="240" t="s">
        <v>19</v>
      </c>
      <c r="N108" s="241" t="s">
        <v>44</v>
      </c>
      <c r="O108" s="66"/>
      <c r="P108" s="189">
        <f>O108*H108</f>
        <v>0</v>
      </c>
      <c r="Q108" s="189">
        <v>1</v>
      </c>
      <c r="R108" s="189">
        <f>Q108*H108</f>
        <v>0.122</v>
      </c>
      <c r="S108" s="189">
        <v>0</v>
      </c>
      <c r="T108" s="190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191" t="s">
        <v>214</v>
      </c>
      <c r="AT108" s="191" t="s">
        <v>324</v>
      </c>
      <c r="AU108" s="191" t="s">
        <v>82</v>
      </c>
      <c r="AY108" s="19" t="s">
        <v>151</v>
      </c>
      <c r="BE108" s="192">
        <f>IF(N108="základní",J108,0)</f>
        <v>0</v>
      </c>
      <c r="BF108" s="192">
        <f>IF(N108="snížená",J108,0)</f>
        <v>0</v>
      </c>
      <c r="BG108" s="192">
        <f>IF(N108="zákl. přenesená",J108,0)</f>
        <v>0</v>
      </c>
      <c r="BH108" s="192">
        <f>IF(N108="sníž. přenesená",J108,0)</f>
        <v>0</v>
      </c>
      <c r="BI108" s="192">
        <f>IF(N108="nulová",J108,0)</f>
        <v>0</v>
      </c>
      <c r="BJ108" s="19" t="s">
        <v>80</v>
      </c>
      <c r="BK108" s="192">
        <f>ROUND(I108*H108,2)</f>
        <v>0</v>
      </c>
      <c r="BL108" s="19" t="s">
        <v>158</v>
      </c>
      <c r="BM108" s="191" t="s">
        <v>1953</v>
      </c>
    </row>
    <row r="109" spans="1:65" s="2" customFormat="1" ht="11.25">
      <c r="A109" s="36"/>
      <c r="B109" s="37"/>
      <c r="C109" s="38"/>
      <c r="D109" s="193" t="s">
        <v>160</v>
      </c>
      <c r="E109" s="38"/>
      <c r="F109" s="194" t="s">
        <v>1952</v>
      </c>
      <c r="G109" s="38"/>
      <c r="H109" s="38"/>
      <c r="I109" s="195"/>
      <c r="J109" s="38"/>
      <c r="K109" s="38"/>
      <c r="L109" s="41"/>
      <c r="M109" s="196"/>
      <c r="N109" s="197"/>
      <c r="O109" s="66"/>
      <c r="P109" s="66"/>
      <c r="Q109" s="66"/>
      <c r="R109" s="66"/>
      <c r="S109" s="66"/>
      <c r="T109" s="67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9" t="s">
        <v>160</v>
      </c>
      <c r="AU109" s="19" t="s">
        <v>82</v>
      </c>
    </row>
    <row r="110" spans="1:65" s="14" customFormat="1" ht="11.25">
      <c r="B110" s="210"/>
      <c r="C110" s="211"/>
      <c r="D110" s="193" t="s">
        <v>164</v>
      </c>
      <c r="E110" s="212" t="s">
        <v>19</v>
      </c>
      <c r="F110" s="213" t="s">
        <v>1954</v>
      </c>
      <c r="G110" s="211"/>
      <c r="H110" s="214">
        <v>0.105</v>
      </c>
      <c r="I110" s="215"/>
      <c r="J110" s="211"/>
      <c r="K110" s="211"/>
      <c r="L110" s="216"/>
      <c r="M110" s="217"/>
      <c r="N110" s="218"/>
      <c r="O110" s="218"/>
      <c r="P110" s="218"/>
      <c r="Q110" s="218"/>
      <c r="R110" s="218"/>
      <c r="S110" s="218"/>
      <c r="T110" s="219"/>
      <c r="AT110" s="220" t="s">
        <v>164</v>
      </c>
      <c r="AU110" s="220" t="s">
        <v>82</v>
      </c>
      <c r="AV110" s="14" t="s">
        <v>82</v>
      </c>
      <c r="AW110" s="14" t="s">
        <v>35</v>
      </c>
      <c r="AX110" s="14" t="s">
        <v>73</v>
      </c>
      <c r="AY110" s="220" t="s">
        <v>151</v>
      </c>
    </row>
    <row r="111" spans="1:65" s="14" customFormat="1" ht="11.25">
      <c r="B111" s="210"/>
      <c r="C111" s="211"/>
      <c r="D111" s="193" t="s">
        <v>164</v>
      </c>
      <c r="E111" s="212" t="s">
        <v>19</v>
      </c>
      <c r="F111" s="213" t="s">
        <v>1955</v>
      </c>
      <c r="G111" s="211"/>
      <c r="H111" s="214">
        <v>1.7000000000000001E-2</v>
      </c>
      <c r="I111" s="215"/>
      <c r="J111" s="211"/>
      <c r="K111" s="211"/>
      <c r="L111" s="216"/>
      <c r="M111" s="217"/>
      <c r="N111" s="218"/>
      <c r="O111" s="218"/>
      <c r="P111" s="218"/>
      <c r="Q111" s="218"/>
      <c r="R111" s="218"/>
      <c r="S111" s="218"/>
      <c r="T111" s="219"/>
      <c r="AT111" s="220" t="s">
        <v>164</v>
      </c>
      <c r="AU111" s="220" t="s">
        <v>82</v>
      </c>
      <c r="AV111" s="14" t="s">
        <v>82</v>
      </c>
      <c r="AW111" s="14" t="s">
        <v>35</v>
      </c>
      <c r="AX111" s="14" t="s">
        <v>73</v>
      </c>
      <c r="AY111" s="220" t="s">
        <v>151</v>
      </c>
    </row>
    <row r="112" spans="1:65" s="15" customFormat="1" ht="11.25">
      <c r="B112" s="221"/>
      <c r="C112" s="222"/>
      <c r="D112" s="193" t="s">
        <v>164</v>
      </c>
      <c r="E112" s="223" t="s">
        <v>19</v>
      </c>
      <c r="F112" s="224" t="s">
        <v>167</v>
      </c>
      <c r="G112" s="222"/>
      <c r="H112" s="225">
        <v>0.122</v>
      </c>
      <c r="I112" s="226"/>
      <c r="J112" s="222"/>
      <c r="K112" s="222"/>
      <c r="L112" s="227"/>
      <c r="M112" s="228"/>
      <c r="N112" s="229"/>
      <c r="O112" s="229"/>
      <c r="P112" s="229"/>
      <c r="Q112" s="229"/>
      <c r="R112" s="229"/>
      <c r="S112" s="229"/>
      <c r="T112" s="230"/>
      <c r="AT112" s="231" t="s">
        <v>164</v>
      </c>
      <c r="AU112" s="231" t="s">
        <v>82</v>
      </c>
      <c r="AV112" s="15" t="s">
        <v>158</v>
      </c>
      <c r="AW112" s="15" t="s">
        <v>35</v>
      </c>
      <c r="AX112" s="15" t="s">
        <v>80</v>
      </c>
      <c r="AY112" s="231" t="s">
        <v>151</v>
      </c>
    </row>
    <row r="113" spans="1:65" s="2" customFormat="1" ht="24.2" customHeight="1">
      <c r="A113" s="36"/>
      <c r="B113" s="37"/>
      <c r="C113" s="232" t="s">
        <v>158</v>
      </c>
      <c r="D113" s="232" t="s">
        <v>324</v>
      </c>
      <c r="E113" s="233" t="s">
        <v>1956</v>
      </c>
      <c r="F113" s="234" t="s">
        <v>1957</v>
      </c>
      <c r="G113" s="235" t="s">
        <v>279</v>
      </c>
      <c r="H113" s="236">
        <v>1.0999999999999999E-2</v>
      </c>
      <c r="I113" s="237"/>
      <c r="J113" s="238">
        <f>ROUND(I113*H113,2)</f>
        <v>0</v>
      </c>
      <c r="K113" s="234" t="s">
        <v>157</v>
      </c>
      <c r="L113" s="239"/>
      <c r="M113" s="240" t="s">
        <v>19</v>
      </c>
      <c r="N113" s="241" t="s">
        <v>44</v>
      </c>
      <c r="O113" s="66"/>
      <c r="P113" s="189">
        <f>O113*H113</f>
        <v>0</v>
      </c>
      <c r="Q113" s="189">
        <v>1</v>
      </c>
      <c r="R113" s="189">
        <f>Q113*H113</f>
        <v>1.0999999999999999E-2</v>
      </c>
      <c r="S113" s="189">
        <v>0</v>
      </c>
      <c r="T113" s="190">
        <f>S113*H113</f>
        <v>0</v>
      </c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R113" s="191" t="s">
        <v>214</v>
      </c>
      <c r="AT113" s="191" t="s">
        <v>324</v>
      </c>
      <c r="AU113" s="191" t="s">
        <v>82</v>
      </c>
      <c r="AY113" s="19" t="s">
        <v>151</v>
      </c>
      <c r="BE113" s="192">
        <f>IF(N113="základní",J113,0)</f>
        <v>0</v>
      </c>
      <c r="BF113" s="192">
        <f>IF(N113="snížená",J113,0)</f>
        <v>0</v>
      </c>
      <c r="BG113" s="192">
        <f>IF(N113="zákl. přenesená",J113,0)</f>
        <v>0</v>
      </c>
      <c r="BH113" s="192">
        <f>IF(N113="sníž. přenesená",J113,0)</f>
        <v>0</v>
      </c>
      <c r="BI113" s="192">
        <f>IF(N113="nulová",J113,0)</f>
        <v>0</v>
      </c>
      <c r="BJ113" s="19" t="s">
        <v>80</v>
      </c>
      <c r="BK113" s="192">
        <f>ROUND(I113*H113,2)</f>
        <v>0</v>
      </c>
      <c r="BL113" s="19" t="s">
        <v>158</v>
      </c>
      <c r="BM113" s="191" t="s">
        <v>1958</v>
      </c>
    </row>
    <row r="114" spans="1:65" s="2" customFormat="1" ht="11.25">
      <c r="A114" s="36"/>
      <c r="B114" s="37"/>
      <c r="C114" s="38"/>
      <c r="D114" s="193" t="s">
        <v>160</v>
      </c>
      <c r="E114" s="38"/>
      <c r="F114" s="194" t="s">
        <v>1957</v>
      </c>
      <c r="G114" s="38"/>
      <c r="H114" s="38"/>
      <c r="I114" s="195"/>
      <c r="J114" s="38"/>
      <c r="K114" s="38"/>
      <c r="L114" s="41"/>
      <c r="M114" s="196"/>
      <c r="N114" s="197"/>
      <c r="O114" s="66"/>
      <c r="P114" s="66"/>
      <c r="Q114" s="66"/>
      <c r="R114" s="66"/>
      <c r="S114" s="66"/>
      <c r="T114" s="67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9" t="s">
        <v>160</v>
      </c>
      <c r="AU114" s="19" t="s">
        <v>82</v>
      </c>
    </row>
    <row r="115" spans="1:65" s="14" customFormat="1" ht="11.25">
      <c r="B115" s="210"/>
      <c r="C115" s="211"/>
      <c r="D115" s="193" t="s">
        <v>164</v>
      </c>
      <c r="E115" s="212" t="s">
        <v>19</v>
      </c>
      <c r="F115" s="213" t="s">
        <v>1959</v>
      </c>
      <c r="G115" s="211"/>
      <c r="H115" s="214">
        <v>1.0999999999999999E-2</v>
      </c>
      <c r="I115" s="215"/>
      <c r="J115" s="211"/>
      <c r="K115" s="211"/>
      <c r="L115" s="216"/>
      <c r="M115" s="217"/>
      <c r="N115" s="218"/>
      <c r="O115" s="218"/>
      <c r="P115" s="218"/>
      <c r="Q115" s="218"/>
      <c r="R115" s="218"/>
      <c r="S115" s="218"/>
      <c r="T115" s="219"/>
      <c r="AT115" s="220" t="s">
        <v>164</v>
      </c>
      <c r="AU115" s="220" t="s">
        <v>82</v>
      </c>
      <c r="AV115" s="14" t="s">
        <v>82</v>
      </c>
      <c r="AW115" s="14" t="s">
        <v>35</v>
      </c>
      <c r="AX115" s="14" t="s">
        <v>73</v>
      </c>
      <c r="AY115" s="220" t="s">
        <v>151</v>
      </c>
    </row>
    <row r="116" spans="1:65" s="15" customFormat="1" ht="11.25">
      <c r="B116" s="221"/>
      <c r="C116" s="222"/>
      <c r="D116" s="193" t="s">
        <v>164</v>
      </c>
      <c r="E116" s="223" t="s">
        <v>19</v>
      </c>
      <c r="F116" s="224" t="s">
        <v>167</v>
      </c>
      <c r="G116" s="222"/>
      <c r="H116" s="225">
        <v>1.0999999999999999E-2</v>
      </c>
      <c r="I116" s="226"/>
      <c r="J116" s="222"/>
      <c r="K116" s="222"/>
      <c r="L116" s="227"/>
      <c r="M116" s="228"/>
      <c r="N116" s="229"/>
      <c r="O116" s="229"/>
      <c r="P116" s="229"/>
      <c r="Q116" s="229"/>
      <c r="R116" s="229"/>
      <c r="S116" s="229"/>
      <c r="T116" s="230"/>
      <c r="AT116" s="231" t="s">
        <v>164</v>
      </c>
      <c r="AU116" s="231" t="s">
        <v>82</v>
      </c>
      <c r="AV116" s="15" t="s">
        <v>158</v>
      </c>
      <c r="AW116" s="15" t="s">
        <v>35</v>
      </c>
      <c r="AX116" s="15" t="s">
        <v>80</v>
      </c>
      <c r="AY116" s="231" t="s">
        <v>151</v>
      </c>
    </row>
    <row r="117" spans="1:65" s="12" customFormat="1" ht="22.9" customHeight="1">
      <c r="B117" s="164"/>
      <c r="C117" s="165"/>
      <c r="D117" s="166" t="s">
        <v>72</v>
      </c>
      <c r="E117" s="178" t="s">
        <v>222</v>
      </c>
      <c r="F117" s="178" t="s">
        <v>230</v>
      </c>
      <c r="G117" s="165"/>
      <c r="H117" s="165"/>
      <c r="I117" s="168"/>
      <c r="J117" s="179">
        <f>BK117</f>
        <v>0</v>
      </c>
      <c r="K117" s="165"/>
      <c r="L117" s="170"/>
      <c r="M117" s="171"/>
      <c r="N117" s="172"/>
      <c r="O117" s="172"/>
      <c r="P117" s="173">
        <f>SUM(P118:P138)</f>
        <v>0</v>
      </c>
      <c r="Q117" s="172"/>
      <c r="R117" s="173">
        <f>SUM(R118:R138)</f>
        <v>9.6000000000000002E-5</v>
      </c>
      <c r="S117" s="172"/>
      <c r="T117" s="174">
        <f>SUM(T118:T138)</f>
        <v>9.7783999999999978</v>
      </c>
      <c r="AR117" s="175" t="s">
        <v>80</v>
      </c>
      <c r="AT117" s="176" t="s">
        <v>72</v>
      </c>
      <c r="AU117" s="176" t="s">
        <v>80</v>
      </c>
      <c r="AY117" s="175" t="s">
        <v>151</v>
      </c>
      <c r="BK117" s="177">
        <f>SUM(BK118:BK138)</f>
        <v>0</v>
      </c>
    </row>
    <row r="118" spans="1:65" s="2" customFormat="1" ht="21.75" customHeight="1">
      <c r="A118" s="36"/>
      <c r="B118" s="37"/>
      <c r="C118" s="180" t="s">
        <v>191</v>
      </c>
      <c r="D118" s="180" t="s">
        <v>153</v>
      </c>
      <c r="E118" s="181" t="s">
        <v>1960</v>
      </c>
      <c r="F118" s="182" t="s">
        <v>1961</v>
      </c>
      <c r="G118" s="183" t="s">
        <v>1962</v>
      </c>
      <c r="H118" s="184">
        <v>40</v>
      </c>
      <c r="I118" s="185"/>
      <c r="J118" s="186">
        <f>ROUND(I118*H118,2)</f>
        <v>0</v>
      </c>
      <c r="K118" s="182" t="s">
        <v>19</v>
      </c>
      <c r="L118" s="41"/>
      <c r="M118" s="187" t="s">
        <v>19</v>
      </c>
      <c r="N118" s="188" t="s">
        <v>44</v>
      </c>
      <c r="O118" s="66"/>
      <c r="P118" s="189">
        <f>O118*H118</f>
        <v>0</v>
      </c>
      <c r="Q118" s="189">
        <v>0</v>
      </c>
      <c r="R118" s="189">
        <f>Q118*H118</f>
        <v>0</v>
      </c>
      <c r="S118" s="189">
        <v>0.188</v>
      </c>
      <c r="T118" s="190">
        <f>S118*H118</f>
        <v>7.52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R118" s="191" t="s">
        <v>158</v>
      </c>
      <c r="AT118" s="191" t="s">
        <v>153</v>
      </c>
      <c r="AU118" s="191" t="s">
        <v>82</v>
      </c>
      <c r="AY118" s="19" t="s">
        <v>151</v>
      </c>
      <c r="BE118" s="192">
        <f>IF(N118="základní",J118,0)</f>
        <v>0</v>
      </c>
      <c r="BF118" s="192">
        <f>IF(N118="snížená",J118,0)</f>
        <v>0</v>
      </c>
      <c r="BG118" s="192">
        <f>IF(N118="zákl. přenesená",J118,0)</f>
        <v>0</v>
      </c>
      <c r="BH118" s="192">
        <f>IF(N118="sníž. přenesená",J118,0)</f>
        <v>0</v>
      </c>
      <c r="BI118" s="192">
        <f>IF(N118="nulová",J118,0)</f>
        <v>0</v>
      </c>
      <c r="BJ118" s="19" t="s">
        <v>80</v>
      </c>
      <c r="BK118" s="192">
        <f>ROUND(I118*H118,2)</f>
        <v>0</v>
      </c>
      <c r="BL118" s="19" t="s">
        <v>158</v>
      </c>
      <c r="BM118" s="191" t="s">
        <v>1963</v>
      </c>
    </row>
    <row r="119" spans="1:65" s="2" customFormat="1" ht="11.25">
      <c r="A119" s="36"/>
      <c r="B119" s="37"/>
      <c r="C119" s="38"/>
      <c r="D119" s="193" t="s">
        <v>160</v>
      </c>
      <c r="E119" s="38"/>
      <c r="F119" s="194" t="s">
        <v>1961</v>
      </c>
      <c r="G119" s="38"/>
      <c r="H119" s="38"/>
      <c r="I119" s="195"/>
      <c r="J119" s="38"/>
      <c r="K119" s="38"/>
      <c r="L119" s="41"/>
      <c r="M119" s="196"/>
      <c r="N119" s="197"/>
      <c r="O119" s="66"/>
      <c r="P119" s="66"/>
      <c r="Q119" s="66"/>
      <c r="R119" s="66"/>
      <c r="S119" s="66"/>
      <c r="T119" s="67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  <c r="AT119" s="19" t="s">
        <v>160</v>
      </c>
      <c r="AU119" s="19" t="s">
        <v>82</v>
      </c>
    </row>
    <row r="120" spans="1:65" s="14" customFormat="1" ht="11.25">
      <c r="B120" s="210"/>
      <c r="C120" s="211"/>
      <c r="D120" s="193" t="s">
        <v>164</v>
      </c>
      <c r="E120" s="212" t="s">
        <v>19</v>
      </c>
      <c r="F120" s="213" t="s">
        <v>1964</v>
      </c>
      <c r="G120" s="211"/>
      <c r="H120" s="214">
        <v>40</v>
      </c>
      <c r="I120" s="215"/>
      <c r="J120" s="211"/>
      <c r="K120" s="211"/>
      <c r="L120" s="216"/>
      <c r="M120" s="217"/>
      <c r="N120" s="218"/>
      <c r="O120" s="218"/>
      <c r="P120" s="218"/>
      <c r="Q120" s="218"/>
      <c r="R120" s="218"/>
      <c r="S120" s="218"/>
      <c r="T120" s="219"/>
      <c r="AT120" s="220" t="s">
        <v>164</v>
      </c>
      <c r="AU120" s="220" t="s">
        <v>82</v>
      </c>
      <c r="AV120" s="14" t="s">
        <v>82</v>
      </c>
      <c r="AW120" s="14" t="s">
        <v>35</v>
      </c>
      <c r="AX120" s="14" t="s">
        <v>73</v>
      </c>
      <c r="AY120" s="220" t="s">
        <v>151</v>
      </c>
    </row>
    <row r="121" spans="1:65" s="15" customFormat="1" ht="11.25">
      <c r="B121" s="221"/>
      <c r="C121" s="222"/>
      <c r="D121" s="193" t="s">
        <v>164</v>
      </c>
      <c r="E121" s="223" t="s">
        <v>19</v>
      </c>
      <c r="F121" s="224" t="s">
        <v>167</v>
      </c>
      <c r="G121" s="222"/>
      <c r="H121" s="225">
        <v>40</v>
      </c>
      <c r="I121" s="226"/>
      <c r="J121" s="222"/>
      <c r="K121" s="222"/>
      <c r="L121" s="227"/>
      <c r="M121" s="228"/>
      <c r="N121" s="229"/>
      <c r="O121" s="229"/>
      <c r="P121" s="229"/>
      <c r="Q121" s="229"/>
      <c r="R121" s="229"/>
      <c r="S121" s="229"/>
      <c r="T121" s="230"/>
      <c r="AT121" s="231" t="s">
        <v>164</v>
      </c>
      <c r="AU121" s="231" t="s">
        <v>82</v>
      </c>
      <c r="AV121" s="15" t="s">
        <v>158</v>
      </c>
      <c r="AW121" s="15" t="s">
        <v>35</v>
      </c>
      <c r="AX121" s="15" t="s">
        <v>80</v>
      </c>
      <c r="AY121" s="231" t="s">
        <v>151</v>
      </c>
    </row>
    <row r="122" spans="1:65" s="2" customFormat="1" ht="33" customHeight="1">
      <c r="A122" s="36"/>
      <c r="B122" s="37"/>
      <c r="C122" s="180" t="s">
        <v>173</v>
      </c>
      <c r="D122" s="180" t="s">
        <v>153</v>
      </c>
      <c r="E122" s="181" t="s">
        <v>1965</v>
      </c>
      <c r="F122" s="182" t="s">
        <v>1966</v>
      </c>
      <c r="G122" s="183" t="s">
        <v>156</v>
      </c>
      <c r="H122" s="184">
        <v>2.4</v>
      </c>
      <c r="I122" s="185"/>
      <c r="J122" s="186">
        <f>ROUND(I122*H122,2)</f>
        <v>0</v>
      </c>
      <c r="K122" s="182" t="s">
        <v>157</v>
      </c>
      <c r="L122" s="41"/>
      <c r="M122" s="187" t="s">
        <v>19</v>
      </c>
      <c r="N122" s="188" t="s">
        <v>44</v>
      </c>
      <c r="O122" s="66"/>
      <c r="P122" s="189">
        <f>O122*H122</f>
        <v>0</v>
      </c>
      <c r="Q122" s="189">
        <v>4.0000000000000003E-5</v>
      </c>
      <c r="R122" s="189">
        <f>Q122*H122</f>
        <v>9.6000000000000002E-5</v>
      </c>
      <c r="S122" s="189">
        <v>1E-3</v>
      </c>
      <c r="T122" s="190">
        <f>S122*H122</f>
        <v>2.3999999999999998E-3</v>
      </c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  <c r="AR122" s="191" t="s">
        <v>158</v>
      </c>
      <c r="AT122" s="191" t="s">
        <v>153</v>
      </c>
      <c r="AU122" s="191" t="s">
        <v>82</v>
      </c>
      <c r="AY122" s="19" t="s">
        <v>151</v>
      </c>
      <c r="BE122" s="192">
        <f>IF(N122="základní",J122,0)</f>
        <v>0</v>
      </c>
      <c r="BF122" s="192">
        <f>IF(N122="snížená",J122,0)</f>
        <v>0</v>
      </c>
      <c r="BG122" s="192">
        <f>IF(N122="zákl. přenesená",J122,0)</f>
        <v>0</v>
      </c>
      <c r="BH122" s="192">
        <f>IF(N122="sníž. přenesená",J122,0)</f>
        <v>0</v>
      </c>
      <c r="BI122" s="192">
        <f>IF(N122="nulová",J122,0)</f>
        <v>0</v>
      </c>
      <c r="BJ122" s="19" t="s">
        <v>80</v>
      </c>
      <c r="BK122" s="192">
        <f>ROUND(I122*H122,2)</f>
        <v>0</v>
      </c>
      <c r="BL122" s="19" t="s">
        <v>158</v>
      </c>
      <c r="BM122" s="191" t="s">
        <v>1967</v>
      </c>
    </row>
    <row r="123" spans="1:65" s="2" customFormat="1" ht="19.5">
      <c r="A123" s="36"/>
      <c r="B123" s="37"/>
      <c r="C123" s="38"/>
      <c r="D123" s="193" t="s">
        <v>160</v>
      </c>
      <c r="E123" s="38"/>
      <c r="F123" s="194" t="s">
        <v>1968</v>
      </c>
      <c r="G123" s="38"/>
      <c r="H123" s="38"/>
      <c r="I123" s="195"/>
      <c r="J123" s="38"/>
      <c r="K123" s="38"/>
      <c r="L123" s="41"/>
      <c r="M123" s="196"/>
      <c r="N123" s="197"/>
      <c r="O123" s="66"/>
      <c r="P123" s="66"/>
      <c r="Q123" s="66"/>
      <c r="R123" s="66"/>
      <c r="S123" s="66"/>
      <c r="T123" s="67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  <c r="AT123" s="19" t="s">
        <v>160</v>
      </c>
      <c r="AU123" s="19" t="s">
        <v>82</v>
      </c>
    </row>
    <row r="124" spans="1:65" s="2" customFormat="1" ht="11.25">
      <c r="A124" s="36"/>
      <c r="B124" s="37"/>
      <c r="C124" s="38"/>
      <c r="D124" s="198" t="s">
        <v>162</v>
      </c>
      <c r="E124" s="38"/>
      <c r="F124" s="199" t="s">
        <v>1969</v>
      </c>
      <c r="G124" s="38"/>
      <c r="H124" s="38"/>
      <c r="I124" s="195"/>
      <c r="J124" s="38"/>
      <c r="K124" s="38"/>
      <c r="L124" s="41"/>
      <c r="M124" s="196"/>
      <c r="N124" s="197"/>
      <c r="O124" s="66"/>
      <c r="P124" s="66"/>
      <c r="Q124" s="66"/>
      <c r="R124" s="66"/>
      <c r="S124" s="66"/>
      <c r="T124" s="67"/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T124" s="19" t="s">
        <v>162</v>
      </c>
      <c r="AU124" s="19" t="s">
        <v>82</v>
      </c>
    </row>
    <row r="125" spans="1:65" s="14" customFormat="1" ht="11.25">
      <c r="B125" s="210"/>
      <c r="C125" s="211"/>
      <c r="D125" s="193" t="s">
        <v>164</v>
      </c>
      <c r="E125" s="212" t="s">
        <v>19</v>
      </c>
      <c r="F125" s="213" t="s">
        <v>1970</v>
      </c>
      <c r="G125" s="211"/>
      <c r="H125" s="214">
        <v>2.4</v>
      </c>
      <c r="I125" s="215"/>
      <c r="J125" s="211"/>
      <c r="K125" s="211"/>
      <c r="L125" s="216"/>
      <c r="M125" s="217"/>
      <c r="N125" s="218"/>
      <c r="O125" s="218"/>
      <c r="P125" s="218"/>
      <c r="Q125" s="218"/>
      <c r="R125" s="218"/>
      <c r="S125" s="218"/>
      <c r="T125" s="219"/>
      <c r="AT125" s="220" t="s">
        <v>164</v>
      </c>
      <c r="AU125" s="220" t="s">
        <v>82</v>
      </c>
      <c r="AV125" s="14" t="s">
        <v>82</v>
      </c>
      <c r="AW125" s="14" t="s">
        <v>35</v>
      </c>
      <c r="AX125" s="14" t="s">
        <v>73</v>
      </c>
      <c r="AY125" s="220" t="s">
        <v>151</v>
      </c>
    </row>
    <row r="126" spans="1:65" s="15" customFormat="1" ht="11.25">
      <c r="B126" s="221"/>
      <c r="C126" s="222"/>
      <c r="D126" s="193" t="s">
        <v>164</v>
      </c>
      <c r="E126" s="223" t="s">
        <v>19</v>
      </c>
      <c r="F126" s="224" t="s">
        <v>167</v>
      </c>
      <c r="G126" s="222"/>
      <c r="H126" s="225">
        <v>2.4</v>
      </c>
      <c r="I126" s="226"/>
      <c r="J126" s="222"/>
      <c r="K126" s="222"/>
      <c r="L126" s="227"/>
      <c r="M126" s="228"/>
      <c r="N126" s="229"/>
      <c r="O126" s="229"/>
      <c r="P126" s="229"/>
      <c r="Q126" s="229"/>
      <c r="R126" s="229"/>
      <c r="S126" s="229"/>
      <c r="T126" s="230"/>
      <c r="AT126" s="231" t="s">
        <v>164</v>
      </c>
      <c r="AU126" s="231" t="s">
        <v>82</v>
      </c>
      <c r="AV126" s="15" t="s">
        <v>158</v>
      </c>
      <c r="AW126" s="15" t="s">
        <v>35</v>
      </c>
      <c r="AX126" s="15" t="s">
        <v>80</v>
      </c>
      <c r="AY126" s="231" t="s">
        <v>151</v>
      </c>
    </row>
    <row r="127" spans="1:65" s="2" customFormat="1" ht="24.2" customHeight="1">
      <c r="A127" s="36"/>
      <c r="B127" s="37"/>
      <c r="C127" s="180" t="s">
        <v>207</v>
      </c>
      <c r="D127" s="180" t="s">
        <v>153</v>
      </c>
      <c r="E127" s="181" t="s">
        <v>1971</v>
      </c>
      <c r="F127" s="182" t="s">
        <v>1972</v>
      </c>
      <c r="G127" s="183" t="s">
        <v>156</v>
      </c>
      <c r="H127" s="184">
        <v>3.2</v>
      </c>
      <c r="I127" s="185"/>
      <c r="J127" s="186">
        <f>ROUND(I127*H127,2)</f>
        <v>0</v>
      </c>
      <c r="K127" s="182" t="s">
        <v>157</v>
      </c>
      <c r="L127" s="41"/>
      <c r="M127" s="187" t="s">
        <v>19</v>
      </c>
      <c r="N127" s="188" t="s">
        <v>44</v>
      </c>
      <c r="O127" s="66"/>
      <c r="P127" s="189">
        <f>O127*H127</f>
        <v>0</v>
      </c>
      <c r="Q127" s="189">
        <v>0</v>
      </c>
      <c r="R127" s="189">
        <f>Q127*H127</f>
        <v>0</v>
      </c>
      <c r="S127" s="189">
        <v>0</v>
      </c>
      <c r="T127" s="190">
        <f>S127*H127</f>
        <v>0</v>
      </c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  <c r="AR127" s="191" t="s">
        <v>158</v>
      </c>
      <c r="AT127" s="191" t="s">
        <v>153</v>
      </c>
      <c r="AU127" s="191" t="s">
        <v>82</v>
      </c>
      <c r="AY127" s="19" t="s">
        <v>151</v>
      </c>
      <c r="BE127" s="192">
        <f>IF(N127="základní",J127,0)</f>
        <v>0</v>
      </c>
      <c r="BF127" s="192">
        <f>IF(N127="snížená",J127,0)</f>
        <v>0</v>
      </c>
      <c r="BG127" s="192">
        <f>IF(N127="zákl. přenesená",J127,0)</f>
        <v>0</v>
      </c>
      <c r="BH127" s="192">
        <f>IF(N127="sníž. přenesená",J127,0)</f>
        <v>0</v>
      </c>
      <c r="BI127" s="192">
        <f>IF(N127="nulová",J127,0)</f>
        <v>0</v>
      </c>
      <c r="BJ127" s="19" t="s">
        <v>80</v>
      </c>
      <c r="BK127" s="192">
        <f>ROUND(I127*H127,2)</f>
        <v>0</v>
      </c>
      <c r="BL127" s="19" t="s">
        <v>158</v>
      </c>
      <c r="BM127" s="191" t="s">
        <v>1973</v>
      </c>
    </row>
    <row r="128" spans="1:65" s="2" customFormat="1" ht="19.5">
      <c r="A128" s="36"/>
      <c r="B128" s="37"/>
      <c r="C128" s="38"/>
      <c r="D128" s="193" t="s">
        <v>160</v>
      </c>
      <c r="E128" s="38"/>
      <c r="F128" s="194" t="s">
        <v>1974</v>
      </c>
      <c r="G128" s="38"/>
      <c r="H128" s="38"/>
      <c r="I128" s="195"/>
      <c r="J128" s="38"/>
      <c r="K128" s="38"/>
      <c r="L128" s="41"/>
      <c r="M128" s="196"/>
      <c r="N128" s="197"/>
      <c r="O128" s="66"/>
      <c r="P128" s="66"/>
      <c r="Q128" s="66"/>
      <c r="R128" s="66"/>
      <c r="S128" s="66"/>
      <c r="T128" s="67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  <c r="AT128" s="19" t="s">
        <v>160</v>
      </c>
      <c r="AU128" s="19" t="s">
        <v>82</v>
      </c>
    </row>
    <row r="129" spans="1:65" s="2" customFormat="1" ht="11.25">
      <c r="A129" s="36"/>
      <c r="B129" s="37"/>
      <c r="C129" s="38"/>
      <c r="D129" s="198" t="s">
        <v>162</v>
      </c>
      <c r="E129" s="38"/>
      <c r="F129" s="199" t="s">
        <v>1975</v>
      </c>
      <c r="G129" s="38"/>
      <c r="H129" s="38"/>
      <c r="I129" s="195"/>
      <c r="J129" s="38"/>
      <c r="K129" s="38"/>
      <c r="L129" s="41"/>
      <c r="M129" s="196"/>
      <c r="N129" s="197"/>
      <c r="O129" s="66"/>
      <c r="P129" s="66"/>
      <c r="Q129" s="66"/>
      <c r="R129" s="66"/>
      <c r="S129" s="66"/>
      <c r="T129" s="67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T129" s="19" t="s">
        <v>162</v>
      </c>
      <c r="AU129" s="19" t="s">
        <v>82</v>
      </c>
    </row>
    <row r="130" spans="1:65" s="13" customFormat="1" ht="22.5">
      <c r="B130" s="200"/>
      <c r="C130" s="201"/>
      <c r="D130" s="193" t="s">
        <v>164</v>
      </c>
      <c r="E130" s="202" t="s">
        <v>19</v>
      </c>
      <c r="F130" s="203" t="s">
        <v>1976</v>
      </c>
      <c r="G130" s="201"/>
      <c r="H130" s="202" t="s">
        <v>19</v>
      </c>
      <c r="I130" s="204"/>
      <c r="J130" s="201"/>
      <c r="K130" s="201"/>
      <c r="L130" s="205"/>
      <c r="M130" s="206"/>
      <c r="N130" s="207"/>
      <c r="O130" s="207"/>
      <c r="P130" s="207"/>
      <c r="Q130" s="207"/>
      <c r="R130" s="207"/>
      <c r="S130" s="207"/>
      <c r="T130" s="208"/>
      <c r="AT130" s="209" t="s">
        <v>164</v>
      </c>
      <c r="AU130" s="209" t="s">
        <v>82</v>
      </c>
      <c r="AV130" s="13" t="s">
        <v>80</v>
      </c>
      <c r="AW130" s="13" t="s">
        <v>35</v>
      </c>
      <c r="AX130" s="13" t="s">
        <v>73</v>
      </c>
      <c r="AY130" s="209" t="s">
        <v>151</v>
      </c>
    </row>
    <row r="131" spans="1:65" s="14" customFormat="1" ht="11.25">
      <c r="B131" s="210"/>
      <c r="C131" s="211"/>
      <c r="D131" s="193" t="s">
        <v>164</v>
      </c>
      <c r="E131" s="212" t="s">
        <v>19</v>
      </c>
      <c r="F131" s="213" t="s">
        <v>1977</v>
      </c>
      <c r="G131" s="211"/>
      <c r="H131" s="214">
        <v>3.2</v>
      </c>
      <c r="I131" s="215"/>
      <c r="J131" s="211"/>
      <c r="K131" s="211"/>
      <c r="L131" s="216"/>
      <c r="M131" s="217"/>
      <c r="N131" s="218"/>
      <c r="O131" s="218"/>
      <c r="P131" s="218"/>
      <c r="Q131" s="218"/>
      <c r="R131" s="218"/>
      <c r="S131" s="218"/>
      <c r="T131" s="219"/>
      <c r="AT131" s="220" t="s">
        <v>164</v>
      </c>
      <c r="AU131" s="220" t="s">
        <v>82</v>
      </c>
      <c r="AV131" s="14" t="s">
        <v>82</v>
      </c>
      <c r="AW131" s="14" t="s">
        <v>35</v>
      </c>
      <c r="AX131" s="14" t="s">
        <v>73</v>
      </c>
      <c r="AY131" s="220" t="s">
        <v>151</v>
      </c>
    </row>
    <row r="132" spans="1:65" s="15" customFormat="1" ht="11.25">
      <c r="B132" s="221"/>
      <c r="C132" s="222"/>
      <c r="D132" s="193" t="s">
        <v>164</v>
      </c>
      <c r="E132" s="223" t="s">
        <v>19</v>
      </c>
      <c r="F132" s="224" t="s">
        <v>167</v>
      </c>
      <c r="G132" s="222"/>
      <c r="H132" s="225">
        <v>3.2</v>
      </c>
      <c r="I132" s="226"/>
      <c r="J132" s="222"/>
      <c r="K132" s="222"/>
      <c r="L132" s="227"/>
      <c r="M132" s="228"/>
      <c r="N132" s="229"/>
      <c r="O132" s="229"/>
      <c r="P132" s="229"/>
      <c r="Q132" s="229"/>
      <c r="R132" s="229"/>
      <c r="S132" s="229"/>
      <c r="T132" s="230"/>
      <c r="AT132" s="231" t="s">
        <v>164</v>
      </c>
      <c r="AU132" s="231" t="s">
        <v>82</v>
      </c>
      <c r="AV132" s="15" t="s">
        <v>158</v>
      </c>
      <c r="AW132" s="15" t="s">
        <v>35</v>
      </c>
      <c r="AX132" s="15" t="s">
        <v>80</v>
      </c>
      <c r="AY132" s="231" t="s">
        <v>151</v>
      </c>
    </row>
    <row r="133" spans="1:65" s="2" customFormat="1" ht="16.5" customHeight="1">
      <c r="A133" s="36"/>
      <c r="B133" s="37"/>
      <c r="C133" s="180" t="s">
        <v>214</v>
      </c>
      <c r="D133" s="180" t="s">
        <v>153</v>
      </c>
      <c r="E133" s="181" t="s">
        <v>940</v>
      </c>
      <c r="F133" s="182" t="s">
        <v>1978</v>
      </c>
      <c r="G133" s="183" t="s">
        <v>447</v>
      </c>
      <c r="H133" s="184">
        <v>1</v>
      </c>
      <c r="I133" s="185"/>
      <c r="J133" s="186">
        <f>ROUND(I133*H133,2)</f>
        <v>0</v>
      </c>
      <c r="K133" s="182" t="s">
        <v>19</v>
      </c>
      <c r="L133" s="41"/>
      <c r="M133" s="187" t="s">
        <v>19</v>
      </c>
      <c r="N133" s="188" t="s">
        <v>44</v>
      </c>
      <c r="O133" s="66"/>
      <c r="P133" s="189">
        <f>O133*H133</f>
        <v>0</v>
      </c>
      <c r="Q133" s="189">
        <v>0</v>
      </c>
      <c r="R133" s="189">
        <f>Q133*H133</f>
        <v>0</v>
      </c>
      <c r="S133" s="189">
        <v>0.188</v>
      </c>
      <c r="T133" s="190">
        <f>S133*H133</f>
        <v>0.188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191" t="s">
        <v>158</v>
      </c>
      <c r="AT133" s="191" t="s">
        <v>153</v>
      </c>
      <c r="AU133" s="191" t="s">
        <v>82</v>
      </c>
      <c r="AY133" s="19" t="s">
        <v>151</v>
      </c>
      <c r="BE133" s="192">
        <f>IF(N133="základní",J133,0)</f>
        <v>0</v>
      </c>
      <c r="BF133" s="192">
        <f>IF(N133="snížená",J133,0)</f>
        <v>0</v>
      </c>
      <c r="BG133" s="192">
        <f>IF(N133="zákl. přenesená",J133,0)</f>
        <v>0</v>
      </c>
      <c r="BH133" s="192">
        <f>IF(N133="sníž. přenesená",J133,0)</f>
        <v>0</v>
      </c>
      <c r="BI133" s="192">
        <f>IF(N133="nulová",J133,0)</f>
        <v>0</v>
      </c>
      <c r="BJ133" s="19" t="s">
        <v>80</v>
      </c>
      <c r="BK133" s="192">
        <f>ROUND(I133*H133,2)</f>
        <v>0</v>
      </c>
      <c r="BL133" s="19" t="s">
        <v>158</v>
      </c>
      <c r="BM133" s="191" t="s">
        <v>1979</v>
      </c>
    </row>
    <row r="134" spans="1:65" s="2" customFormat="1" ht="11.25">
      <c r="A134" s="36"/>
      <c r="B134" s="37"/>
      <c r="C134" s="38"/>
      <c r="D134" s="193" t="s">
        <v>160</v>
      </c>
      <c r="E134" s="38"/>
      <c r="F134" s="194" t="s">
        <v>1978</v>
      </c>
      <c r="G134" s="38"/>
      <c r="H134" s="38"/>
      <c r="I134" s="195"/>
      <c r="J134" s="38"/>
      <c r="K134" s="38"/>
      <c r="L134" s="41"/>
      <c r="M134" s="196"/>
      <c r="N134" s="197"/>
      <c r="O134" s="66"/>
      <c r="P134" s="66"/>
      <c r="Q134" s="66"/>
      <c r="R134" s="66"/>
      <c r="S134" s="66"/>
      <c r="T134" s="67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  <c r="AT134" s="19" t="s">
        <v>160</v>
      </c>
      <c r="AU134" s="19" t="s">
        <v>82</v>
      </c>
    </row>
    <row r="135" spans="1:65" s="2" customFormat="1" ht="16.5" customHeight="1">
      <c r="A135" s="36"/>
      <c r="B135" s="37"/>
      <c r="C135" s="180" t="s">
        <v>222</v>
      </c>
      <c r="D135" s="180" t="s">
        <v>153</v>
      </c>
      <c r="E135" s="181" t="s">
        <v>947</v>
      </c>
      <c r="F135" s="182" t="s">
        <v>1980</v>
      </c>
      <c r="G135" s="183" t="s">
        <v>447</v>
      </c>
      <c r="H135" s="184">
        <v>1</v>
      </c>
      <c r="I135" s="185"/>
      <c r="J135" s="186">
        <f>ROUND(I135*H135,2)</f>
        <v>0</v>
      </c>
      <c r="K135" s="182" t="s">
        <v>19</v>
      </c>
      <c r="L135" s="41"/>
      <c r="M135" s="187" t="s">
        <v>19</v>
      </c>
      <c r="N135" s="188" t="s">
        <v>44</v>
      </c>
      <c r="O135" s="66"/>
      <c r="P135" s="189">
        <f>O135*H135</f>
        <v>0</v>
      </c>
      <c r="Q135" s="189">
        <v>0</v>
      </c>
      <c r="R135" s="189">
        <f>Q135*H135</f>
        <v>0</v>
      </c>
      <c r="S135" s="189">
        <v>0.188</v>
      </c>
      <c r="T135" s="190">
        <f>S135*H135</f>
        <v>0.188</v>
      </c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  <c r="AR135" s="191" t="s">
        <v>158</v>
      </c>
      <c r="AT135" s="191" t="s">
        <v>153</v>
      </c>
      <c r="AU135" s="191" t="s">
        <v>82</v>
      </c>
      <c r="AY135" s="19" t="s">
        <v>151</v>
      </c>
      <c r="BE135" s="192">
        <f>IF(N135="základní",J135,0)</f>
        <v>0</v>
      </c>
      <c r="BF135" s="192">
        <f>IF(N135="snížená",J135,0)</f>
        <v>0</v>
      </c>
      <c r="BG135" s="192">
        <f>IF(N135="zákl. přenesená",J135,0)</f>
        <v>0</v>
      </c>
      <c r="BH135" s="192">
        <f>IF(N135="sníž. přenesená",J135,0)</f>
        <v>0</v>
      </c>
      <c r="BI135" s="192">
        <f>IF(N135="nulová",J135,0)</f>
        <v>0</v>
      </c>
      <c r="BJ135" s="19" t="s">
        <v>80</v>
      </c>
      <c r="BK135" s="192">
        <f>ROUND(I135*H135,2)</f>
        <v>0</v>
      </c>
      <c r="BL135" s="19" t="s">
        <v>158</v>
      </c>
      <c r="BM135" s="191" t="s">
        <v>1981</v>
      </c>
    </row>
    <row r="136" spans="1:65" s="2" customFormat="1" ht="11.25">
      <c r="A136" s="36"/>
      <c r="B136" s="37"/>
      <c r="C136" s="38"/>
      <c r="D136" s="193" t="s">
        <v>160</v>
      </c>
      <c r="E136" s="38"/>
      <c r="F136" s="194" t="s">
        <v>1980</v>
      </c>
      <c r="G136" s="38"/>
      <c r="H136" s="38"/>
      <c r="I136" s="195"/>
      <c r="J136" s="38"/>
      <c r="K136" s="38"/>
      <c r="L136" s="41"/>
      <c r="M136" s="196"/>
      <c r="N136" s="197"/>
      <c r="O136" s="66"/>
      <c r="P136" s="66"/>
      <c r="Q136" s="66"/>
      <c r="R136" s="66"/>
      <c r="S136" s="66"/>
      <c r="T136" s="67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T136" s="19" t="s">
        <v>160</v>
      </c>
      <c r="AU136" s="19" t="s">
        <v>82</v>
      </c>
    </row>
    <row r="137" spans="1:65" s="2" customFormat="1" ht="16.5" customHeight="1">
      <c r="A137" s="36"/>
      <c r="B137" s="37"/>
      <c r="C137" s="180" t="s">
        <v>231</v>
      </c>
      <c r="D137" s="180" t="s">
        <v>153</v>
      </c>
      <c r="E137" s="181" t="s">
        <v>1438</v>
      </c>
      <c r="F137" s="182" t="s">
        <v>1982</v>
      </c>
      <c r="G137" s="183" t="s">
        <v>1983</v>
      </c>
      <c r="H137" s="184">
        <v>10</v>
      </c>
      <c r="I137" s="185"/>
      <c r="J137" s="186">
        <f>ROUND(I137*H137,2)</f>
        <v>0</v>
      </c>
      <c r="K137" s="182" t="s">
        <v>19</v>
      </c>
      <c r="L137" s="41"/>
      <c r="M137" s="187" t="s">
        <v>19</v>
      </c>
      <c r="N137" s="188" t="s">
        <v>44</v>
      </c>
      <c r="O137" s="66"/>
      <c r="P137" s="189">
        <f>O137*H137</f>
        <v>0</v>
      </c>
      <c r="Q137" s="189">
        <v>0</v>
      </c>
      <c r="R137" s="189">
        <f>Q137*H137</f>
        <v>0</v>
      </c>
      <c r="S137" s="189">
        <v>0.188</v>
      </c>
      <c r="T137" s="190">
        <f>S137*H137</f>
        <v>1.88</v>
      </c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  <c r="AR137" s="191" t="s">
        <v>158</v>
      </c>
      <c r="AT137" s="191" t="s">
        <v>153</v>
      </c>
      <c r="AU137" s="191" t="s">
        <v>82</v>
      </c>
      <c r="AY137" s="19" t="s">
        <v>151</v>
      </c>
      <c r="BE137" s="192">
        <f>IF(N137="základní",J137,0)</f>
        <v>0</v>
      </c>
      <c r="BF137" s="192">
        <f>IF(N137="snížená",J137,0)</f>
        <v>0</v>
      </c>
      <c r="BG137" s="192">
        <f>IF(N137="zákl. přenesená",J137,0)</f>
        <v>0</v>
      </c>
      <c r="BH137" s="192">
        <f>IF(N137="sníž. přenesená",J137,0)</f>
        <v>0</v>
      </c>
      <c r="BI137" s="192">
        <f>IF(N137="nulová",J137,0)</f>
        <v>0</v>
      </c>
      <c r="BJ137" s="19" t="s">
        <v>80</v>
      </c>
      <c r="BK137" s="192">
        <f>ROUND(I137*H137,2)</f>
        <v>0</v>
      </c>
      <c r="BL137" s="19" t="s">
        <v>158</v>
      </c>
      <c r="BM137" s="191" t="s">
        <v>1984</v>
      </c>
    </row>
    <row r="138" spans="1:65" s="2" customFormat="1" ht="11.25">
      <c r="A138" s="36"/>
      <c r="B138" s="37"/>
      <c r="C138" s="38"/>
      <c r="D138" s="193" t="s">
        <v>160</v>
      </c>
      <c r="E138" s="38"/>
      <c r="F138" s="194" t="s">
        <v>1982</v>
      </c>
      <c r="G138" s="38"/>
      <c r="H138" s="38"/>
      <c r="I138" s="195"/>
      <c r="J138" s="38"/>
      <c r="K138" s="38"/>
      <c r="L138" s="41"/>
      <c r="M138" s="196"/>
      <c r="N138" s="197"/>
      <c r="O138" s="66"/>
      <c r="P138" s="66"/>
      <c r="Q138" s="66"/>
      <c r="R138" s="66"/>
      <c r="S138" s="66"/>
      <c r="T138" s="67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  <c r="AT138" s="19" t="s">
        <v>160</v>
      </c>
      <c r="AU138" s="19" t="s">
        <v>82</v>
      </c>
    </row>
    <row r="139" spans="1:65" s="12" customFormat="1" ht="25.9" customHeight="1">
      <c r="B139" s="164"/>
      <c r="C139" s="165"/>
      <c r="D139" s="166" t="s">
        <v>72</v>
      </c>
      <c r="E139" s="167" t="s">
        <v>305</v>
      </c>
      <c r="F139" s="167" t="s">
        <v>306</v>
      </c>
      <c r="G139" s="165"/>
      <c r="H139" s="165"/>
      <c r="I139" s="168"/>
      <c r="J139" s="169">
        <f>BK139</f>
        <v>0</v>
      </c>
      <c r="K139" s="165"/>
      <c r="L139" s="170"/>
      <c r="M139" s="171"/>
      <c r="N139" s="172"/>
      <c r="O139" s="172"/>
      <c r="P139" s="173">
        <f>P140+P167</f>
        <v>0</v>
      </c>
      <c r="Q139" s="172"/>
      <c r="R139" s="173">
        <f>R140+R167</f>
        <v>3.4500000000000003E-2</v>
      </c>
      <c r="S139" s="172"/>
      <c r="T139" s="174">
        <f>T140+T167</f>
        <v>1.0615000000000001</v>
      </c>
      <c r="AR139" s="175" t="s">
        <v>82</v>
      </c>
      <c r="AT139" s="176" t="s">
        <v>72</v>
      </c>
      <c r="AU139" s="176" t="s">
        <v>73</v>
      </c>
      <c r="AY139" s="175" t="s">
        <v>151</v>
      </c>
      <c r="BK139" s="177">
        <f>BK140+BK167</f>
        <v>0</v>
      </c>
    </row>
    <row r="140" spans="1:65" s="12" customFormat="1" ht="22.9" customHeight="1">
      <c r="B140" s="164"/>
      <c r="C140" s="165"/>
      <c r="D140" s="166" t="s">
        <v>72</v>
      </c>
      <c r="E140" s="178" t="s">
        <v>1985</v>
      </c>
      <c r="F140" s="178" t="s">
        <v>1986</v>
      </c>
      <c r="G140" s="165"/>
      <c r="H140" s="165"/>
      <c r="I140" s="168"/>
      <c r="J140" s="179">
        <f>BK140</f>
        <v>0</v>
      </c>
      <c r="K140" s="165"/>
      <c r="L140" s="170"/>
      <c r="M140" s="171"/>
      <c r="N140" s="172"/>
      <c r="O140" s="172"/>
      <c r="P140" s="173">
        <f>SUM(P141:P166)</f>
        <v>0</v>
      </c>
      <c r="Q140" s="172"/>
      <c r="R140" s="173">
        <f>SUM(R141:R166)</f>
        <v>2.9700000000000001E-2</v>
      </c>
      <c r="S140" s="172"/>
      <c r="T140" s="174">
        <f>SUM(T141:T166)</f>
        <v>5.4999999999999997E-3</v>
      </c>
      <c r="AR140" s="175" t="s">
        <v>82</v>
      </c>
      <c r="AT140" s="176" t="s">
        <v>72</v>
      </c>
      <c r="AU140" s="176" t="s">
        <v>80</v>
      </c>
      <c r="AY140" s="175" t="s">
        <v>151</v>
      </c>
      <c r="BK140" s="177">
        <f>SUM(BK141:BK166)</f>
        <v>0</v>
      </c>
    </row>
    <row r="141" spans="1:65" s="2" customFormat="1" ht="24.2" customHeight="1">
      <c r="A141" s="36"/>
      <c r="B141" s="37"/>
      <c r="C141" s="180" t="s">
        <v>239</v>
      </c>
      <c r="D141" s="180" t="s">
        <v>153</v>
      </c>
      <c r="E141" s="181" t="s">
        <v>1987</v>
      </c>
      <c r="F141" s="182" t="s">
        <v>1988</v>
      </c>
      <c r="G141" s="183" t="s">
        <v>178</v>
      </c>
      <c r="H141" s="184">
        <v>1</v>
      </c>
      <c r="I141" s="185"/>
      <c r="J141" s="186">
        <f>ROUND(I141*H141,2)</f>
        <v>0</v>
      </c>
      <c r="K141" s="182" t="s">
        <v>157</v>
      </c>
      <c r="L141" s="41"/>
      <c r="M141" s="187" t="s">
        <v>19</v>
      </c>
      <c r="N141" s="188" t="s">
        <v>44</v>
      </c>
      <c r="O141" s="66"/>
      <c r="P141" s="189">
        <f>O141*H141</f>
        <v>0</v>
      </c>
      <c r="Q141" s="189">
        <v>0</v>
      </c>
      <c r="R141" s="189">
        <f>Q141*H141</f>
        <v>0</v>
      </c>
      <c r="S141" s="189">
        <v>5.4999999999999997E-3</v>
      </c>
      <c r="T141" s="190">
        <f>S141*H141</f>
        <v>5.4999999999999997E-3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R141" s="191" t="s">
        <v>276</v>
      </c>
      <c r="AT141" s="191" t="s">
        <v>153</v>
      </c>
      <c r="AU141" s="191" t="s">
        <v>82</v>
      </c>
      <c r="AY141" s="19" t="s">
        <v>151</v>
      </c>
      <c r="BE141" s="192">
        <f>IF(N141="základní",J141,0)</f>
        <v>0</v>
      </c>
      <c r="BF141" s="192">
        <f>IF(N141="snížená",J141,0)</f>
        <v>0</v>
      </c>
      <c r="BG141" s="192">
        <f>IF(N141="zákl. přenesená",J141,0)</f>
        <v>0</v>
      </c>
      <c r="BH141" s="192">
        <f>IF(N141="sníž. přenesená",J141,0)</f>
        <v>0</v>
      </c>
      <c r="BI141" s="192">
        <f>IF(N141="nulová",J141,0)</f>
        <v>0</v>
      </c>
      <c r="BJ141" s="19" t="s">
        <v>80</v>
      </c>
      <c r="BK141" s="192">
        <f>ROUND(I141*H141,2)</f>
        <v>0</v>
      </c>
      <c r="BL141" s="19" t="s">
        <v>276</v>
      </c>
      <c r="BM141" s="191" t="s">
        <v>1989</v>
      </c>
    </row>
    <row r="142" spans="1:65" s="2" customFormat="1" ht="19.5">
      <c r="A142" s="36"/>
      <c r="B142" s="37"/>
      <c r="C142" s="38"/>
      <c r="D142" s="193" t="s">
        <v>160</v>
      </c>
      <c r="E142" s="38"/>
      <c r="F142" s="194" t="s">
        <v>1990</v>
      </c>
      <c r="G142" s="38"/>
      <c r="H142" s="38"/>
      <c r="I142" s="195"/>
      <c r="J142" s="38"/>
      <c r="K142" s="38"/>
      <c r="L142" s="41"/>
      <c r="M142" s="196"/>
      <c r="N142" s="197"/>
      <c r="O142" s="66"/>
      <c r="P142" s="66"/>
      <c r="Q142" s="66"/>
      <c r="R142" s="66"/>
      <c r="S142" s="66"/>
      <c r="T142" s="67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  <c r="AT142" s="19" t="s">
        <v>160</v>
      </c>
      <c r="AU142" s="19" t="s">
        <v>82</v>
      </c>
    </row>
    <row r="143" spans="1:65" s="2" customFormat="1" ht="11.25">
      <c r="A143" s="36"/>
      <c r="B143" s="37"/>
      <c r="C143" s="38"/>
      <c r="D143" s="198" t="s">
        <v>162</v>
      </c>
      <c r="E143" s="38"/>
      <c r="F143" s="199" t="s">
        <v>1991</v>
      </c>
      <c r="G143" s="38"/>
      <c r="H143" s="38"/>
      <c r="I143" s="195"/>
      <c r="J143" s="38"/>
      <c r="K143" s="38"/>
      <c r="L143" s="41"/>
      <c r="M143" s="196"/>
      <c r="N143" s="197"/>
      <c r="O143" s="66"/>
      <c r="P143" s="66"/>
      <c r="Q143" s="66"/>
      <c r="R143" s="66"/>
      <c r="S143" s="66"/>
      <c r="T143" s="67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  <c r="AT143" s="19" t="s">
        <v>162</v>
      </c>
      <c r="AU143" s="19" t="s">
        <v>82</v>
      </c>
    </row>
    <row r="144" spans="1:65" s="2" customFormat="1" ht="37.9" customHeight="1">
      <c r="A144" s="36"/>
      <c r="B144" s="37"/>
      <c r="C144" s="180" t="s">
        <v>247</v>
      </c>
      <c r="D144" s="180" t="s">
        <v>153</v>
      </c>
      <c r="E144" s="181" t="s">
        <v>1992</v>
      </c>
      <c r="F144" s="182" t="s">
        <v>1993</v>
      </c>
      <c r="G144" s="183" t="s">
        <v>447</v>
      </c>
      <c r="H144" s="184">
        <v>1</v>
      </c>
      <c r="I144" s="185"/>
      <c r="J144" s="186">
        <f>ROUND(I144*H144,2)</f>
        <v>0</v>
      </c>
      <c r="K144" s="182" t="s">
        <v>157</v>
      </c>
      <c r="L144" s="41"/>
      <c r="M144" s="187" t="s">
        <v>19</v>
      </c>
      <c r="N144" s="188" t="s">
        <v>44</v>
      </c>
      <c r="O144" s="66"/>
      <c r="P144" s="189">
        <f>O144*H144</f>
        <v>0</v>
      </c>
      <c r="Q144" s="189">
        <v>3.65E-3</v>
      </c>
      <c r="R144" s="189">
        <f>Q144*H144</f>
        <v>3.65E-3</v>
      </c>
      <c r="S144" s="189">
        <v>0</v>
      </c>
      <c r="T144" s="190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191" t="s">
        <v>276</v>
      </c>
      <c r="AT144" s="191" t="s">
        <v>153</v>
      </c>
      <c r="AU144" s="191" t="s">
        <v>82</v>
      </c>
      <c r="AY144" s="19" t="s">
        <v>151</v>
      </c>
      <c r="BE144" s="192">
        <f>IF(N144="základní",J144,0)</f>
        <v>0</v>
      </c>
      <c r="BF144" s="192">
        <f>IF(N144="snížená",J144,0)</f>
        <v>0</v>
      </c>
      <c r="BG144" s="192">
        <f>IF(N144="zákl. přenesená",J144,0)</f>
        <v>0</v>
      </c>
      <c r="BH144" s="192">
        <f>IF(N144="sníž. přenesená",J144,0)</f>
        <v>0</v>
      </c>
      <c r="BI144" s="192">
        <f>IF(N144="nulová",J144,0)</f>
        <v>0</v>
      </c>
      <c r="BJ144" s="19" t="s">
        <v>80</v>
      </c>
      <c r="BK144" s="192">
        <f>ROUND(I144*H144,2)</f>
        <v>0</v>
      </c>
      <c r="BL144" s="19" t="s">
        <v>276</v>
      </c>
      <c r="BM144" s="191" t="s">
        <v>1994</v>
      </c>
    </row>
    <row r="145" spans="1:65" s="2" customFormat="1" ht="39">
      <c r="A145" s="36"/>
      <c r="B145" s="37"/>
      <c r="C145" s="38"/>
      <c r="D145" s="193" t="s">
        <v>160</v>
      </c>
      <c r="E145" s="38"/>
      <c r="F145" s="194" t="s">
        <v>1995</v>
      </c>
      <c r="G145" s="38"/>
      <c r="H145" s="38"/>
      <c r="I145" s="195"/>
      <c r="J145" s="38"/>
      <c r="K145" s="38"/>
      <c r="L145" s="41"/>
      <c r="M145" s="196"/>
      <c r="N145" s="197"/>
      <c r="O145" s="66"/>
      <c r="P145" s="66"/>
      <c r="Q145" s="66"/>
      <c r="R145" s="66"/>
      <c r="S145" s="66"/>
      <c r="T145" s="67"/>
      <c r="U145" s="36"/>
      <c r="V145" s="36"/>
      <c r="W145" s="36"/>
      <c r="X145" s="36"/>
      <c r="Y145" s="36"/>
      <c r="Z145" s="36"/>
      <c r="AA145" s="36"/>
      <c r="AB145" s="36"/>
      <c r="AC145" s="36"/>
      <c r="AD145" s="36"/>
      <c r="AE145" s="36"/>
      <c r="AT145" s="19" t="s">
        <v>160</v>
      </c>
      <c r="AU145" s="19" t="s">
        <v>82</v>
      </c>
    </row>
    <row r="146" spans="1:65" s="2" customFormat="1" ht="11.25">
      <c r="A146" s="36"/>
      <c r="B146" s="37"/>
      <c r="C146" s="38"/>
      <c r="D146" s="198" t="s">
        <v>162</v>
      </c>
      <c r="E146" s="38"/>
      <c r="F146" s="199" t="s">
        <v>1996</v>
      </c>
      <c r="G146" s="38"/>
      <c r="H146" s="38"/>
      <c r="I146" s="195"/>
      <c r="J146" s="38"/>
      <c r="K146" s="38"/>
      <c r="L146" s="41"/>
      <c r="M146" s="196"/>
      <c r="N146" s="197"/>
      <c r="O146" s="66"/>
      <c r="P146" s="66"/>
      <c r="Q146" s="66"/>
      <c r="R146" s="66"/>
      <c r="S146" s="66"/>
      <c r="T146" s="67"/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9" t="s">
        <v>162</v>
      </c>
      <c r="AU146" s="19" t="s">
        <v>82</v>
      </c>
    </row>
    <row r="147" spans="1:65" s="2" customFormat="1" ht="37.9" customHeight="1">
      <c r="A147" s="36"/>
      <c r="B147" s="37"/>
      <c r="C147" s="232" t="s">
        <v>253</v>
      </c>
      <c r="D147" s="232" t="s">
        <v>324</v>
      </c>
      <c r="E147" s="233" t="s">
        <v>1997</v>
      </c>
      <c r="F147" s="234" t="s">
        <v>1998</v>
      </c>
      <c r="G147" s="235" t="s">
        <v>178</v>
      </c>
      <c r="H147" s="236">
        <v>1.5</v>
      </c>
      <c r="I147" s="237"/>
      <c r="J147" s="238">
        <f>ROUND(I147*H147,2)</f>
        <v>0</v>
      </c>
      <c r="K147" s="234" t="s">
        <v>157</v>
      </c>
      <c r="L147" s="239"/>
      <c r="M147" s="240" t="s">
        <v>19</v>
      </c>
      <c r="N147" s="241" t="s">
        <v>44</v>
      </c>
      <c r="O147" s="66"/>
      <c r="P147" s="189">
        <f>O147*H147</f>
        <v>0</v>
      </c>
      <c r="Q147" s="189">
        <v>4.7000000000000002E-3</v>
      </c>
      <c r="R147" s="189">
        <f>Q147*H147</f>
        <v>7.0500000000000007E-3</v>
      </c>
      <c r="S147" s="189">
        <v>0</v>
      </c>
      <c r="T147" s="190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191" t="s">
        <v>327</v>
      </c>
      <c r="AT147" s="191" t="s">
        <v>324</v>
      </c>
      <c r="AU147" s="191" t="s">
        <v>82</v>
      </c>
      <c r="AY147" s="19" t="s">
        <v>151</v>
      </c>
      <c r="BE147" s="192">
        <f>IF(N147="základní",J147,0)</f>
        <v>0</v>
      </c>
      <c r="BF147" s="192">
        <f>IF(N147="snížená",J147,0)</f>
        <v>0</v>
      </c>
      <c r="BG147" s="192">
        <f>IF(N147="zákl. přenesená",J147,0)</f>
        <v>0</v>
      </c>
      <c r="BH147" s="192">
        <f>IF(N147="sníž. přenesená",J147,0)</f>
        <v>0</v>
      </c>
      <c r="BI147" s="192">
        <f>IF(N147="nulová",J147,0)</f>
        <v>0</v>
      </c>
      <c r="BJ147" s="19" t="s">
        <v>80</v>
      </c>
      <c r="BK147" s="192">
        <f>ROUND(I147*H147,2)</f>
        <v>0</v>
      </c>
      <c r="BL147" s="19" t="s">
        <v>276</v>
      </c>
      <c r="BM147" s="191" t="s">
        <v>1999</v>
      </c>
    </row>
    <row r="148" spans="1:65" s="2" customFormat="1" ht="19.5">
      <c r="A148" s="36"/>
      <c r="B148" s="37"/>
      <c r="C148" s="38"/>
      <c r="D148" s="193" t="s">
        <v>160</v>
      </c>
      <c r="E148" s="38"/>
      <c r="F148" s="194" t="s">
        <v>1998</v>
      </c>
      <c r="G148" s="38"/>
      <c r="H148" s="38"/>
      <c r="I148" s="195"/>
      <c r="J148" s="38"/>
      <c r="K148" s="38"/>
      <c r="L148" s="41"/>
      <c r="M148" s="196"/>
      <c r="N148" s="197"/>
      <c r="O148" s="66"/>
      <c r="P148" s="66"/>
      <c r="Q148" s="66"/>
      <c r="R148" s="66"/>
      <c r="S148" s="66"/>
      <c r="T148" s="67"/>
      <c r="U148" s="36"/>
      <c r="V148" s="36"/>
      <c r="W148" s="36"/>
      <c r="X148" s="36"/>
      <c r="Y148" s="36"/>
      <c r="Z148" s="36"/>
      <c r="AA148" s="36"/>
      <c r="AB148" s="36"/>
      <c r="AC148" s="36"/>
      <c r="AD148" s="36"/>
      <c r="AE148" s="36"/>
      <c r="AT148" s="19" t="s">
        <v>160</v>
      </c>
      <c r="AU148" s="19" t="s">
        <v>82</v>
      </c>
    </row>
    <row r="149" spans="1:65" s="14" customFormat="1" ht="11.25">
      <c r="B149" s="210"/>
      <c r="C149" s="211"/>
      <c r="D149" s="193" t="s">
        <v>164</v>
      </c>
      <c r="E149" s="212" t="s">
        <v>19</v>
      </c>
      <c r="F149" s="213" t="s">
        <v>2000</v>
      </c>
      <c r="G149" s="211"/>
      <c r="H149" s="214">
        <v>1.5</v>
      </c>
      <c r="I149" s="215"/>
      <c r="J149" s="211"/>
      <c r="K149" s="211"/>
      <c r="L149" s="216"/>
      <c r="M149" s="217"/>
      <c r="N149" s="218"/>
      <c r="O149" s="218"/>
      <c r="P149" s="218"/>
      <c r="Q149" s="218"/>
      <c r="R149" s="218"/>
      <c r="S149" s="218"/>
      <c r="T149" s="219"/>
      <c r="AT149" s="220" t="s">
        <v>164</v>
      </c>
      <c r="AU149" s="220" t="s">
        <v>82</v>
      </c>
      <c r="AV149" s="14" t="s">
        <v>82</v>
      </c>
      <c r="AW149" s="14" t="s">
        <v>35</v>
      </c>
      <c r="AX149" s="14" t="s">
        <v>73</v>
      </c>
      <c r="AY149" s="220" t="s">
        <v>151</v>
      </c>
    </row>
    <row r="150" spans="1:65" s="15" customFormat="1" ht="11.25">
      <c r="B150" s="221"/>
      <c r="C150" s="222"/>
      <c r="D150" s="193" t="s">
        <v>164</v>
      </c>
      <c r="E150" s="223" t="s">
        <v>19</v>
      </c>
      <c r="F150" s="224" t="s">
        <v>167</v>
      </c>
      <c r="G150" s="222"/>
      <c r="H150" s="225">
        <v>1.5</v>
      </c>
      <c r="I150" s="226"/>
      <c r="J150" s="222"/>
      <c r="K150" s="222"/>
      <c r="L150" s="227"/>
      <c r="M150" s="228"/>
      <c r="N150" s="229"/>
      <c r="O150" s="229"/>
      <c r="P150" s="229"/>
      <c r="Q150" s="229"/>
      <c r="R150" s="229"/>
      <c r="S150" s="229"/>
      <c r="T150" s="230"/>
      <c r="AT150" s="231" t="s">
        <v>164</v>
      </c>
      <c r="AU150" s="231" t="s">
        <v>82</v>
      </c>
      <c r="AV150" s="15" t="s">
        <v>158</v>
      </c>
      <c r="AW150" s="15" t="s">
        <v>35</v>
      </c>
      <c r="AX150" s="15" t="s">
        <v>80</v>
      </c>
      <c r="AY150" s="231" t="s">
        <v>151</v>
      </c>
    </row>
    <row r="151" spans="1:65" s="2" customFormat="1" ht="37.9" customHeight="1">
      <c r="A151" s="36"/>
      <c r="B151" s="37"/>
      <c r="C151" s="180" t="s">
        <v>261</v>
      </c>
      <c r="D151" s="180" t="s">
        <v>153</v>
      </c>
      <c r="E151" s="181" t="s">
        <v>1911</v>
      </c>
      <c r="F151" s="182" t="s">
        <v>2001</v>
      </c>
      <c r="G151" s="183" t="s">
        <v>2002</v>
      </c>
      <c r="H151" s="184">
        <v>1</v>
      </c>
      <c r="I151" s="185"/>
      <c r="J151" s="186">
        <f>ROUND(I151*H151,2)</f>
        <v>0</v>
      </c>
      <c r="K151" s="182" t="s">
        <v>19</v>
      </c>
      <c r="L151" s="41"/>
      <c r="M151" s="187" t="s">
        <v>19</v>
      </c>
      <c r="N151" s="188" t="s">
        <v>44</v>
      </c>
      <c r="O151" s="66"/>
      <c r="P151" s="189">
        <f>O151*H151</f>
        <v>0</v>
      </c>
      <c r="Q151" s="189">
        <v>0</v>
      </c>
      <c r="R151" s="189">
        <f>Q151*H151</f>
        <v>0</v>
      </c>
      <c r="S151" s="189">
        <v>0</v>
      </c>
      <c r="T151" s="190">
        <f>S151*H151</f>
        <v>0</v>
      </c>
      <c r="U151" s="36"/>
      <c r="V151" s="36"/>
      <c r="W151" s="36"/>
      <c r="X151" s="36"/>
      <c r="Y151" s="36"/>
      <c r="Z151" s="36"/>
      <c r="AA151" s="36"/>
      <c r="AB151" s="36"/>
      <c r="AC151" s="36"/>
      <c r="AD151" s="36"/>
      <c r="AE151" s="36"/>
      <c r="AR151" s="191" t="s">
        <v>276</v>
      </c>
      <c r="AT151" s="191" t="s">
        <v>153</v>
      </c>
      <c r="AU151" s="191" t="s">
        <v>82</v>
      </c>
      <c r="AY151" s="19" t="s">
        <v>151</v>
      </c>
      <c r="BE151" s="192">
        <f>IF(N151="základní",J151,0)</f>
        <v>0</v>
      </c>
      <c r="BF151" s="192">
        <f>IF(N151="snížená",J151,0)</f>
        <v>0</v>
      </c>
      <c r="BG151" s="192">
        <f>IF(N151="zákl. přenesená",J151,0)</f>
        <v>0</v>
      </c>
      <c r="BH151" s="192">
        <f>IF(N151="sníž. přenesená",J151,0)</f>
        <v>0</v>
      </c>
      <c r="BI151" s="192">
        <f>IF(N151="nulová",J151,0)</f>
        <v>0</v>
      </c>
      <c r="BJ151" s="19" t="s">
        <v>80</v>
      </c>
      <c r="BK151" s="192">
        <f>ROUND(I151*H151,2)</f>
        <v>0</v>
      </c>
      <c r="BL151" s="19" t="s">
        <v>276</v>
      </c>
      <c r="BM151" s="191" t="s">
        <v>2003</v>
      </c>
    </row>
    <row r="152" spans="1:65" s="2" customFormat="1" ht="19.5">
      <c r="A152" s="36"/>
      <c r="B152" s="37"/>
      <c r="C152" s="38"/>
      <c r="D152" s="193" t="s">
        <v>160</v>
      </c>
      <c r="E152" s="38"/>
      <c r="F152" s="194" t="s">
        <v>2004</v>
      </c>
      <c r="G152" s="38"/>
      <c r="H152" s="38"/>
      <c r="I152" s="195"/>
      <c r="J152" s="38"/>
      <c r="K152" s="38"/>
      <c r="L152" s="41"/>
      <c r="M152" s="196"/>
      <c r="N152" s="197"/>
      <c r="O152" s="66"/>
      <c r="P152" s="66"/>
      <c r="Q152" s="66"/>
      <c r="R152" s="66"/>
      <c r="S152" s="66"/>
      <c r="T152" s="67"/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T152" s="19" t="s">
        <v>160</v>
      </c>
      <c r="AU152" s="19" t="s">
        <v>82</v>
      </c>
    </row>
    <row r="153" spans="1:65" s="13" customFormat="1" ht="22.5">
      <c r="B153" s="200"/>
      <c r="C153" s="201"/>
      <c r="D153" s="193" t="s">
        <v>164</v>
      </c>
      <c r="E153" s="202" t="s">
        <v>19</v>
      </c>
      <c r="F153" s="203" t="s">
        <v>2005</v>
      </c>
      <c r="G153" s="201"/>
      <c r="H153" s="202" t="s">
        <v>19</v>
      </c>
      <c r="I153" s="204"/>
      <c r="J153" s="201"/>
      <c r="K153" s="201"/>
      <c r="L153" s="205"/>
      <c r="M153" s="206"/>
      <c r="N153" s="207"/>
      <c r="O153" s="207"/>
      <c r="P153" s="207"/>
      <c r="Q153" s="207"/>
      <c r="R153" s="207"/>
      <c r="S153" s="207"/>
      <c r="T153" s="208"/>
      <c r="AT153" s="209" t="s">
        <v>164</v>
      </c>
      <c r="AU153" s="209" t="s">
        <v>82</v>
      </c>
      <c r="AV153" s="13" t="s">
        <v>80</v>
      </c>
      <c r="AW153" s="13" t="s">
        <v>35</v>
      </c>
      <c r="AX153" s="13" t="s">
        <v>73</v>
      </c>
      <c r="AY153" s="209" t="s">
        <v>151</v>
      </c>
    </row>
    <row r="154" spans="1:65" s="14" customFormat="1" ht="11.25">
      <c r="B154" s="210"/>
      <c r="C154" s="211"/>
      <c r="D154" s="193" t="s">
        <v>164</v>
      </c>
      <c r="E154" s="212" t="s">
        <v>19</v>
      </c>
      <c r="F154" s="213" t="s">
        <v>1915</v>
      </c>
      <c r="G154" s="211"/>
      <c r="H154" s="214">
        <v>1</v>
      </c>
      <c r="I154" s="215"/>
      <c r="J154" s="211"/>
      <c r="K154" s="211"/>
      <c r="L154" s="216"/>
      <c r="M154" s="217"/>
      <c r="N154" s="218"/>
      <c r="O154" s="218"/>
      <c r="P154" s="218"/>
      <c r="Q154" s="218"/>
      <c r="R154" s="218"/>
      <c r="S154" s="218"/>
      <c r="T154" s="219"/>
      <c r="AT154" s="220" t="s">
        <v>164</v>
      </c>
      <c r="AU154" s="220" t="s">
        <v>82</v>
      </c>
      <c r="AV154" s="14" t="s">
        <v>82</v>
      </c>
      <c r="AW154" s="14" t="s">
        <v>35</v>
      </c>
      <c r="AX154" s="14" t="s">
        <v>73</v>
      </c>
      <c r="AY154" s="220" t="s">
        <v>151</v>
      </c>
    </row>
    <row r="155" spans="1:65" s="15" customFormat="1" ht="11.25">
      <c r="B155" s="221"/>
      <c r="C155" s="222"/>
      <c r="D155" s="193" t="s">
        <v>164</v>
      </c>
      <c r="E155" s="223" t="s">
        <v>19</v>
      </c>
      <c r="F155" s="224" t="s">
        <v>167</v>
      </c>
      <c r="G155" s="222"/>
      <c r="H155" s="225">
        <v>1</v>
      </c>
      <c r="I155" s="226"/>
      <c r="J155" s="222"/>
      <c r="K155" s="222"/>
      <c r="L155" s="227"/>
      <c r="M155" s="228"/>
      <c r="N155" s="229"/>
      <c r="O155" s="229"/>
      <c r="P155" s="229"/>
      <c r="Q155" s="229"/>
      <c r="R155" s="229"/>
      <c r="S155" s="229"/>
      <c r="T155" s="230"/>
      <c r="AT155" s="231" t="s">
        <v>164</v>
      </c>
      <c r="AU155" s="231" t="s">
        <v>82</v>
      </c>
      <c r="AV155" s="15" t="s">
        <v>158</v>
      </c>
      <c r="AW155" s="15" t="s">
        <v>35</v>
      </c>
      <c r="AX155" s="15" t="s">
        <v>80</v>
      </c>
      <c r="AY155" s="231" t="s">
        <v>151</v>
      </c>
    </row>
    <row r="156" spans="1:65" s="2" customFormat="1" ht="24.2" customHeight="1">
      <c r="A156" s="36"/>
      <c r="B156" s="37"/>
      <c r="C156" s="180" t="s">
        <v>8</v>
      </c>
      <c r="D156" s="180" t="s">
        <v>153</v>
      </c>
      <c r="E156" s="181" t="s">
        <v>2006</v>
      </c>
      <c r="F156" s="182" t="s">
        <v>2007</v>
      </c>
      <c r="G156" s="183" t="s">
        <v>178</v>
      </c>
      <c r="H156" s="184">
        <v>2.88</v>
      </c>
      <c r="I156" s="185"/>
      <c r="J156" s="186">
        <f>ROUND(I156*H156,2)</f>
        <v>0</v>
      </c>
      <c r="K156" s="182" t="s">
        <v>157</v>
      </c>
      <c r="L156" s="41"/>
      <c r="M156" s="187" t="s">
        <v>19</v>
      </c>
      <c r="N156" s="188" t="s">
        <v>44</v>
      </c>
      <c r="O156" s="66"/>
      <c r="P156" s="189">
        <f>O156*H156</f>
        <v>0</v>
      </c>
      <c r="Q156" s="189">
        <v>0</v>
      </c>
      <c r="R156" s="189">
        <f>Q156*H156</f>
        <v>0</v>
      </c>
      <c r="S156" s="189">
        <v>0</v>
      </c>
      <c r="T156" s="190">
        <f>S156*H156</f>
        <v>0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191" t="s">
        <v>276</v>
      </c>
      <c r="AT156" s="191" t="s">
        <v>153</v>
      </c>
      <c r="AU156" s="191" t="s">
        <v>82</v>
      </c>
      <c r="AY156" s="19" t="s">
        <v>151</v>
      </c>
      <c r="BE156" s="192">
        <f>IF(N156="základní",J156,0)</f>
        <v>0</v>
      </c>
      <c r="BF156" s="192">
        <f>IF(N156="snížená",J156,0)</f>
        <v>0</v>
      </c>
      <c r="BG156" s="192">
        <f>IF(N156="zákl. přenesená",J156,0)</f>
        <v>0</v>
      </c>
      <c r="BH156" s="192">
        <f>IF(N156="sníž. přenesená",J156,0)</f>
        <v>0</v>
      </c>
      <c r="BI156" s="192">
        <f>IF(N156="nulová",J156,0)</f>
        <v>0</v>
      </c>
      <c r="BJ156" s="19" t="s">
        <v>80</v>
      </c>
      <c r="BK156" s="192">
        <f>ROUND(I156*H156,2)</f>
        <v>0</v>
      </c>
      <c r="BL156" s="19" t="s">
        <v>276</v>
      </c>
      <c r="BM156" s="191" t="s">
        <v>2008</v>
      </c>
    </row>
    <row r="157" spans="1:65" s="2" customFormat="1" ht="19.5">
      <c r="A157" s="36"/>
      <c r="B157" s="37"/>
      <c r="C157" s="38"/>
      <c r="D157" s="193" t="s">
        <v>160</v>
      </c>
      <c r="E157" s="38"/>
      <c r="F157" s="194" t="s">
        <v>2009</v>
      </c>
      <c r="G157" s="38"/>
      <c r="H157" s="38"/>
      <c r="I157" s="195"/>
      <c r="J157" s="38"/>
      <c r="K157" s="38"/>
      <c r="L157" s="41"/>
      <c r="M157" s="196"/>
      <c r="N157" s="197"/>
      <c r="O157" s="66"/>
      <c r="P157" s="66"/>
      <c r="Q157" s="66"/>
      <c r="R157" s="66"/>
      <c r="S157" s="66"/>
      <c r="T157" s="67"/>
      <c r="U157" s="36"/>
      <c r="V157" s="36"/>
      <c r="W157" s="36"/>
      <c r="X157" s="36"/>
      <c r="Y157" s="36"/>
      <c r="Z157" s="36"/>
      <c r="AA157" s="36"/>
      <c r="AB157" s="36"/>
      <c r="AC157" s="36"/>
      <c r="AD157" s="36"/>
      <c r="AE157" s="36"/>
      <c r="AT157" s="19" t="s">
        <v>160</v>
      </c>
      <c r="AU157" s="19" t="s">
        <v>82</v>
      </c>
    </row>
    <row r="158" spans="1:65" s="2" customFormat="1" ht="11.25">
      <c r="A158" s="36"/>
      <c r="B158" s="37"/>
      <c r="C158" s="38"/>
      <c r="D158" s="198" t="s">
        <v>162</v>
      </c>
      <c r="E158" s="38"/>
      <c r="F158" s="199" t="s">
        <v>2010</v>
      </c>
      <c r="G158" s="38"/>
      <c r="H158" s="38"/>
      <c r="I158" s="195"/>
      <c r="J158" s="38"/>
      <c r="K158" s="38"/>
      <c r="L158" s="41"/>
      <c r="M158" s="196"/>
      <c r="N158" s="197"/>
      <c r="O158" s="66"/>
      <c r="P158" s="66"/>
      <c r="Q158" s="66"/>
      <c r="R158" s="66"/>
      <c r="S158" s="66"/>
      <c r="T158" s="67"/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T158" s="19" t="s">
        <v>162</v>
      </c>
      <c r="AU158" s="19" t="s">
        <v>82</v>
      </c>
    </row>
    <row r="159" spans="1:65" s="13" customFormat="1" ht="11.25">
      <c r="B159" s="200"/>
      <c r="C159" s="201"/>
      <c r="D159" s="193" t="s">
        <v>164</v>
      </c>
      <c r="E159" s="202" t="s">
        <v>19</v>
      </c>
      <c r="F159" s="203" t="s">
        <v>2011</v>
      </c>
      <c r="G159" s="201"/>
      <c r="H159" s="202" t="s">
        <v>19</v>
      </c>
      <c r="I159" s="204"/>
      <c r="J159" s="201"/>
      <c r="K159" s="201"/>
      <c r="L159" s="205"/>
      <c r="M159" s="206"/>
      <c r="N159" s="207"/>
      <c r="O159" s="207"/>
      <c r="P159" s="207"/>
      <c r="Q159" s="207"/>
      <c r="R159" s="207"/>
      <c r="S159" s="207"/>
      <c r="T159" s="208"/>
      <c r="AT159" s="209" t="s">
        <v>164</v>
      </c>
      <c r="AU159" s="209" t="s">
        <v>82</v>
      </c>
      <c r="AV159" s="13" t="s">
        <v>80</v>
      </c>
      <c r="AW159" s="13" t="s">
        <v>35</v>
      </c>
      <c r="AX159" s="13" t="s">
        <v>73</v>
      </c>
      <c r="AY159" s="209" t="s">
        <v>151</v>
      </c>
    </row>
    <row r="160" spans="1:65" s="14" customFormat="1" ht="11.25">
      <c r="B160" s="210"/>
      <c r="C160" s="211"/>
      <c r="D160" s="193" t="s">
        <v>164</v>
      </c>
      <c r="E160" s="212" t="s">
        <v>19</v>
      </c>
      <c r="F160" s="213" t="s">
        <v>2012</v>
      </c>
      <c r="G160" s="211"/>
      <c r="H160" s="214">
        <v>2.88</v>
      </c>
      <c r="I160" s="215"/>
      <c r="J160" s="211"/>
      <c r="K160" s="211"/>
      <c r="L160" s="216"/>
      <c r="M160" s="217"/>
      <c r="N160" s="218"/>
      <c r="O160" s="218"/>
      <c r="P160" s="218"/>
      <c r="Q160" s="218"/>
      <c r="R160" s="218"/>
      <c r="S160" s="218"/>
      <c r="T160" s="219"/>
      <c r="AT160" s="220" t="s">
        <v>164</v>
      </c>
      <c r="AU160" s="220" t="s">
        <v>82</v>
      </c>
      <c r="AV160" s="14" t="s">
        <v>82</v>
      </c>
      <c r="AW160" s="14" t="s">
        <v>35</v>
      </c>
      <c r="AX160" s="14" t="s">
        <v>73</v>
      </c>
      <c r="AY160" s="220" t="s">
        <v>151</v>
      </c>
    </row>
    <row r="161" spans="1:65" s="15" customFormat="1" ht="11.25">
      <c r="B161" s="221"/>
      <c r="C161" s="222"/>
      <c r="D161" s="193" t="s">
        <v>164</v>
      </c>
      <c r="E161" s="223" t="s">
        <v>19</v>
      </c>
      <c r="F161" s="224" t="s">
        <v>167</v>
      </c>
      <c r="G161" s="222"/>
      <c r="H161" s="225">
        <v>2.88</v>
      </c>
      <c r="I161" s="226"/>
      <c r="J161" s="222"/>
      <c r="K161" s="222"/>
      <c r="L161" s="227"/>
      <c r="M161" s="228"/>
      <c r="N161" s="229"/>
      <c r="O161" s="229"/>
      <c r="P161" s="229"/>
      <c r="Q161" s="229"/>
      <c r="R161" s="229"/>
      <c r="S161" s="229"/>
      <c r="T161" s="230"/>
      <c r="AT161" s="231" t="s">
        <v>164</v>
      </c>
      <c r="AU161" s="231" t="s">
        <v>82</v>
      </c>
      <c r="AV161" s="15" t="s">
        <v>158</v>
      </c>
      <c r="AW161" s="15" t="s">
        <v>35</v>
      </c>
      <c r="AX161" s="15" t="s">
        <v>80</v>
      </c>
      <c r="AY161" s="231" t="s">
        <v>151</v>
      </c>
    </row>
    <row r="162" spans="1:65" s="2" customFormat="1" ht="21.75" customHeight="1">
      <c r="A162" s="36"/>
      <c r="B162" s="37"/>
      <c r="C162" s="232" t="s">
        <v>276</v>
      </c>
      <c r="D162" s="232" t="s">
        <v>324</v>
      </c>
      <c r="E162" s="233" t="s">
        <v>2013</v>
      </c>
      <c r="F162" s="234" t="s">
        <v>2014</v>
      </c>
      <c r="G162" s="235" t="s">
        <v>279</v>
      </c>
      <c r="H162" s="236">
        <v>1.9E-2</v>
      </c>
      <c r="I162" s="237"/>
      <c r="J162" s="238">
        <f>ROUND(I162*H162,2)</f>
        <v>0</v>
      </c>
      <c r="K162" s="234" t="s">
        <v>157</v>
      </c>
      <c r="L162" s="239"/>
      <c r="M162" s="240" t="s">
        <v>19</v>
      </c>
      <c r="N162" s="241" t="s">
        <v>44</v>
      </c>
      <c r="O162" s="66"/>
      <c r="P162" s="189">
        <f>O162*H162</f>
        <v>0</v>
      </c>
      <c r="Q162" s="189">
        <v>1</v>
      </c>
      <c r="R162" s="189">
        <f>Q162*H162</f>
        <v>1.9E-2</v>
      </c>
      <c r="S162" s="189">
        <v>0</v>
      </c>
      <c r="T162" s="190">
        <f>S162*H162</f>
        <v>0</v>
      </c>
      <c r="U162" s="36"/>
      <c r="V162" s="36"/>
      <c r="W162" s="36"/>
      <c r="X162" s="36"/>
      <c r="Y162" s="36"/>
      <c r="Z162" s="36"/>
      <c r="AA162" s="36"/>
      <c r="AB162" s="36"/>
      <c r="AC162" s="36"/>
      <c r="AD162" s="36"/>
      <c r="AE162" s="36"/>
      <c r="AR162" s="191" t="s">
        <v>327</v>
      </c>
      <c r="AT162" s="191" t="s">
        <v>324</v>
      </c>
      <c r="AU162" s="191" t="s">
        <v>82</v>
      </c>
      <c r="AY162" s="19" t="s">
        <v>151</v>
      </c>
      <c r="BE162" s="192">
        <f>IF(N162="základní",J162,0)</f>
        <v>0</v>
      </c>
      <c r="BF162" s="192">
        <f>IF(N162="snížená",J162,0)</f>
        <v>0</v>
      </c>
      <c r="BG162" s="192">
        <f>IF(N162="zákl. přenesená",J162,0)</f>
        <v>0</v>
      </c>
      <c r="BH162" s="192">
        <f>IF(N162="sníž. přenesená",J162,0)</f>
        <v>0</v>
      </c>
      <c r="BI162" s="192">
        <f>IF(N162="nulová",J162,0)</f>
        <v>0</v>
      </c>
      <c r="BJ162" s="19" t="s">
        <v>80</v>
      </c>
      <c r="BK162" s="192">
        <f>ROUND(I162*H162,2)</f>
        <v>0</v>
      </c>
      <c r="BL162" s="19" t="s">
        <v>276</v>
      </c>
      <c r="BM162" s="191" t="s">
        <v>2015</v>
      </c>
    </row>
    <row r="163" spans="1:65" s="2" customFormat="1" ht="11.25">
      <c r="A163" s="36"/>
      <c r="B163" s="37"/>
      <c r="C163" s="38"/>
      <c r="D163" s="193" t="s">
        <v>160</v>
      </c>
      <c r="E163" s="38"/>
      <c r="F163" s="194" t="s">
        <v>2014</v>
      </c>
      <c r="G163" s="38"/>
      <c r="H163" s="38"/>
      <c r="I163" s="195"/>
      <c r="J163" s="38"/>
      <c r="K163" s="38"/>
      <c r="L163" s="41"/>
      <c r="M163" s="196"/>
      <c r="N163" s="197"/>
      <c r="O163" s="66"/>
      <c r="P163" s="66"/>
      <c r="Q163" s="66"/>
      <c r="R163" s="66"/>
      <c r="S163" s="66"/>
      <c r="T163" s="67"/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T163" s="19" t="s">
        <v>160</v>
      </c>
      <c r="AU163" s="19" t="s">
        <v>82</v>
      </c>
    </row>
    <row r="164" spans="1:65" s="13" customFormat="1" ht="11.25">
      <c r="B164" s="200"/>
      <c r="C164" s="201"/>
      <c r="D164" s="193" t="s">
        <v>164</v>
      </c>
      <c r="E164" s="202" t="s">
        <v>19</v>
      </c>
      <c r="F164" s="203" t="s">
        <v>2016</v>
      </c>
      <c r="G164" s="201"/>
      <c r="H164" s="202" t="s">
        <v>19</v>
      </c>
      <c r="I164" s="204"/>
      <c r="J164" s="201"/>
      <c r="K164" s="201"/>
      <c r="L164" s="205"/>
      <c r="M164" s="206"/>
      <c r="N164" s="207"/>
      <c r="O164" s="207"/>
      <c r="P164" s="207"/>
      <c r="Q164" s="207"/>
      <c r="R164" s="207"/>
      <c r="S164" s="207"/>
      <c r="T164" s="208"/>
      <c r="AT164" s="209" t="s">
        <v>164</v>
      </c>
      <c r="AU164" s="209" t="s">
        <v>82</v>
      </c>
      <c r="AV164" s="13" t="s">
        <v>80</v>
      </c>
      <c r="AW164" s="13" t="s">
        <v>35</v>
      </c>
      <c r="AX164" s="13" t="s">
        <v>73</v>
      </c>
      <c r="AY164" s="209" t="s">
        <v>151</v>
      </c>
    </row>
    <row r="165" spans="1:65" s="14" customFormat="1" ht="11.25">
      <c r="B165" s="210"/>
      <c r="C165" s="211"/>
      <c r="D165" s="193" t="s">
        <v>164</v>
      </c>
      <c r="E165" s="212" t="s">
        <v>19</v>
      </c>
      <c r="F165" s="213" t="s">
        <v>2017</v>
      </c>
      <c r="G165" s="211"/>
      <c r="H165" s="214">
        <v>1.9E-2</v>
      </c>
      <c r="I165" s="215"/>
      <c r="J165" s="211"/>
      <c r="K165" s="211"/>
      <c r="L165" s="216"/>
      <c r="M165" s="217"/>
      <c r="N165" s="218"/>
      <c r="O165" s="218"/>
      <c r="P165" s="218"/>
      <c r="Q165" s="218"/>
      <c r="R165" s="218"/>
      <c r="S165" s="218"/>
      <c r="T165" s="219"/>
      <c r="AT165" s="220" t="s">
        <v>164</v>
      </c>
      <c r="AU165" s="220" t="s">
        <v>82</v>
      </c>
      <c r="AV165" s="14" t="s">
        <v>82</v>
      </c>
      <c r="AW165" s="14" t="s">
        <v>35</v>
      </c>
      <c r="AX165" s="14" t="s">
        <v>73</v>
      </c>
      <c r="AY165" s="220" t="s">
        <v>151</v>
      </c>
    </row>
    <row r="166" spans="1:65" s="15" customFormat="1" ht="11.25">
      <c r="B166" s="221"/>
      <c r="C166" s="222"/>
      <c r="D166" s="193" t="s">
        <v>164</v>
      </c>
      <c r="E166" s="223" t="s">
        <v>19</v>
      </c>
      <c r="F166" s="224" t="s">
        <v>167</v>
      </c>
      <c r="G166" s="222"/>
      <c r="H166" s="225">
        <v>1.9E-2</v>
      </c>
      <c r="I166" s="226"/>
      <c r="J166" s="222"/>
      <c r="K166" s="222"/>
      <c r="L166" s="227"/>
      <c r="M166" s="228"/>
      <c r="N166" s="229"/>
      <c r="O166" s="229"/>
      <c r="P166" s="229"/>
      <c r="Q166" s="229"/>
      <c r="R166" s="229"/>
      <c r="S166" s="229"/>
      <c r="T166" s="230"/>
      <c r="AT166" s="231" t="s">
        <v>164</v>
      </c>
      <c r="AU166" s="231" t="s">
        <v>82</v>
      </c>
      <c r="AV166" s="15" t="s">
        <v>158</v>
      </c>
      <c r="AW166" s="15" t="s">
        <v>35</v>
      </c>
      <c r="AX166" s="15" t="s">
        <v>80</v>
      </c>
      <c r="AY166" s="231" t="s">
        <v>151</v>
      </c>
    </row>
    <row r="167" spans="1:65" s="12" customFormat="1" ht="22.9" customHeight="1">
      <c r="B167" s="164"/>
      <c r="C167" s="165"/>
      <c r="D167" s="166" t="s">
        <v>72</v>
      </c>
      <c r="E167" s="178" t="s">
        <v>443</v>
      </c>
      <c r="F167" s="178" t="s">
        <v>444</v>
      </c>
      <c r="G167" s="165"/>
      <c r="H167" s="165"/>
      <c r="I167" s="168"/>
      <c r="J167" s="179">
        <f>BK167</f>
        <v>0</v>
      </c>
      <c r="K167" s="165"/>
      <c r="L167" s="170"/>
      <c r="M167" s="171"/>
      <c r="N167" s="172"/>
      <c r="O167" s="172"/>
      <c r="P167" s="173">
        <f>SUM(P168:P178)</f>
        <v>0</v>
      </c>
      <c r="Q167" s="172"/>
      <c r="R167" s="173">
        <f>SUM(R168:R178)</f>
        <v>4.7999999999999996E-3</v>
      </c>
      <c r="S167" s="172"/>
      <c r="T167" s="174">
        <f>SUM(T168:T178)</f>
        <v>1.056</v>
      </c>
      <c r="AR167" s="175" t="s">
        <v>82</v>
      </c>
      <c r="AT167" s="176" t="s">
        <v>72</v>
      </c>
      <c r="AU167" s="176" t="s">
        <v>80</v>
      </c>
      <c r="AY167" s="175" t="s">
        <v>151</v>
      </c>
      <c r="BK167" s="177">
        <f>SUM(BK168:BK178)</f>
        <v>0</v>
      </c>
    </row>
    <row r="168" spans="1:65" s="2" customFormat="1" ht="16.5" customHeight="1">
      <c r="A168" s="36"/>
      <c r="B168" s="37"/>
      <c r="C168" s="180" t="s">
        <v>283</v>
      </c>
      <c r="D168" s="180" t="s">
        <v>153</v>
      </c>
      <c r="E168" s="181" t="s">
        <v>918</v>
      </c>
      <c r="F168" s="182" t="s">
        <v>919</v>
      </c>
      <c r="G168" s="183" t="s">
        <v>178</v>
      </c>
      <c r="H168" s="184">
        <v>19.2</v>
      </c>
      <c r="I168" s="185"/>
      <c r="J168" s="186">
        <f>ROUND(I168*H168,2)</f>
        <v>0</v>
      </c>
      <c r="K168" s="182" t="s">
        <v>157</v>
      </c>
      <c r="L168" s="41"/>
      <c r="M168" s="187" t="s">
        <v>19</v>
      </c>
      <c r="N168" s="188" t="s">
        <v>44</v>
      </c>
      <c r="O168" s="66"/>
      <c r="P168" s="189">
        <f>O168*H168</f>
        <v>0</v>
      </c>
      <c r="Q168" s="189">
        <v>0</v>
      </c>
      <c r="R168" s="189">
        <f>Q168*H168</f>
        <v>0</v>
      </c>
      <c r="S168" s="189">
        <v>5.5E-2</v>
      </c>
      <c r="T168" s="190">
        <f>S168*H168</f>
        <v>1.056</v>
      </c>
      <c r="U168" s="36"/>
      <c r="V168" s="36"/>
      <c r="W168" s="36"/>
      <c r="X168" s="36"/>
      <c r="Y168" s="36"/>
      <c r="Z168" s="36"/>
      <c r="AA168" s="36"/>
      <c r="AB168" s="36"/>
      <c r="AC168" s="36"/>
      <c r="AD168" s="36"/>
      <c r="AE168" s="36"/>
      <c r="AR168" s="191" t="s">
        <v>276</v>
      </c>
      <c r="AT168" s="191" t="s">
        <v>153</v>
      </c>
      <c r="AU168" s="191" t="s">
        <v>82</v>
      </c>
      <c r="AY168" s="19" t="s">
        <v>151</v>
      </c>
      <c r="BE168" s="192">
        <f>IF(N168="základní",J168,0)</f>
        <v>0</v>
      </c>
      <c r="BF168" s="192">
        <f>IF(N168="snížená",J168,0)</f>
        <v>0</v>
      </c>
      <c r="BG168" s="192">
        <f>IF(N168="zákl. přenesená",J168,0)</f>
        <v>0</v>
      </c>
      <c r="BH168" s="192">
        <f>IF(N168="sníž. přenesená",J168,0)</f>
        <v>0</v>
      </c>
      <c r="BI168" s="192">
        <f>IF(N168="nulová",J168,0)</f>
        <v>0</v>
      </c>
      <c r="BJ168" s="19" t="s">
        <v>80</v>
      </c>
      <c r="BK168" s="192">
        <f>ROUND(I168*H168,2)</f>
        <v>0</v>
      </c>
      <c r="BL168" s="19" t="s">
        <v>276</v>
      </c>
      <c r="BM168" s="191" t="s">
        <v>2018</v>
      </c>
    </row>
    <row r="169" spans="1:65" s="2" customFormat="1" ht="11.25">
      <c r="A169" s="36"/>
      <c r="B169" s="37"/>
      <c r="C169" s="38"/>
      <c r="D169" s="193" t="s">
        <v>160</v>
      </c>
      <c r="E169" s="38"/>
      <c r="F169" s="194" t="s">
        <v>921</v>
      </c>
      <c r="G169" s="38"/>
      <c r="H169" s="38"/>
      <c r="I169" s="195"/>
      <c r="J169" s="38"/>
      <c r="K169" s="38"/>
      <c r="L169" s="41"/>
      <c r="M169" s="196"/>
      <c r="N169" s="197"/>
      <c r="O169" s="66"/>
      <c r="P169" s="66"/>
      <c r="Q169" s="66"/>
      <c r="R169" s="66"/>
      <c r="S169" s="66"/>
      <c r="T169" s="67"/>
      <c r="U169" s="36"/>
      <c r="V169" s="36"/>
      <c r="W169" s="36"/>
      <c r="X169" s="36"/>
      <c r="Y169" s="36"/>
      <c r="Z169" s="36"/>
      <c r="AA169" s="36"/>
      <c r="AB169" s="36"/>
      <c r="AC169" s="36"/>
      <c r="AD169" s="36"/>
      <c r="AE169" s="36"/>
      <c r="AT169" s="19" t="s">
        <v>160</v>
      </c>
      <c r="AU169" s="19" t="s">
        <v>82</v>
      </c>
    </row>
    <row r="170" spans="1:65" s="2" customFormat="1" ht="11.25">
      <c r="A170" s="36"/>
      <c r="B170" s="37"/>
      <c r="C170" s="38"/>
      <c r="D170" s="198" t="s">
        <v>162</v>
      </c>
      <c r="E170" s="38"/>
      <c r="F170" s="199" t="s">
        <v>922</v>
      </c>
      <c r="G170" s="38"/>
      <c r="H170" s="38"/>
      <c r="I170" s="195"/>
      <c r="J170" s="38"/>
      <c r="K170" s="38"/>
      <c r="L170" s="41"/>
      <c r="M170" s="196"/>
      <c r="N170" s="197"/>
      <c r="O170" s="66"/>
      <c r="P170" s="66"/>
      <c r="Q170" s="66"/>
      <c r="R170" s="66"/>
      <c r="S170" s="66"/>
      <c r="T170" s="67"/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T170" s="19" t="s">
        <v>162</v>
      </c>
      <c r="AU170" s="19" t="s">
        <v>82</v>
      </c>
    </row>
    <row r="171" spans="1:65" s="13" customFormat="1" ht="11.25">
      <c r="B171" s="200"/>
      <c r="C171" s="201"/>
      <c r="D171" s="193" t="s">
        <v>164</v>
      </c>
      <c r="E171" s="202" t="s">
        <v>19</v>
      </c>
      <c r="F171" s="203" t="s">
        <v>923</v>
      </c>
      <c r="G171" s="201"/>
      <c r="H171" s="202" t="s">
        <v>19</v>
      </c>
      <c r="I171" s="204"/>
      <c r="J171" s="201"/>
      <c r="K171" s="201"/>
      <c r="L171" s="205"/>
      <c r="M171" s="206"/>
      <c r="N171" s="207"/>
      <c r="O171" s="207"/>
      <c r="P171" s="207"/>
      <c r="Q171" s="207"/>
      <c r="R171" s="207"/>
      <c r="S171" s="207"/>
      <c r="T171" s="208"/>
      <c r="AT171" s="209" t="s">
        <v>164</v>
      </c>
      <c r="AU171" s="209" t="s">
        <v>82</v>
      </c>
      <c r="AV171" s="13" t="s">
        <v>80</v>
      </c>
      <c r="AW171" s="13" t="s">
        <v>35</v>
      </c>
      <c r="AX171" s="13" t="s">
        <v>73</v>
      </c>
      <c r="AY171" s="209" t="s">
        <v>151</v>
      </c>
    </row>
    <row r="172" spans="1:65" s="14" customFormat="1" ht="11.25">
      <c r="B172" s="210"/>
      <c r="C172" s="211"/>
      <c r="D172" s="193" t="s">
        <v>164</v>
      </c>
      <c r="E172" s="212" t="s">
        <v>19</v>
      </c>
      <c r="F172" s="213" t="s">
        <v>2019</v>
      </c>
      <c r="G172" s="211"/>
      <c r="H172" s="214">
        <v>7.2</v>
      </c>
      <c r="I172" s="215"/>
      <c r="J172" s="211"/>
      <c r="K172" s="211"/>
      <c r="L172" s="216"/>
      <c r="M172" s="217"/>
      <c r="N172" s="218"/>
      <c r="O172" s="218"/>
      <c r="P172" s="218"/>
      <c r="Q172" s="218"/>
      <c r="R172" s="218"/>
      <c r="S172" s="218"/>
      <c r="T172" s="219"/>
      <c r="AT172" s="220" t="s">
        <v>164</v>
      </c>
      <c r="AU172" s="220" t="s">
        <v>82</v>
      </c>
      <c r="AV172" s="14" t="s">
        <v>82</v>
      </c>
      <c r="AW172" s="14" t="s">
        <v>35</v>
      </c>
      <c r="AX172" s="14" t="s">
        <v>73</v>
      </c>
      <c r="AY172" s="220" t="s">
        <v>151</v>
      </c>
    </row>
    <row r="173" spans="1:65" s="13" customFormat="1" ht="22.5">
      <c r="B173" s="200"/>
      <c r="C173" s="201"/>
      <c r="D173" s="193" t="s">
        <v>164</v>
      </c>
      <c r="E173" s="202" t="s">
        <v>19</v>
      </c>
      <c r="F173" s="203" t="s">
        <v>2020</v>
      </c>
      <c r="G173" s="201"/>
      <c r="H173" s="202" t="s">
        <v>19</v>
      </c>
      <c r="I173" s="204"/>
      <c r="J173" s="201"/>
      <c r="K173" s="201"/>
      <c r="L173" s="205"/>
      <c r="M173" s="206"/>
      <c r="N173" s="207"/>
      <c r="O173" s="207"/>
      <c r="P173" s="207"/>
      <c r="Q173" s="207"/>
      <c r="R173" s="207"/>
      <c r="S173" s="207"/>
      <c r="T173" s="208"/>
      <c r="AT173" s="209" t="s">
        <v>164</v>
      </c>
      <c r="AU173" s="209" t="s">
        <v>82</v>
      </c>
      <c r="AV173" s="13" t="s">
        <v>80</v>
      </c>
      <c r="AW173" s="13" t="s">
        <v>35</v>
      </c>
      <c r="AX173" s="13" t="s">
        <v>73</v>
      </c>
      <c r="AY173" s="209" t="s">
        <v>151</v>
      </c>
    </row>
    <row r="174" spans="1:65" s="14" customFormat="1" ht="11.25">
      <c r="B174" s="210"/>
      <c r="C174" s="211"/>
      <c r="D174" s="193" t="s">
        <v>164</v>
      </c>
      <c r="E174" s="212" t="s">
        <v>19</v>
      </c>
      <c r="F174" s="213" t="s">
        <v>2021</v>
      </c>
      <c r="G174" s="211"/>
      <c r="H174" s="214">
        <v>12</v>
      </c>
      <c r="I174" s="215"/>
      <c r="J174" s="211"/>
      <c r="K174" s="211"/>
      <c r="L174" s="216"/>
      <c r="M174" s="217"/>
      <c r="N174" s="218"/>
      <c r="O174" s="218"/>
      <c r="P174" s="218"/>
      <c r="Q174" s="218"/>
      <c r="R174" s="218"/>
      <c r="S174" s="218"/>
      <c r="T174" s="219"/>
      <c r="AT174" s="220" t="s">
        <v>164</v>
      </c>
      <c r="AU174" s="220" t="s">
        <v>82</v>
      </c>
      <c r="AV174" s="14" t="s">
        <v>82</v>
      </c>
      <c r="AW174" s="14" t="s">
        <v>35</v>
      </c>
      <c r="AX174" s="14" t="s">
        <v>73</v>
      </c>
      <c r="AY174" s="220" t="s">
        <v>151</v>
      </c>
    </row>
    <row r="175" spans="1:65" s="15" customFormat="1" ht="11.25">
      <c r="B175" s="221"/>
      <c r="C175" s="222"/>
      <c r="D175" s="193" t="s">
        <v>164</v>
      </c>
      <c r="E175" s="223" t="s">
        <v>19</v>
      </c>
      <c r="F175" s="224" t="s">
        <v>167</v>
      </c>
      <c r="G175" s="222"/>
      <c r="H175" s="225">
        <v>19.2</v>
      </c>
      <c r="I175" s="226"/>
      <c r="J175" s="222"/>
      <c r="K175" s="222"/>
      <c r="L175" s="227"/>
      <c r="M175" s="228"/>
      <c r="N175" s="229"/>
      <c r="O175" s="229"/>
      <c r="P175" s="229"/>
      <c r="Q175" s="229"/>
      <c r="R175" s="229"/>
      <c r="S175" s="229"/>
      <c r="T175" s="230"/>
      <c r="AT175" s="231" t="s">
        <v>164</v>
      </c>
      <c r="AU175" s="231" t="s">
        <v>82</v>
      </c>
      <c r="AV175" s="15" t="s">
        <v>158</v>
      </c>
      <c r="AW175" s="15" t="s">
        <v>35</v>
      </c>
      <c r="AX175" s="15" t="s">
        <v>80</v>
      </c>
      <c r="AY175" s="231" t="s">
        <v>151</v>
      </c>
    </row>
    <row r="176" spans="1:65" s="2" customFormat="1" ht="24.2" customHeight="1">
      <c r="A176" s="36"/>
      <c r="B176" s="37"/>
      <c r="C176" s="180" t="s">
        <v>292</v>
      </c>
      <c r="D176" s="180" t="s">
        <v>153</v>
      </c>
      <c r="E176" s="181" t="s">
        <v>926</v>
      </c>
      <c r="F176" s="182" t="s">
        <v>927</v>
      </c>
      <c r="G176" s="183" t="s">
        <v>178</v>
      </c>
      <c r="H176" s="184">
        <v>19.2</v>
      </c>
      <c r="I176" s="185"/>
      <c r="J176" s="186">
        <f>ROUND(I176*H176,2)</f>
        <v>0</v>
      </c>
      <c r="K176" s="182" t="s">
        <v>157</v>
      </c>
      <c r="L176" s="41"/>
      <c r="M176" s="187" t="s">
        <v>19</v>
      </c>
      <c r="N176" s="188" t="s">
        <v>44</v>
      </c>
      <c r="O176" s="66"/>
      <c r="P176" s="189">
        <f>O176*H176</f>
        <v>0</v>
      </c>
      <c r="Q176" s="189">
        <v>2.5000000000000001E-4</v>
      </c>
      <c r="R176" s="189">
        <f>Q176*H176</f>
        <v>4.7999999999999996E-3</v>
      </c>
      <c r="S176" s="189">
        <v>0</v>
      </c>
      <c r="T176" s="190">
        <f>S176*H176</f>
        <v>0</v>
      </c>
      <c r="U176" s="36"/>
      <c r="V176" s="36"/>
      <c r="W176" s="36"/>
      <c r="X176" s="36"/>
      <c r="Y176" s="36"/>
      <c r="Z176" s="36"/>
      <c r="AA176" s="36"/>
      <c r="AB176" s="36"/>
      <c r="AC176" s="36"/>
      <c r="AD176" s="36"/>
      <c r="AE176" s="36"/>
      <c r="AR176" s="191" t="s">
        <v>276</v>
      </c>
      <c r="AT176" s="191" t="s">
        <v>153</v>
      </c>
      <c r="AU176" s="191" t="s">
        <v>82</v>
      </c>
      <c r="AY176" s="19" t="s">
        <v>151</v>
      </c>
      <c r="BE176" s="192">
        <f>IF(N176="základní",J176,0)</f>
        <v>0</v>
      </c>
      <c r="BF176" s="192">
        <f>IF(N176="snížená",J176,0)</f>
        <v>0</v>
      </c>
      <c r="BG176" s="192">
        <f>IF(N176="zákl. přenesená",J176,0)</f>
        <v>0</v>
      </c>
      <c r="BH176" s="192">
        <f>IF(N176="sníž. přenesená",J176,0)</f>
        <v>0</v>
      </c>
      <c r="BI176" s="192">
        <f>IF(N176="nulová",J176,0)</f>
        <v>0</v>
      </c>
      <c r="BJ176" s="19" t="s">
        <v>80</v>
      </c>
      <c r="BK176" s="192">
        <f>ROUND(I176*H176,2)</f>
        <v>0</v>
      </c>
      <c r="BL176" s="19" t="s">
        <v>276</v>
      </c>
      <c r="BM176" s="191" t="s">
        <v>2022</v>
      </c>
    </row>
    <row r="177" spans="1:65" s="2" customFormat="1" ht="19.5">
      <c r="A177" s="36"/>
      <c r="B177" s="37"/>
      <c r="C177" s="38"/>
      <c r="D177" s="193" t="s">
        <v>160</v>
      </c>
      <c r="E177" s="38"/>
      <c r="F177" s="194" t="s">
        <v>929</v>
      </c>
      <c r="G177" s="38"/>
      <c r="H177" s="38"/>
      <c r="I177" s="195"/>
      <c r="J177" s="38"/>
      <c r="K177" s="38"/>
      <c r="L177" s="41"/>
      <c r="M177" s="196"/>
      <c r="N177" s="197"/>
      <c r="O177" s="66"/>
      <c r="P177" s="66"/>
      <c r="Q177" s="66"/>
      <c r="R177" s="66"/>
      <c r="S177" s="66"/>
      <c r="T177" s="67"/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T177" s="19" t="s">
        <v>160</v>
      </c>
      <c r="AU177" s="19" t="s">
        <v>82</v>
      </c>
    </row>
    <row r="178" spans="1:65" s="2" customFormat="1" ht="11.25">
      <c r="A178" s="36"/>
      <c r="B178" s="37"/>
      <c r="C178" s="38"/>
      <c r="D178" s="198" t="s">
        <v>162</v>
      </c>
      <c r="E178" s="38"/>
      <c r="F178" s="199" t="s">
        <v>930</v>
      </c>
      <c r="G178" s="38"/>
      <c r="H178" s="38"/>
      <c r="I178" s="195"/>
      <c r="J178" s="38"/>
      <c r="K178" s="38"/>
      <c r="L178" s="41"/>
      <c r="M178" s="196"/>
      <c r="N178" s="197"/>
      <c r="O178" s="66"/>
      <c r="P178" s="66"/>
      <c r="Q178" s="66"/>
      <c r="R178" s="66"/>
      <c r="S178" s="66"/>
      <c r="T178" s="67"/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T178" s="19" t="s">
        <v>162</v>
      </c>
      <c r="AU178" s="19" t="s">
        <v>82</v>
      </c>
    </row>
    <row r="179" spans="1:65" s="12" customFormat="1" ht="25.9" customHeight="1">
      <c r="B179" s="164"/>
      <c r="C179" s="165"/>
      <c r="D179" s="166" t="s">
        <v>72</v>
      </c>
      <c r="E179" s="167" t="s">
        <v>324</v>
      </c>
      <c r="F179" s="167" t="s">
        <v>2023</v>
      </c>
      <c r="G179" s="165"/>
      <c r="H179" s="165"/>
      <c r="I179" s="168"/>
      <c r="J179" s="169">
        <f>BK179</f>
        <v>0</v>
      </c>
      <c r="K179" s="165"/>
      <c r="L179" s="170"/>
      <c r="M179" s="171"/>
      <c r="N179" s="172"/>
      <c r="O179" s="172"/>
      <c r="P179" s="173">
        <f>P180</f>
        <v>0</v>
      </c>
      <c r="Q179" s="172"/>
      <c r="R179" s="173">
        <f>R180</f>
        <v>0</v>
      </c>
      <c r="S179" s="172"/>
      <c r="T179" s="174">
        <f>T180</f>
        <v>0</v>
      </c>
      <c r="AR179" s="175" t="s">
        <v>175</v>
      </c>
      <c r="AT179" s="176" t="s">
        <v>72</v>
      </c>
      <c r="AU179" s="176" t="s">
        <v>73</v>
      </c>
      <c r="AY179" s="175" t="s">
        <v>151</v>
      </c>
      <c r="BK179" s="177">
        <f>BK180</f>
        <v>0</v>
      </c>
    </row>
    <row r="180" spans="1:65" s="12" customFormat="1" ht="22.9" customHeight="1">
      <c r="B180" s="164"/>
      <c r="C180" s="165"/>
      <c r="D180" s="166" t="s">
        <v>72</v>
      </c>
      <c r="E180" s="178" t="s">
        <v>2024</v>
      </c>
      <c r="F180" s="178" t="s">
        <v>2025</v>
      </c>
      <c r="G180" s="165"/>
      <c r="H180" s="165"/>
      <c r="I180" s="168"/>
      <c r="J180" s="179">
        <f>BK180</f>
        <v>0</v>
      </c>
      <c r="K180" s="165"/>
      <c r="L180" s="170"/>
      <c r="M180" s="171"/>
      <c r="N180" s="172"/>
      <c r="O180" s="172"/>
      <c r="P180" s="173">
        <f>SUM(P181:P185)</f>
        <v>0</v>
      </c>
      <c r="Q180" s="172"/>
      <c r="R180" s="173">
        <f>SUM(R181:R185)</f>
        <v>0</v>
      </c>
      <c r="S180" s="172"/>
      <c r="T180" s="174">
        <f>SUM(T181:T185)</f>
        <v>0</v>
      </c>
      <c r="AR180" s="175" t="s">
        <v>175</v>
      </c>
      <c r="AT180" s="176" t="s">
        <v>72</v>
      </c>
      <c r="AU180" s="176" t="s">
        <v>80</v>
      </c>
      <c r="AY180" s="175" t="s">
        <v>151</v>
      </c>
      <c r="BK180" s="177">
        <f>SUM(BK181:BK185)</f>
        <v>0</v>
      </c>
    </row>
    <row r="181" spans="1:65" s="2" customFormat="1" ht="37.9" customHeight="1">
      <c r="A181" s="36"/>
      <c r="B181" s="37"/>
      <c r="C181" s="180" t="s">
        <v>298</v>
      </c>
      <c r="D181" s="180" t="s">
        <v>153</v>
      </c>
      <c r="E181" s="181" t="s">
        <v>2026</v>
      </c>
      <c r="F181" s="182" t="s">
        <v>770</v>
      </c>
      <c r="G181" s="183" t="s">
        <v>279</v>
      </c>
      <c r="H181" s="184">
        <v>0.1</v>
      </c>
      <c r="I181" s="185"/>
      <c r="J181" s="186">
        <f>ROUND(I181*H181,2)</f>
        <v>0</v>
      </c>
      <c r="K181" s="182" t="s">
        <v>157</v>
      </c>
      <c r="L181" s="41"/>
      <c r="M181" s="187" t="s">
        <v>19</v>
      </c>
      <c r="N181" s="188" t="s">
        <v>44</v>
      </c>
      <c r="O181" s="66"/>
      <c r="P181" s="189">
        <f>O181*H181</f>
        <v>0</v>
      </c>
      <c r="Q181" s="189">
        <v>0</v>
      </c>
      <c r="R181" s="189">
        <f>Q181*H181</f>
        <v>0</v>
      </c>
      <c r="S181" s="189">
        <v>0</v>
      </c>
      <c r="T181" s="190">
        <f>S181*H181</f>
        <v>0</v>
      </c>
      <c r="U181" s="36"/>
      <c r="V181" s="36"/>
      <c r="W181" s="36"/>
      <c r="X181" s="36"/>
      <c r="Y181" s="36"/>
      <c r="Z181" s="36"/>
      <c r="AA181" s="36"/>
      <c r="AB181" s="36"/>
      <c r="AC181" s="36"/>
      <c r="AD181" s="36"/>
      <c r="AE181" s="36"/>
      <c r="AR181" s="191" t="s">
        <v>976</v>
      </c>
      <c r="AT181" s="191" t="s">
        <v>153</v>
      </c>
      <c r="AU181" s="191" t="s">
        <v>82</v>
      </c>
      <c r="AY181" s="19" t="s">
        <v>151</v>
      </c>
      <c r="BE181" s="192">
        <f>IF(N181="základní",J181,0)</f>
        <v>0</v>
      </c>
      <c r="BF181" s="192">
        <f>IF(N181="snížená",J181,0)</f>
        <v>0</v>
      </c>
      <c r="BG181" s="192">
        <f>IF(N181="zákl. přenesená",J181,0)</f>
        <v>0</v>
      </c>
      <c r="BH181" s="192">
        <f>IF(N181="sníž. přenesená",J181,0)</f>
        <v>0</v>
      </c>
      <c r="BI181" s="192">
        <f>IF(N181="nulová",J181,0)</f>
        <v>0</v>
      </c>
      <c r="BJ181" s="19" t="s">
        <v>80</v>
      </c>
      <c r="BK181" s="192">
        <f>ROUND(I181*H181,2)</f>
        <v>0</v>
      </c>
      <c r="BL181" s="19" t="s">
        <v>976</v>
      </c>
      <c r="BM181" s="191" t="s">
        <v>2027</v>
      </c>
    </row>
    <row r="182" spans="1:65" s="2" customFormat="1" ht="29.25">
      <c r="A182" s="36"/>
      <c r="B182" s="37"/>
      <c r="C182" s="38"/>
      <c r="D182" s="193" t="s">
        <v>160</v>
      </c>
      <c r="E182" s="38"/>
      <c r="F182" s="194" t="s">
        <v>2028</v>
      </c>
      <c r="G182" s="38"/>
      <c r="H182" s="38"/>
      <c r="I182" s="195"/>
      <c r="J182" s="38"/>
      <c r="K182" s="38"/>
      <c r="L182" s="41"/>
      <c r="M182" s="196"/>
      <c r="N182" s="197"/>
      <c r="O182" s="66"/>
      <c r="P182" s="66"/>
      <c r="Q182" s="66"/>
      <c r="R182" s="66"/>
      <c r="S182" s="66"/>
      <c r="T182" s="67"/>
      <c r="U182" s="36"/>
      <c r="V182" s="36"/>
      <c r="W182" s="36"/>
      <c r="X182" s="36"/>
      <c r="Y182" s="36"/>
      <c r="Z182" s="36"/>
      <c r="AA182" s="36"/>
      <c r="AB182" s="36"/>
      <c r="AC182" s="36"/>
      <c r="AD182" s="36"/>
      <c r="AE182" s="36"/>
      <c r="AT182" s="19" t="s">
        <v>160</v>
      </c>
      <c r="AU182" s="19" t="s">
        <v>82</v>
      </c>
    </row>
    <row r="183" spans="1:65" s="2" customFormat="1" ht="11.25">
      <c r="A183" s="36"/>
      <c r="B183" s="37"/>
      <c r="C183" s="38"/>
      <c r="D183" s="198" t="s">
        <v>162</v>
      </c>
      <c r="E183" s="38"/>
      <c r="F183" s="199" t="s">
        <v>2029</v>
      </c>
      <c r="G183" s="38"/>
      <c r="H183" s="38"/>
      <c r="I183" s="195"/>
      <c r="J183" s="38"/>
      <c r="K183" s="38"/>
      <c r="L183" s="41"/>
      <c r="M183" s="196"/>
      <c r="N183" s="197"/>
      <c r="O183" s="66"/>
      <c r="P183" s="66"/>
      <c r="Q183" s="66"/>
      <c r="R183" s="66"/>
      <c r="S183" s="66"/>
      <c r="T183" s="67"/>
      <c r="U183" s="36"/>
      <c r="V183" s="36"/>
      <c r="W183" s="36"/>
      <c r="X183" s="36"/>
      <c r="Y183" s="36"/>
      <c r="Z183" s="36"/>
      <c r="AA183" s="36"/>
      <c r="AB183" s="36"/>
      <c r="AC183" s="36"/>
      <c r="AD183" s="36"/>
      <c r="AE183" s="36"/>
      <c r="AT183" s="19" t="s">
        <v>162</v>
      </c>
      <c r="AU183" s="19" t="s">
        <v>82</v>
      </c>
    </row>
    <row r="184" spans="1:65" s="14" customFormat="1" ht="11.25">
      <c r="B184" s="210"/>
      <c r="C184" s="211"/>
      <c r="D184" s="193" t="s">
        <v>164</v>
      </c>
      <c r="E184" s="212" t="s">
        <v>19</v>
      </c>
      <c r="F184" s="213" t="s">
        <v>2030</v>
      </c>
      <c r="G184" s="211"/>
      <c r="H184" s="214">
        <v>0.1</v>
      </c>
      <c r="I184" s="215"/>
      <c r="J184" s="211"/>
      <c r="K184" s="211"/>
      <c r="L184" s="216"/>
      <c r="M184" s="217"/>
      <c r="N184" s="218"/>
      <c r="O184" s="218"/>
      <c r="P184" s="218"/>
      <c r="Q184" s="218"/>
      <c r="R184" s="218"/>
      <c r="S184" s="218"/>
      <c r="T184" s="219"/>
      <c r="AT184" s="220" t="s">
        <v>164</v>
      </c>
      <c r="AU184" s="220" t="s">
        <v>82</v>
      </c>
      <c r="AV184" s="14" t="s">
        <v>82</v>
      </c>
      <c r="AW184" s="14" t="s">
        <v>35</v>
      </c>
      <c r="AX184" s="14" t="s">
        <v>73</v>
      </c>
      <c r="AY184" s="220" t="s">
        <v>151</v>
      </c>
    </row>
    <row r="185" spans="1:65" s="15" customFormat="1" ht="11.25">
      <c r="B185" s="221"/>
      <c r="C185" s="222"/>
      <c r="D185" s="193" t="s">
        <v>164</v>
      </c>
      <c r="E185" s="223" t="s">
        <v>19</v>
      </c>
      <c r="F185" s="224" t="s">
        <v>167</v>
      </c>
      <c r="G185" s="222"/>
      <c r="H185" s="225">
        <v>0.1</v>
      </c>
      <c r="I185" s="226"/>
      <c r="J185" s="222"/>
      <c r="K185" s="222"/>
      <c r="L185" s="227"/>
      <c r="M185" s="258"/>
      <c r="N185" s="259"/>
      <c r="O185" s="259"/>
      <c r="P185" s="259"/>
      <c r="Q185" s="259"/>
      <c r="R185" s="259"/>
      <c r="S185" s="259"/>
      <c r="T185" s="260"/>
      <c r="AT185" s="231" t="s">
        <v>164</v>
      </c>
      <c r="AU185" s="231" t="s">
        <v>82</v>
      </c>
      <c r="AV185" s="15" t="s">
        <v>158</v>
      </c>
      <c r="AW185" s="15" t="s">
        <v>35</v>
      </c>
      <c r="AX185" s="15" t="s">
        <v>80</v>
      </c>
      <c r="AY185" s="231" t="s">
        <v>151</v>
      </c>
    </row>
    <row r="186" spans="1:65" s="2" customFormat="1" ht="6.95" customHeight="1">
      <c r="A186" s="36"/>
      <c r="B186" s="49"/>
      <c r="C186" s="50"/>
      <c r="D186" s="50"/>
      <c r="E186" s="50"/>
      <c r="F186" s="50"/>
      <c r="G186" s="50"/>
      <c r="H186" s="50"/>
      <c r="I186" s="50"/>
      <c r="J186" s="50"/>
      <c r="K186" s="50"/>
      <c r="L186" s="41"/>
      <c r="M186" s="36"/>
      <c r="O186" s="36"/>
      <c r="P186" s="36"/>
      <c r="Q186" s="36"/>
      <c r="R186" s="36"/>
      <c r="S186" s="36"/>
      <c r="T186" s="36"/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</row>
  </sheetData>
  <sheetProtection algorithmName="SHA-512" hashValue="HaHoGquCfISAHnSlC+OqpiYEcZ31EN1Bxir/UK8Js7J0KLmXxSG/0OVM6X7qBZ4IwXwXOnaSNu+8XuCxQvmyJw==" saltValue="oyBq+3QYrA4v+KMGn7SeLXMjmWutKV0yWItRDvVR0Mt8CogafMr4/jXZWw12dW5bmTHveTeD5dC7U47NI4xWXg==" spinCount="100000" sheet="1" objects="1" scenarios="1" formatColumns="0" formatRows="0" autoFilter="0"/>
  <autoFilter ref="C92:K185"/>
  <mergeCells count="12">
    <mergeCell ref="E85:H85"/>
    <mergeCell ref="L2:V2"/>
    <mergeCell ref="E50:H50"/>
    <mergeCell ref="E52:H52"/>
    <mergeCell ref="E54:H54"/>
    <mergeCell ref="E81:H81"/>
    <mergeCell ref="E83:H83"/>
    <mergeCell ref="E7:H7"/>
    <mergeCell ref="E9:H9"/>
    <mergeCell ref="E11:H11"/>
    <mergeCell ref="E20:H20"/>
    <mergeCell ref="E29:H29"/>
  </mergeCells>
  <hyperlinks>
    <hyperlink ref="F98" r:id="rId1"/>
    <hyperlink ref="F107" r:id="rId2"/>
    <hyperlink ref="F124" r:id="rId3"/>
    <hyperlink ref="F129" r:id="rId4"/>
    <hyperlink ref="F143" r:id="rId5"/>
    <hyperlink ref="F146" r:id="rId6"/>
    <hyperlink ref="F158" r:id="rId7"/>
    <hyperlink ref="F170" r:id="rId8"/>
    <hyperlink ref="F178" r:id="rId9"/>
    <hyperlink ref="F183" r:id="rId10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23</vt:i4>
      </vt:variant>
    </vt:vector>
  </HeadingPairs>
  <TitlesOfParts>
    <vt:vector size="35" baseType="lpstr">
      <vt:lpstr>Rekapitulace stavby</vt:lpstr>
      <vt:lpstr>SO 01 - 01 - lávka km 0,2...</vt:lpstr>
      <vt:lpstr>SO 02 - 01 - lávka km 267...</vt:lpstr>
      <vt:lpstr>SO 02 - 02.1 - lávka km 2...</vt:lpstr>
      <vt:lpstr>SO 02 - 02.2 - lávka km 2...</vt:lpstr>
      <vt:lpstr>SO 02 - 03.1 - lávka km 2...</vt:lpstr>
      <vt:lpstr>SO 02 - 03.2 - lávka km 2...</vt:lpstr>
      <vt:lpstr>SO 02 - 04.1 - lávka km 2...</vt:lpstr>
      <vt:lpstr>SO 02 - 04.2 - lávka km 2...</vt:lpstr>
      <vt:lpstr>SO 02 - 05 - lávka km 267...</vt:lpstr>
      <vt:lpstr>SO 03 - VRN</vt:lpstr>
      <vt:lpstr>Pokyny pro vyplnění</vt:lpstr>
      <vt:lpstr>'Rekapitulace stavby'!Názvy_tisku</vt:lpstr>
      <vt:lpstr>'SO 01 - 01 - lávka km 0,2...'!Názvy_tisku</vt:lpstr>
      <vt:lpstr>'SO 02 - 01 - lávka km 267...'!Názvy_tisku</vt:lpstr>
      <vt:lpstr>'SO 02 - 02.1 - lávka km 2...'!Názvy_tisku</vt:lpstr>
      <vt:lpstr>'SO 02 - 02.2 - lávka km 2...'!Názvy_tisku</vt:lpstr>
      <vt:lpstr>'SO 02 - 03.1 - lávka km 2...'!Názvy_tisku</vt:lpstr>
      <vt:lpstr>'SO 02 - 03.2 - lávka km 2...'!Názvy_tisku</vt:lpstr>
      <vt:lpstr>'SO 02 - 04.1 - lávka km 2...'!Názvy_tisku</vt:lpstr>
      <vt:lpstr>'SO 02 - 04.2 - lávka km 2...'!Názvy_tisku</vt:lpstr>
      <vt:lpstr>'SO 02 - 05 - lávka km 267...'!Názvy_tisku</vt:lpstr>
      <vt:lpstr>'SO 03 - VRN'!Názvy_tisku</vt:lpstr>
      <vt:lpstr>'Pokyny pro vyplnění'!Oblast_tisku</vt:lpstr>
      <vt:lpstr>'Rekapitulace stavby'!Oblast_tisku</vt:lpstr>
      <vt:lpstr>'SO 01 - 01 - lávka km 0,2...'!Oblast_tisku</vt:lpstr>
      <vt:lpstr>'SO 02 - 01 - lávka km 267...'!Oblast_tisku</vt:lpstr>
      <vt:lpstr>'SO 02 - 02.1 - lávka km 2...'!Oblast_tisku</vt:lpstr>
      <vt:lpstr>'SO 02 - 02.2 - lávka km 2...'!Oblast_tisku</vt:lpstr>
      <vt:lpstr>'SO 02 - 03.1 - lávka km 2...'!Oblast_tisku</vt:lpstr>
      <vt:lpstr>'SO 02 - 03.2 - lávka km 2...'!Oblast_tisku</vt:lpstr>
      <vt:lpstr>'SO 02 - 04.1 - lávka km 2...'!Oblast_tisku</vt:lpstr>
      <vt:lpstr>'SO 02 - 04.2 - lávka km 2...'!Oblast_tisku</vt:lpstr>
      <vt:lpstr>'SO 02 - 05 - lávka km 267...'!Oblast_tisku</vt:lpstr>
      <vt:lpstr>'SO 03 - VRN'!Oblast_tisku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Vaněk Libor</dc:creator>
  <cp:lastModifiedBy>Vaněk Libor</cp:lastModifiedBy>
  <dcterms:created xsi:type="dcterms:W3CDTF">2022-06-30T07:16:09Z</dcterms:created>
  <dcterms:modified xsi:type="dcterms:W3CDTF">2022-06-30T07:19:45Z</dcterms:modified>
</cp:coreProperties>
</file>